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defaultThemeVersion="124226"/>
  <mc:AlternateContent xmlns:mc="http://schemas.openxmlformats.org/markup-compatibility/2006">
    <mc:Choice Requires="x15">
      <x15ac:absPath xmlns:x15ac="http://schemas.microsoft.com/office/spreadsheetml/2010/11/ac" url="T:\DIE\Innovacion\12 AYUDAS INFO\I+D 2018\Impresos solicitud\Presupuesto\"/>
    </mc:Choice>
  </mc:AlternateContent>
  <xr:revisionPtr revIDLastSave="0" documentId="13_ncr:1_{1A53ADAB-E98D-4B8A-A501-CD6403E8DBD8}" xr6:coauthVersionLast="32" xr6:coauthVersionMax="32" xr10:uidLastSave="{00000000-0000-0000-0000-000000000000}"/>
  <workbookProtection workbookAlgorithmName="SHA-512" workbookHashValue="7GO4EJa1DITJc/xtXfdCJqNLNCS+g/tO39raVIfe8YcH46W3hxVUfBNXpN5jq2XrSrTY0xeMMM7MBYmkorBafQ==" workbookSaltValue="B1dmZ6qPVIO73qLPU5x4lw==" workbookSpinCount="100000" lockStructure="1"/>
  <bookViews>
    <workbookView xWindow="0" yWindow="0" windowWidth="28800" windowHeight="12228" tabRatio="854" xr2:uid="{00000000-000D-0000-FFFF-FFFF00000000}"/>
  </bookViews>
  <sheets>
    <sheet name="INSTRUCCIONES" sheetId="19" r:id="rId1"/>
    <sheet name="PERSONAL" sheetId="2" r:id="rId2"/>
    <sheet name="COLABORACIONES EXTERNAS" sheetId="3" r:id="rId3"/>
    <sheet name="ACTIVIDAD 1" sheetId="1" r:id="rId4"/>
    <sheet name="ACTIVIDAD 2" sheetId="6" r:id="rId5"/>
    <sheet name="ACTIVIDAD 3" sheetId="7" r:id="rId6"/>
    <sheet name="ACTIVIDAD 4" sheetId="8" r:id="rId7"/>
    <sheet name="ACTIVIDAD 5" sheetId="9" r:id="rId8"/>
    <sheet name="ACTIVIDAD 6" sheetId="10" r:id="rId9"/>
    <sheet name="ACTIVIDAD 7" sheetId="11" r:id="rId10"/>
    <sheet name="ACTIVIDAD 8" sheetId="12" r:id="rId11"/>
    <sheet name="ACTIVIDAD 9" sheetId="13" r:id="rId12"/>
    <sheet name="ACTIVIDAD 10" sheetId="14" r:id="rId13"/>
    <sheet name="RESUMEN FINAL" sheetId="17" r:id="rId14"/>
    <sheet name="CRONOGRAMA" sheetId="15" r:id="rId15"/>
    <sheet name="Hoja1" sheetId="16" r:id="rId16"/>
  </sheets>
  <definedNames>
    <definedName name="___TCN1">'ACTIVIDAD 1'!$IT$2:$IT$10</definedName>
    <definedName name="_xlnm._FilterDatabase" localSheetId="1" hidden="1">PERSONAL!$F$11:$F$20</definedName>
    <definedName name="_xlnm.Print_Area" localSheetId="3">'ACTIVIDAD 1'!$A$1:$O$179</definedName>
    <definedName name="_xlnm.Print_Area" localSheetId="12">'ACTIVIDAD 10'!$A$1:$O$179</definedName>
    <definedName name="_xlnm.Print_Area" localSheetId="4">'ACTIVIDAD 2'!$A$1:$O$179</definedName>
    <definedName name="_xlnm.Print_Area" localSheetId="5">'ACTIVIDAD 3'!$A$1:$O$179</definedName>
    <definedName name="_xlnm.Print_Area" localSheetId="6">'ACTIVIDAD 4'!$A$1:$O$179</definedName>
    <definedName name="_xlnm.Print_Area" localSheetId="7">'ACTIVIDAD 5'!$A$1:$O$179</definedName>
    <definedName name="_xlnm.Print_Area" localSheetId="8">'ACTIVIDAD 6'!$A$1:$O$179</definedName>
    <definedName name="_xlnm.Print_Area" localSheetId="9">'ACTIVIDAD 7'!$A$1:$O$179</definedName>
    <definedName name="_xlnm.Print_Area" localSheetId="10">'ACTIVIDAD 8'!$A$1:$O$179</definedName>
    <definedName name="_xlnm.Print_Area" localSheetId="11">'ACTIVIDAD 9'!$A$1:$O$179</definedName>
    <definedName name="_xlnm.Print_Area" localSheetId="2">'COLABORACIONES EXTERNAS'!$A$1:$D$18</definedName>
    <definedName name="_xlnm.Print_Area" localSheetId="14">CRONOGRAMA!$A$1:$V$68</definedName>
    <definedName name="_xlnm.Print_Area" localSheetId="1">PERSONAL!$A$1:$H$25</definedName>
    <definedName name="_xlnm.Print_Area" localSheetId="13">'RESUMEN FINAL'!$A$1:$F$84</definedName>
    <definedName name="COL_EXT">'COLABORACIONES EXTERNAS'!$IV$2:$IV$6</definedName>
    <definedName name="ESQUEMA">#REF!</definedName>
    <definedName name="ESQUEMA_FINAL">#REF!</definedName>
    <definedName name="NOMBRE_ACT">Hoja1!$O$4:$V$83</definedName>
    <definedName name="RESUMEN_FINAL">Hoja1!$N$4:$U$83</definedName>
    <definedName name="SUBCONTRATACION">'COLABORACIONES EXTERNAS'!$C$10:$C$14</definedName>
    <definedName name="TCN">PERSONAL!$F$11:$H$20</definedName>
    <definedName name="TCN_ORD">PERSONAL!$IV$2:$IV$11</definedName>
  </definedNames>
  <calcPr calcId="179017"/>
</workbook>
</file>

<file path=xl/calcChain.xml><?xml version="1.0" encoding="utf-8"?>
<calcChain xmlns="http://schemas.openxmlformats.org/spreadsheetml/2006/main">
  <c r="R83" i="16" l="1"/>
  <c r="R75" i="16"/>
  <c r="R67" i="16"/>
  <c r="R59" i="16"/>
  <c r="R51" i="16"/>
  <c r="R43" i="16"/>
  <c r="R35" i="16"/>
  <c r="R27" i="16"/>
  <c r="R19" i="16"/>
  <c r="F11" i="2" l="1"/>
  <c r="H12" i="2" l="1"/>
  <c r="H13" i="2"/>
  <c r="H14" i="2"/>
  <c r="H15" i="2"/>
  <c r="H16" i="2"/>
  <c r="H17" i="2"/>
  <c r="H18" i="2"/>
  <c r="H19" i="2"/>
  <c r="H20" i="2"/>
  <c r="H11" i="2"/>
  <c r="N20" i="14"/>
  <c r="N19" i="14"/>
  <c r="N18" i="14"/>
  <c r="N17" i="14"/>
  <c r="N16" i="14"/>
  <c r="N21" i="14" s="1"/>
  <c r="N20" i="13"/>
  <c r="N19" i="13"/>
  <c r="N18" i="13"/>
  <c r="N21" i="13" s="1"/>
  <c r="N17" i="13"/>
  <c r="N16" i="13"/>
  <c r="N20" i="12"/>
  <c r="N19" i="12"/>
  <c r="N18" i="12"/>
  <c r="N17" i="12"/>
  <c r="N16" i="12"/>
  <c r="N20" i="11"/>
  <c r="N21" i="11" s="1"/>
  <c r="AA23" i="11" s="1"/>
  <c r="I11" i="16" s="1"/>
  <c r="R53" i="16" s="1"/>
  <c r="N19" i="11"/>
  <c r="N18" i="11"/>
  <c r="N17" i="11"/>
  <c r="N16" i="11"/>
  <c r="N20" i="10"/>
  <c r="N19" i="10"/>
  <c r="N18" i="10"/>
  <c r="N17" i="10"/>
  <c r="N21" i="10" s="1"/>
  <c r="AA23" i="10" s="1"/>
  <c r="H11" i="16" s="1"/>
  <c r="R45" i="16" s="1"/>
  <c r="N16" i="10"/>
  <c r="N20" i="9"/>
  <c r="N19" i="9"/>
  <c r="N18" i="9"/>
  <c r="N17" i="9"/>
  <c r="N21" i="9" s="1"/>
  <c r="N16" i="9"/>
  <c r="N20" i="8"/>
  <c r="N19" i="8"/>
  <c r="N21" i="8" s="1"/>
  <c r="N18" i="8"/>
  <c r="N17" i="8"/>
  <c r="N16" i="8"/>
  <c r="N20" i="7"/>
  <c r="N19" i="7"/>
  <c r="N18" i="7"/>
  <c r="N17" i="7"/>
  <c r="N16" i="7"/>
  <c r="N21" i="7" s="1"/>
  <c r="AA23" i="7" s="1"/>
  <c r="E11" i="16" s="1"/>
  <c r="R21" i="16" s="1"/>
  <c r="N20" i="6"/>
  <c r="N19" i="6"/>
  <c r="N18" i="6"/>
  <c r="N17" i="6"/>
  <c r="N16" i="6"/>
  <c r="N21" i="6" s="1"/>
  <c r="AA23" i="6" s="1"/>
  <c r="D11" i="16" s="1"/>
  <c r="R13" i="16" s="1"/>
  <c r="N20" i="1"/>
  <c r="N19" i="1"/>
  <c r="N18" i="1"/>
  <c r="N17" i="1"/>
  <c r="N26" i="14"/>
  <c r="N28" i="14" s="1"/>
  <c r="N27" i="14"/>
  <c r="L26" i="14"/>
  <c r="L27" i="14"/>
  <c r="L28" i="14"/>
  <c r="L16" i="14"/>
  <c r="L17" i="14"/>
  <c r="L18" i="14"/>
  <c r="L19" i="14"/>
  <c r="L20" i="14"/>
  <c r="L21" i="14" s="1"/>
  <c r="N26" i="13"/>
  <c r="N28" i="13" s="1"/>
  <c r="AA30" i="13" s="1"/>
  <c r="K14" i="16" s="1"/>
  <c r="N27" i="13"/>
  <c r="L26" i="13"/>
  <c r="L28" i="13" s="1"/>
  <c r="L27" i="13"/>
  <c r="L16" i="13"/>
  <c r="L17" i="13"/>
  <c r="L18" i="13"/>
  <c r="L19" i="13"/>
  <c r="L20" i="13"/>
  <c r="N26" i="12"/>
  <c r="N27" i="12"/>
  <c r="N28" i="12" s="1"/>
  <c r="AA30" i="12" s="1"/>
  <c r="J14" i="16" s="1"/>
  <c r="L26" i="12"/>
  <c r="L27" i="12"/>
  <c r="L16" i="12"/>
  <c r="L17" i="12"/>
  <c r="L18" i="12"/>
  <c r="L19" i="12"/>
  <c r="L20" i="12"/>
  <c r="L21" i="12"/>
  <c r="N26" i="11"/>
  <c r="N27" i="11"/>
  <c r="N28" i="11"/>
  <c r="L26" i="11"/>
  <c r="L27" i="11"/>
  <c r="L28" i="11" s="1"/>
  <c r="L16" i="11"/>
  <c r="L21" i="11" s="1"/>
  <c r="L17" i="11"/>
  <c r="L18" i="11"/>
  <c r="L19" i="11"/>
  <c r="L20" i="11"/>
  <c r="N26" i="10"/>
  <c r="N27" i="10"/>
  <c r="N28" i="10"/>
  <c r="AA30" i="10" s="1"/>
  <c r="L26" i="10"/>
  <c r="L27" i="10"/>
  <c r="L28" i="10"/>
  <c r="L16" i="10"/>
  <c r="L17" i="10"/>
  <c r="L18" i="10"/>
  <c r="L19" i="10"/>
  <c r="L20" i="10"/>
  <c r="N26" i="9"/>
  <c r="N27" i="9"/>
  <c r="N28" i="9"/>
  <c r="L26" i="9"/>
  <c r="L27" i="9"/>
  <c r="L28" i="9"/>
  <c r="L16" i="9"/>
  <c r="L17" i="9"/>
  <c r="L18" i="9"/>
  <c r="L19" i="9"/>
  <c r="L20" i="9"/>
  <c r="L21" i="9"/>
  <c r="N26" i="8"/>
  <c r="N28" i="8" s="1"/>
  <c r="N27" i="8"/>
  <c r="L26" i="8"/>
  <c r="L27" i="8"/>
  <c r="L28" i="8"/>
  <c r="AA29" i="8" s="1"/>
  <c r="F13" i="16" s="1"/>
  <c r="L16" i="8"/>
  <c r="L17" i="8"/>
  <c r="L18" i="8"/>
  <c r="L19" i="8"/>
  <c r="L20" i="8"/>
  <c r="N26" i="6"/>
  <c r="N27" i="6"/>
  <c r="N28" i="6"/>
  <c r="AA30" i="6" s="1"/>
  <c r="D14" i="16" s="1"/>
  <c r="R14" i="16" s="1"/>
  <c r="L26" i="6"/>
  <c r="L28" i="6" s="1"/>
  <c r="L27" i="6"/>
  <c r="L16" i="6"/>
  <c r="L17" i="6"/>
  <c r="L18" i="6"/>
  <c r="L19" i="6"/>
  <c r="L20" i="6"/>
  <c r="N26" i="1"/>
  <c r="N28" i="1" s="1"/>
  <c r="AA30" i="1" s="1"/>
  <c r="C14" i="16" s="1"/>
  <c r="R6" i="16" s="1"/>
  <c r="N27" i="1"/>
  <c r="L26" i="1"/>
  <c r="L27" i="1"/>
  <c r="L28" i="1"/>
  <c r="AA29" i="1" s="1"/>
  <c r="C13" i="16" s="1"/>
  <c r="Q6" i="16" s="1"/>
  <c r="N16" i="1"/>
  <c r="L16" i="1"/>
  <c r="L17" i="1"/>
  <c r="L18" i="1"/>
  <c r="L19" i="1"/>
  <c r="L21" i="1" s="1"/>
  <c r="L20" i="1"/>
  <c r="I21" i="1"/>
  <c r="AA21" i="1" s="1"/>
  <c r="C9" i="16" s="1"/>
  <c r="Y5" i="16" s="1"/>
  <c r="AJ5" i="16" s="1"/>
  <c r="AK5" i="16" s="1"/>
  <c r="I28" i="1"/>
  <c r="AA28" i="1" s="1"/>
  <c r="C12" i="16" s="1"/>
  <c r="S6" i="16" s="1"/>
  <c r="Y6" i="16"/>
  <c r="AA33" i="1"/>
  <c r="C15" i="16"/>
  <c r="Y7" i="16" s="1"/>
  <c r="Z7" i="16" s="1"/>
  <c r="AJ7" i="16"/>
  <c r="AA65" i="1"/>
  <c r="C21" i="16"/>
  <c r="O8" i="16" s="1"/>
  <c r="Y8" i="16"/>
  <c r="AA94" i="1"/>
  <c r="C27" i="16"/>
  <c r="Y9" i="16" s="1"/>
  <c r="Z9" i="16" s="1"/>
  <c r="AA5" i="6"/>
  <c r="D4" i="16"/>
  <c r="AA33" i="6"/>
  <c r="D15" i="16"/>
  <c r="O15" i="16" s="1"/>
  <c r="AA65" i="6"/>
  <c r="D21" i="16"/>
  <c r="Y16" i="16" s="1"/>
  <c r="Z16" i="16" s="1"/>
  <c r="AJ16" i="16"/>
  <c r="AA5" i="7"/>
  <c r="E4" i="16" s="1"/>
  <c r="I21" i="7"/>
  <c r="AA21" i="7" s="1"/>
  <c r="E9" i="16"/>
  <c r="Y21" i="16" s="1"/>
  <c r="Z21" i="16" s="1"/>
  <c r="AJ21" i="16"/>
  <c r="AK21" i="16" s="1"/>
  <c r="I28" i="7"/>
  <c r="AA28" i="7" s="1"/>
  <c r="E12" i="16" s="1"/>
  <c r="Y22" i="16" s="1"/>
  <c r="AA33" i="7"/>
  <c r="E15" i="16" s="1"/>
  <c r="O23" i="16" s="1"/>
  <c r="Y23" i="16"/>
  <c r="AA65" i="7"/>
  <c r="E21" i="16"/>
  <c r="Y24" i="16"/>
  <c r="AJ24" i="16" s="1"/>
  <c r="I21" i="11"/>
  <c r="AA21" i="11" s="1"/>
  <c r="I9" i="16" s="1"/>
  <c r="Y53" i="16" s="1"/>
  <c r="Z53" i="16" s="1"/>
  <c r="AJ53" i="16"/>
  <c r="AK53" i="16" s="1"/>
  <c r="I21" i="14"/>
  <c r="AA21" i="14" s="1"/>
  <c r="L9" i="16" s="1"/>
  <c r="Y77" i="16" s="1"/>
  <c r="AA5" i="1"/>
  <c r="C4" i="16" s="1"/>
  <c r="Z5" i="16"/>
  <c r="Z24" i="16"/>
  <c r="O7" i="16"/>
  <c r="O9" i="16"/>
  <c r="O16" i="16"/>
  <c r="O12" i="14"/>
  <c r="J11" i="14"/>
  <c r="O12" i="13"/>
  <c r="J11" i="13"/>
  <c r="O12" i="12"/>
  <c r="J11" i="12"/>
  <c r="O12" i="11"/>
  <c r="J11" i="11"/>
  <c r="O12" i="10"/>
  <c r="J11" i="10"/>
  <c r="O12" i="9"/>
  <c r="J11" i="9"/>
  <c r="O12" i="8"/>
  <c r="J11" i="8"/>
  <c r="J11" i="1"/>
  <c r="O12" i="1"/>
  <c r="J11" i="6"/>
  <c r="O12" i="6"/>
  <c r="N26" i="7"/>
  <c r="N28" i="7" s="1"/>
  <c r="AA30" i="7" s="1"/>
  <c r="L26" i="7"/>
  <c r="L28" i="7" s="1"/>
  <c r="AA29" i="7" s="1"/>
  <c r="E13" i="16" s="1"/>
  <c r="Q22" i="16" s="1"/>
  <c r="N27" i="7"/>
  <c r="L27" i="7"/>
  <c r="L16" i="7"/>
  <c r="L17" i="7"/>
  <c r="L18" i="7"/>
  <c r="L19" i="7"/>
  <c r="L20" i="7"/>
  <c r="J11" i="7"/>
  <c r="O12" i="7"/>
  <c r="AA5" i="14"/>
  <c r="L4" i="16" s="1"/>
  <c r="Y76" i="16" s="1"/>
  <c r="AA36" i="1"/>
  <c r="C16" i="16"/>
  <c r="AA68" i="1"/>
  <c r="C22" i="16"/>
  <c r="Q8" i="16" s="1"/>
  <c r="AA97" i="1"/>
  <c r="C28" i="16"/>
  <c r="Q9" i="16" s="1"/>
  <c r="F12" i="2"/>
  <c r="F13" i="2"/>
  <c r="F14" i="2"/>
  <c r="F15" i="2"/>
  <c r="L47" i="1"/>
  <c r="M47" i="1"/>
  <c r="L48" i="1"/>
  <c r="M48" i="1"/>
  <c r="L49" i="1"/>
  <c r="M49" i="1"/>
  <c r="M50" i="1"/>
  <c r="M51" i="1"/>
  <c r="M52" i="1"/>
  <c r="M53" i="1"/>
  <c r="M54" i="1"/>
  <c r="M55" i="1"/>
  <c r="M56" i="1"/>
  <c r="F46" i="1"/>
  <c r="F57" i="1" s="1"/>
  <c r="G46" i="1"/>
  <c r="G57" i="1" s="1"/>
  <c r="H46" i="1"/>
  <c r="H57" i="1" s="1"/>
  <c r="I46" i="1"/>
  <c r="I57" i="1" s="1"/>
  <c r="J46" i="1"/>
  <c r="J57" i="1" s="1"/>
  <c r="K46" i="1"/>
  <c r="K57" i="1" s="1"/>
  <c r="L79" i="1"/>
  <c r="M79" i="1"/>
  <c r="L80" i="1"/>
  <c r="M80" i="1"/>
  <c r="L81" i="1"/>
  <c r="M81" i="1"/>
  <c r="M82" i="1"/>
  <c r="M83" i="1"/>
  <c r="M84" i="1"/>
  <c r="M85" i="1"/>
  <c r="M86" i="1"/>
  <c r="M87" i="1"/>
  <c r="M88" i="1"/>
  <c r="F78" i="1"/>
  <c r="F89" i="1" s="1"/>
  <c r="G78" i="1"/>
  <c r="G89" i="1" s="1"/>
  <c r="H78" i="1"/>
  <c r="H89" i="1" s="1"/>
  <c r="I78" i="1"/>
  <c r="I89" i="1"/>
  <c r="J78" i="1"/>
  <c r="J89" i="1" s="1"/>
  <c r="K78" i="1"/>
  <c r="K89" i="1" s="1"/>
  <c r="R8" i="16"/>
  <c r="L108" i="1"/>
  <c r="M108" i="1"/>
  <c r="L109" i="1"/>
  <c r="M109" i="1"/>
  <c r="L110" i="1"/>
  <c r="M110" i="1"/>
  <c r="M111" i="1"/>
  <c r="M112" i="1"/>
  <c r="M113" i="1"/>
  <c r="M114" i="1"/>
  <c r="M115" i="1"/>
  <c r="M116" i="1"/>
  <c r="M117" i="1"/>
  <c r="F107" i="1"/>
  <c r="F118" i="1" s="1"/>
  <c r="G107" i="1"/>
  <c r="G118" i="1" s="1"/>
  <c r="H107" i="1"/>
  <c r="H118" i="1" s="1"/>
  <c r="I107" i="1"/>
  <c r="I118" i="1" s="1"/>
  <c r="J107" i="1"/>
  <c r="J118" i="1"/>
  <c r="K107" i="1"/>
  <c r="K118" i="1" s="1"/>
  <c r="R9" i="16"/>
  <c r="M141" i="1"/>
  <c r="M142" i="1"/>
  <c r="M143" i="1"/>
  <c r="M144" i="1"/>
  <c r="M145" i="1"/>
  <c r="M146" i="1"/>
  <c r="M147" i="1"/>
  <c r="M148" i="1"/>
  <c r="M149" i="1"/>
  <c r="F139" i="1"/>
  <c r="F150" i="1" s="1"/>
  <c r="G139" i="1"/>
  <c r="G150" i="1" s="1"/>
  <c r="H139" i="1"/>
  <c r="H150" i="1" s="1"/>
  <c r="I139" i="1"/>
  <c r="I150" i="1" s="1"/>
  <c r="J139" i="1"/>
  <c r="J150" i="1" s="1"/>
  <c r="K139" i="1"/>
  <c r="K150" i="1" s="1"/>
  <c r="M170" i="1"/>
  <c r="M171" i="1"/>
  <c r="M172" i="1"/>
  <c r="M173" i="1"/>
  <c r="M174" i="1"/>
  <c r="M175" i="1"/>
  <c r="M176" i="1"/>
  <c r="M177" i="1"/>
  <c r="M178" i="1"/>
  <c r="F168" i="1"/>
  <c r="F179" i="1" s="1"/>
  <c r="G168" i="1"/>
  <c r="G179" i="1" s="1"/>
  <c r="H168" i="1"/>
  <c r="H179" i="1" s="1"/>
  <c r="I168" i="1"/>
  <c r="I179" i="1" s="1"/>
  <c r="J168" i="1"/>
  <c r="J179" i="1" s="1"/>
  <c r="K168" i="1"/>
  <c r="K179" i="1"/>
  <c r="AA9" i="1"/>
  <c r="C6" i="16"/>
  <c r="T4" i="16" s="1"/>
  <c r="AA10" i="1"/>
  <c r="C7" i="16"/>
  <c r="U4" i="16" s="1"/>
  <c r="V4" i="16"/>
  <c r="AA36" i="6"/>
  <c r="D16" i="16"/>
  <c r="F46" i="6"/>
  <c r="F57" i="6" s="1"/>
  <c r="G46" i="6"/>
  <c r="G57" i="6"/>
  <c r="H46" i="6"/>
  <c r="H57" i="6" s="1"/>
  <c r="I46" i="6"/>
  <c r="I57" i="6"/>
  <c r="J46" i="6"/>
  <c r="J57" i="6" s="1"/>
  <c r="K46" i="6"/>
  <c r="K57" i="6"/>
  <c r="L47" i="6"/>
  <c r="M47" i="6"/>
  <c r="M48" i="6"/>
  <c r="M49" i="6"/>
  <c r="M50" i="6"/>
  <c r="M51" i="6"/>
  <c r="M52" i="6"/>
  <c r="M53" i="6"/>
  <c r="M54" i="6"/>
  <c r="M55" i="6"/>
  <c r="M56" i="6"/>
  <c r="E14" i="16"/>
  <c r="R22" i="16" s="1"/>
  <c r="AK7" i="16"/>
  <c r="AK16" i="16"/>
  <c r="AK24" i="16"/>
  <c r="L48" i="6"/>
  <c r="L49" i="6"/>
  <c r="L50" i="6"/>
  <c r="L51" i="6"/>
  <c r="L79" i="6"/>
  <c r="M79" i="6"/>
  <c r="L80" i="6"/>
  <c r="M80" i="6"/>
  <c r="L81" i="6"/>
  <c r="M81" i="6"/>
  <c r="L82" i="6"/>
  <c r="M82" i="6"/>
  <c r="L83" i="6"/>
  <c r="M83" i="6"/>
  <c r="M84" i="6"/>
  <c r="M85" i="6"/>
  <c r="M86" i="6"/>
  <c r="M87" i="6"/>
  <c r="M88" i="6"/>
  <c r="F78" i="6"/>
  <c r="F89" i="6"/>
  <c r="G78" i="6"/>
  <c r="G89" i="6" s="1"/>
  <c r="H78" i="6"/>
  <c r="H89" i="6" s="1"/>
  <c r="I78" i="6"/>
  <c r="I89" i="6" s="1"/>
  <c r="J78" i="6"/>
  <c r="J89" i="6"/>
  <c r="K78" i="6"/>
  <c r="K89" i="6" s="1"/>
  <c r="M108" i="6"/>
  <c r="M109" i="6"/>
  <c r="M110" i="6"/>
  <c r="M111" i="6"/>
  <c r="M112" i="6"/>
  <c r="M113" i="6"/>
  <c r="M114" i="6"/>
  <c r="M115" i="6"/>
  <c r="M116" i="6"/>
  <c r="M117" i="6"/>
  <c r="F107" i="6"/>
  <c r="F118" i="6" s="1"/>
  <c r="G107" i="6"/>
  <c r="G118" i="6"/>
  <c r="H107" i="6"/>
  <c r="H118" i="6"/>
  <c r="I107" i="6"/>
  <c r="I118" i="6" s="1"/>
  <c r="J107" i="6"/>
  <c r="J118" i="6" s="1"/>
  <c r="K107" i="6"/>
  <c r="K118" i="6"/>
  <c r="M140" i="6"/>
  <c r="M141" i="6"/>
  <c r="M142" i="6"/>
  <c r="M143" i="6"/>
  <c r="M144" i="6"/>
  <c r="M145" i="6"/>
  <c r="M146" i="6"/>
  <c r="M147" i="6"/>
  <c r="M148" i="6"/>
  <c r="M149" i="6"/>
  <c r="F139" i="6"/>
  <c r="F150" i="6"/>
  <c r="G139" i="6"/>
  <c r="G150" i="6"/>
  <c r="H139" i="6"/>
  <c r="H150" i="6" s="1"/>
  <c r="I139" i="6"/>
  <c r="I150" i="6" s="1"/>
  <c r="J139" i="6"/>
  <c r="J150" i="6"/>
  <c r="K139" i="6"/>
  <c r="K150" i="6"/>
  <c r="M169" i="6"/>
  <c r="M170" i="6"/>
  <c r="M171" i="6"/>
  <c r="M172" i="6"/>
  <c r="M173" i="6"/>
  <c r="M174" i="6"/>
  <c r="M175" i="6"/>
  <c r="M176" i="6"/>
  <c r="M177" i="6"/>
  <c r="M178" i="6"/>
  <c r="F168" i="6"/>
  <c r="F179" i="6" s="1"/>
  <c r="G168" i="6"/>
  <c r="G179" i="6" s="1"/>
  <c r="H168" i="6"/>
  <c r="H179" i="6"/>
  <c r="I168" i="6"/>
  <c r="I179" i="6"/>
  <c r="J168" i="6"/>
  <c r="J179" i="6" s="1"/>
  <c r="K168" i="6"/>
  <c r="K179" i="6" s="1"/>
  <c r="L47" i="7"/>
  <c r="M47" i="7"/>
  <c r="L48" i="7"/>
  <c r="M48" i="7"/>
  <c r="L49" i="7"/>
  <c r="M49" i="7"/>
  <c r="L50" i="7"/>
  <c r="M50" i="7"/>
  <c r="L51" i="7"/>
  <c r="M51" i="7"/>
  <c r="M52" i="7"/>
  <c r="M53" i="7"/>
  <c r="M54" i="7"/>
  <c r="M55" i="7"/>
  <c r="M56" i="7"/>
  <c r="F46" i="7"/>
  <c r="F57" i="7" s="1"/>
  <c r="G46" i="7"/>
  <c r="G57" i="7"/>
  <c r="H46" i="7"/>
  <c r="H57" i="7"/>
  <c r="I46" i="7"/>
  <c r="I57" i="7" s="1"/>
  <c r="J46" i="7"/>
  <c r="J57" i="7" s="1"/>
  <c r="K46" i="7"/>
  <c r="K57" i="7"/>
  <c r="L79" i="7"/>
  <c r="M79" i="7"/>
  <c r="L80" i="7"/>
  <c r="M80" i="7"/>
  <c r="L81" i="7"/>
  <c r="M81" i="7"/>
  <c r="L82" i="7"/>
  <c r="M82" i="7"/>
  <c r="L83" i="7"/>
  <c r="M83" i="7"/>
  <c r="M84" i="7"/>
  <c r="M85" i="7"/>
  <c r="M86" i="7"/>
  <c r="M87" i="7"/>
  <c r="M88" i="7"/>
  <c r="F78" i="7"/>
  <c r="F89" i="7"/>
  <c r="G78" i="7"/>
  <c r="G89" i="7" s="1"/>
  <c r="H78" i="7"/>
  <c r="H89" i="7"/>
  <c r="I78" i="7"/>
  <c r="I89" i="7"/>
  <c r="J78" i="7"/>
  <c r="J89" i="7"/>
  <c r="K78" i="7"/>
  <c r="K89" i="7" s="1"/>
  <c r="M108" i="7"/>
  <c r="M109" i="7"/>
  <c r="M110" i="7"/>
  <c r="M111" i="7"/>
  <c r="M112" i="7"/>
  <c r="M113" i="7"/>
  <c r="M114" i="7"/>
  <c r="M115" i="7"/>
  <c r="M116" i="7"/>
  <c r="M117" i="7"/>
  <c r="F107" i="7"/>
  <c r="F118" i="7" s="1"/>
  <c r="G107" i="7"/>
  <c r="G118" i="7"/>
  <c r="H107" i="7"/>
  <c r="H118" i="7"/>
  <c r="I107" i="7"/>
  <c r="I118" i="7" s="1"/>
  <c r="J107" i="7"/>
  <c r="J118" i="7" s="1"/>
  <c r="K107" i="7"/>
  <c r="K118" i="7"/>
  <c r="M140" i="7"/>
  <c r="M141" i="7"/>
  <c r="M142" i="7"/>
  <c r="M143" i="7"/>
  <c r="M144" i="7"/>
  <c r="M145" i="7"/>
  <c r="M146" i="7"/>
  <c r="M147" i="7"/>
  <c r="M148" i="7"/>
  <c r="M149" i="7"/>
  <c r="F139" i="7"/>
  <c r="F150" i="7"/>
  <c r="G139" i="7"/>
  <c r="G150" i="7"/>
  <c r="H139" i="7"/>
  <c r="H150" i="7" s="1"/>
  <c r="I139" i="7"/>
  <c r="I150" i="7" s="1"/>
  <c r="J139" i="7"/>
  <c r="J150" i="7"/>
  <c r="K139" i="7"/>
  <c r="K150" i="7"/>
  <c r="M169" i="7"/>
  <c r="M170" i="7"/>
  <c r="M171" i="7"/>
  <c r="M172" i="7"/>
  <c r="M173" i="7"/>
  <c r="M174" i="7"/>
  <c r="M175" i="7"/>
  <c r="M176" i="7"/>
  <c r="M177" i="7"/>
  <c r="M178" i="7"/>
  <c r="F168" i="7"/>
  <c r="F179" i="7" s="1"/>
  <c r="G168" i="7"/>
  <c r="G179" i="7" s="1"/>
  <c r="H168" i="7"/>
  <c r="H179" i="7"/>
  <c r="I168" i="7"/>
  <c r="I179" i="7"/>
  <c r="J168" i="7"/>
  <c r="J179" i="7" s="1"/>
  <c r="K168" i="7"/>
  <c r="K179" i="7" s="1"/>
  <c r="M47" i="8"/>
  <c r="M48" i="8"/>
  <c r="M49" i="8"/>
  <c r="M50" i="8"/>
  <c r="M51" i="8"/>
  <c r="M52" i="8"/>
  <c r="M53" i="8"/>
  <c r="M54" i="8"/>
  <c r="M55" i="8"/>
  <c r="M56" i="8"/>
  <c r="M79" i="8"/>
  <c r="M80" i="8"/>
  <c r="M81" i="8"/>
  <c r="M82" i="8"/>
  <c r="M83" i="8"/>
  <c r="M84" i="8"/>
  <c r="M85" i="8"/>
  <c r="M86" i="8"/>
  <c r="M87" i="8"/>
  <c r="M88" i="8"/>
  <c r="M108" i="8"/>
  <c r="M109" i="8"/>
  <c r="M110" i="8"/>
  <c r="M111" i="8"/>
  <c r="M112" i="8"/>
  <c r="M113" i="8"/>
  <c r="M114" i="8"/>
  <c r="M115" i="8"/>
  <c r="M116" i="8"/>
  <c r="M117" i="8"/>
  <c r="M140" i="8"/>
  <c r="M141" i="8"/>
  <c r="M142" i="8"/>
  <c r="M143" i="8"/>
  <c r="M144" i="8"/>
  <c r="M145" i="8"/>
  <c r="M146" i="8"/>
  <c r="M147" i="8"/>
  <c r="M148" i="8"/>
  <c r="M149" i="8"/>
  <c r="M169" i="8"/>
  <c r="M170" i="8"/>
  <c r="M171" i="8"/>
  <c r="M172" i="8"/>
  <c r="M173" i="8"/>
  <c r="M174" i="8"/>
  <c r="M175" i="8"/>
  <c r="M176" i="8"/>
  <c r="M177" i="8"/>
  <c r="M178" i="8"/>
  <c r="M47" i="9"/>
  <c r="M48" i="9"/>
  <c r="M49" i="9"/>
  <c r="M50" i="9"/>
  <c r="M51" i="9"/>
  <c r="M52" i="9"/>
  <c r="M53" i="9"/>
  <c r="M54" i="9"/>
  <c r="M55" i="9"/>
  <c r="M56" i="9"/>
  <c r="M79" i="9"/>
  <c r="M80" i="9"/>
  <c r="M81" i="9"/>
  <c r="M82" i="9"/>
  <c r="M83" i="9"/>
  <c r="M84" i="9"/>
  <c r="M85" i="9"/>
  <c r="M86" i="9"/>
  <c r="M87" i="9"/>
  <c r="M88" i="9"/>
  <c r="M108" i="9"/>
  <c r="M109" i="9"/>
  <c r="M110" i="9"/>
  <c r="M111" i="9"/>
  <c r="M112" i="9"/>
  <c r="M113" i="9"/>
  <c r="M114" i="9"/>
  <c r="M115" i="9"/>
  <c r="M116" i="9"/>
  <c r="M117" i="9"/>
  <c r="M140" i="9"/>
  <c r="M141" i="9"/>
  <c r="M142" i="9"/>
  <c r="M143" i="9"/>
  <c r="M144" i="9"/>
  <c r="M145" i="9"/>
  <c r="M146" i="9"/>
  <c r="M147" i="9"/>
  <c r="M148" i="9"/>
  <c r="M149" i="9"/>
  <c r="M169" i="9"/>
  <c r="M170" i="9"/>
  <c r="M171" i="9"/>
  <c r="M172" i="9"/>
  <c r="M173" i="9"/>
  <c r="M174" i="9"/>
  <c r="M175" i="9"/>
  <c r="M176" i="9"/>
  <c r="M177" i="9"/>
  <c r="M178" i="9"/>
  <c r="M47" i="10"/>
  <c r="M48" i="10"/>
  <c r="M49" i="10"/>
  <c r="M50" i="10"/>
  <c r="M51" i="10"/>
  <c r="M52" i="10"/>
  <c r="M53" i="10"/>
  <c r="M54" i="10"/>
  <c r="M55" i="10"/>
  <c r="M56" i="10"/>
  <c r="M79" i="10"/>
  <c r="M80" i="10"/>
  <c r="M81" i="10"/>
  <c r="M82" i="10"/>
  <c r="M83" i="10"/>
  <c r="M84" i="10"/>
  <c r="M85" i="10"/>
  <c r="M86" i="10"/>
  <c r="M87" i="10"/>
  <c r="M88" i="10"/>
  <c r="M108" i="10"/>
  <c r="M109" i="10"/>
  <c r="M110" i="10"/>
  <c r="M111" i="10"/>
  <c r="M112" i="10"/>
  <c r="M113" i="10"/>
  <c r="M114" i="10"/>
  <c r="M115" i="10"/>
  <c r="M116" i="10"/>
  <c r="M117" i="10"/>
  <c r="M140" i="10"/>
  <c r="M141" i="10"/>
  <c r="M142" i="10"/>
  <c r="M143" i="10"/>
  <c r="M144" i="10"/>
  <c r="M145" i="10"/>
  <c r="M146" i="10"/>
  <c r="M147" i="10"/>
  <c r="M148" i="10"/>
  <c r="M149" i="10"/>
  <c r="M169" i="10"/>
  <c r="M170" i="10"/>
  <c r="M171" i="10"/>
  <c r="M172" i="10"/>
  <c r="M173" i="10"/>
  <c r="M174" i="10"/>
  <c r="M175" i="10"/>
  <c r="M176" i="10"/>
  <c r="M177" i="10"/>
  <c r="M178" i="10"/>
  <c r="M47" i="11"/>
  <c r="M48" i="11"/>
  <c r="M49" i="11"/>
  <c r="M50" i="11"/>
  <c r="M51" i="11"/>
  <c r="M52" i="11"/>
  <c r="M53" i="11"/>
  <c r="M54" i="11"/>
  <c r="M55" i="11"/>
  <c r="M56" i="11"/>
  <c r="M79" i="11"/>
  <c r="M80" i="11"/>
  <c r="M81" i="11"/>
  <c r="M82" i="11"/>
  <c r="M83" i="11"/>
  <c r="M84" i="11"/>
  <c r="M85" i="11"/>
  <c r="M86" i="11"/>
  <c r="M87" i="11"/>
  <c r="M88" i="11"/>
  <c r="M108" i="11"/>
  <c r="M109" i="11"/>
  <c r="M110" i="11"/>
  <c r="M111" i="11"/>
  <c r="M112" i="11"/>
  <c r="M113" i="11"/>
  <c r="M114" i="11"/>
  <c r="M115" i="11"/>
  <c r="M116" i="11"/>
  <c r="M117" i="11"/>
  <c r="M140" i="11"/>
  <c r="M141" i="11"/>
  <c r="M142" i="11"/>
  <c r="M143" i="11"/>
  <c r="M144" i="11"/>
  <c r="M145" i="11"/>
  <c r="M146" i="11"/>
  <c r="M147" i="11"/>
  <c r="M148" i="11"/>
  <c r="M149" i="11"/>
  <c r="M169" i="11"/>
  <c r="M170" i="11"/>
  <c r="M171" i="11"/>
  <c r="M172" i="11"/>
  <c r="M173" i="11"/>
  <c r="M174" i="11"/>
  <c r="M175" i="11"/>
  <c r="M176" i="11"/>
  <c r="M177" i="11"/>
  <c r="M178" i="11"/>
  <c r="M47" i="12"/>
  <c r="M48" i="12"/>
  <c r="M49" i="12"/>
  <c r="M50" i="12"/>
  <c r="M51" i="12"/>
  <c r="M52" i="12"/>
  <c r="M53" i="12"/>
  <c r="M54" i="12"/>
  <c r="M55" i="12"/>
  <c r="M56" i="12"/>
  <c r="M79" i="12"/>
  <c r="M80" i="12"/>
  <c r="M81" i="12"/>
  <c r="M82" i="12"/>
  <c r="M83" i="12"/>
  <c r="M84" i="12"/>
  <c r="M85" i="12"/>
  <c r="M86" i="12"/>
  <c r="M87" i="12"/>
  <c r="M88" i="12"/>
  <c r="M108" i="12"/>
  <c r="M109" i="12"/>
  <c r="M110" i="12"/>
  <c r="M111" i="12"/>
  <c r="M112" i="12"/>
  <c r="M113" i="12"/>
  <c r="M114" i="12"/>
  <c r="M115" i="12"/>
  <c r="M116" i="12"/>
  <c r="M117" i="12"/>
  <c r="M140" i="12"/>
  <c r="M141" i="12"/>
  <c r="M142" i="12"/>
  <c r="M143" i="12"/>
  <c r="M144" i="12"/>
  <c r="M145" i="12"/>
  <c r="M146" i="12"/>
  <c r="M147" i="12"/>
  <c r="M148" i="12"/>
  <c r="M149" i="12"/>
  <c r="M169" i="12"/>
  <c r="M170" i="12"/>
  <c r="M171" i="12"/>
  <c r="M172" i="12"/>
  <c r="M173" i="12"/>
  <c r="M174" i="12"/>
  <c r="M175" i="12"/>
  <c r="M176" i="12"/>
  <c r="M177" i="12"/>
  <c r="M178" i="12"/>
  <c r="M47" i="13"/>
  <c r="M48" i="13"/>
  <c r="M49" i="13"/>
  <c r="M50" i="13"/>
  <c r="M51" i="13"/>
  <c r="M52" i="13"/>
  <c r="M53" i="13"/>
  <c r="M54" i="13"/>
  <c r="M55" i="13"/>
  <c r="M56" i="13"/>
  <c r="M79" i="13"/>
  <c r="M80" i="13"/>
  <c r="M81" i="13"/>
  <c r="M82" i="13"/>
  <c r="M83" i="13"/>
  <c r="M84" i="13"/>
  <c r="M85" i="13"/>
  <c r="M86" i="13"/>
  <c r="M87" i="13"/>
  <c r="M88" i="13"/>
  <c r="M108" i="13"/>
  <c r="M109" i="13"/>
  <c r="M110" i="13"/>
  <c r="M111" i="13"/>
  <c r="M112" i="13"/>
  <c r="M113" i="13"/>
  <c r="M114" i="13"/>
  <c r="M115" i="13"/>
  <c r="M116" i="13"/>
  <c r="M117" i="13"/>
  <c r="M140" i="13"/>
  <c r="M141" i="13"/>
  <c r="M142" i="13"/>
  <c r="M143" i="13"/>
  <c r="M144" i="13"/>
  <c r="M145" i="13"/>
  <c r="M146" i="13"/>
  <c r="M147" i="13"/>
  <c r="M148" i="13"/>
  <c r="M149" i="13"/>
  <c r="M169" i="13"/>
  <c r="M170" i="13"/>
  <c r="M171" i="13"/>
  <c r="M172" i="13"/>
  <c r="M173" i="13"/>
  <c r="M174" i="13"/>
  <c r="M175" i="13"/>
  <c r="M176" i="13"/>
  <c r="M177" i="13"/>
  <c r="M178" i="13"/>
  <c r="M47" i="14"/>
  <c r="M48" i="14"/>
  <c r="M49" i="14"/>
  <c r="M50" i="14"/>
  <c r="M51" i="14"/>
  <c r="M52" i="14"/>
  <c r="M53" i="14"/>
  <c r="M54" i="14"/>
  <c r="M55" i="14"/>
  <c r="M56" i="14"/>
  <c r="M79" i="14"/>
  <c r="M80" i="14"/>
  <c r="M81" i="14"/>
  <c r="M82" i="14"/>
  <c r="M83" i="14"/>
  <c r="M84" i="14"/>
  <c r="M85" i="14"/>
  <c r="M86" i="14"/>
  <c r="M87" i="14"/>
  <c r="M88" i="14"/>
  <c r="M108" i="14"/>
  <c r="M109" i="14"/>
  <c r="M110" i="14"/>
  <c r="M111" i="14"/>
  <c r="M112" i="14"/>
  <c r="M113" i="14"/>
  <c r="M114" i="14"/>
  <c r="M115" i="14"/>
  <c r="M116" i="14"/>
  <c r="M117" i="14"/>
  <c r="M140" i="14"/>
  <c r="M141" i="14"/>
  <c r="M142" i="14"/>
  <c r="M143" i="14"/>
  <c r="M144" i="14"/>
  <c r="M145" i="14"/>
  <c r="M146" i="14"/>
  <c r="M147" i="14"/>
  <c r="M148" i="14"/>
  <c r="M149" i="14"/>
  <c r="M169" i="14"/>
  <c r="M170" i="14"/>
  <c r="M171" i="14"/>
  <c r="M172" i="14"/>
  <c r="M173" i="14"/>
  <c r="M174" i="14"/>
  <c r="M175" i="14"/>
  <c r="M176" i="14"/>
  <c r="M177" i="14"/>
  <c r="M178" i="14"/>
  <c r="O5" i="16"/>
  <c r="S5" i="16"/>
  <c r="V5" i="16"/>
  <c r="O13" i="16"/>
  <c r="O21" i="16"/>
  <c r="O29" i="16"/>
  <c r="O37" i="16"/>
  <c r="O45" i="16"/>
  <c r="O53" i="16"/>
  <c r="O61" i="16"/>
  <c r="O69" i="16"/>
  <c r="O77" i="16"/>
  <c r="AA68" i="6"/>
  <c r="D22" i="16"/>
  <c r="Q16" i="16"/>
  <c r="AA9" i="6"/>
  <c r="D6" i="16" s="1"/>
  <c r="AA9" i="7"/>
  <c r="E6" i="16"/>
  <c r="O6" i="16"/>
  <c r="V6" i="16"/>
  <c r="AA36" i="7"/>
  <c r="E16" i="16" s="1"/>
  <c r="R23" i="16"/>
  <c r="S53" i="16"/>
  <c r="AA10" i="6"/>
  <c r="D7" i="16" s="1"/>
  <c r="U12" i="16" s="1"/>
  <c r="AA10" i="7"/>
  <c r="E7" i="16" s="1"/>
  <c r="P7" i="16"/>
  <c r="AA38" i="1"/>
  <c r="C17" i="16"/>
  <c r="T7" i="16"/>
  <c r="AA40" i="1"/>
  <c r="C18" i="16"/>
  <c r="U7" i="16" s="1"/>
  <c r="V7" i="16"/>
  <c r="AA68" i="7"/>
  <c r="E22" i="16" s="1"/>
  <c r="R24" i="16"/>
  <c r="AA11" i="1"/>
  <c r="C8" i="16"/>
  <c r="AA11" i="6"/>
  <c r="D8" i="16"/>
  <c r="AA11" i="7"/>
  <c r="E8" i="16"/>
  <c r="AA11" i="8"/>
  <c r="F8" i="16"/>
  <c r="AA11" i="9"/>
  <c r="G8" i="16"/>
  <c r="AA11" i="10"/>
  <c r="H8" i="16"/>
  <c r="AA11" i="11"/>
  <c r="I8" i="16"/>
  <c r="AA11" i="12"/>
  <c r="J8" i="16"/>
  <c r="AA11" i="13"/>
  <c r="K8" i="16"/>
  <c r="AA11" i="14"/>
  <c r="L8" i="16"/>
  <c r="P8" i="16"/>
  <c r="AA70" i="1"/>
  <c r="C23" i="16" s="1"/>
  <c r="T8" i="16" s="1"/>
  <c r="AA72" i="1"/>
  <c r="C24" i="16"/>
  <c r="U8" i="16"/>
  <c r="V8" i="16"/>
  <c r="P9" i="16"/>
  <c r="AA99" i="1"/>
  <c r="C29" i="16"/>
  <c r="T9" i="16" s="1"/>
  <c r="AA101" i="1"/>
  <c r="C30" i="16" s="1"/>
  <c r="U9" i="16" s="1"/>
  <c r="V9" i="16"/>
  <c r="AA22" i="9"/>
  <c r="G10" i="16" s="1"/>
  <c r="AA22" i="12"/>
  <c r="J10" i="16" s="1"/>
  <c r="AA22" i="14"/>
  <c r="L10" i="16" s="1"/>
  <c r="Q77" i="16" s="1"/>
  <c r="V10" i="16"/>
  <c r="AA29" i="6"/>
  <c r="D13" i="16"/>
  <c r="Q14" i="16" s="1"/>
  <c r="V11" i="16"/>
  <c r="T12" i="16"/>
  <c r="V12" i="16"/>
  <c r="AA29" i="9"/>
  <c r="G13" i="16"/>
  <c r="Q38" i="16" s="1"/>
  <c r="AA29" i="10"/>
  <c r="H13" i="16"/>
  <c r="AA29" i="11"/>
  <c r="I13" i="16" s="1"/>
  <c r="AA29" i="13"/>
  <c r="K13" i="16" s="1"/>
  <c r="AA29" i="14"/>
  <c r="L13" i="16" s="1"/>
  <c r="V13" i="16"/>
  <c r="O24" i="16"/>
  <c r="AA30" i="8"/>
  <c r="F14" i="16"/>
  <c r="AA30" i="9"/>
  <c r="G14" i="16"/>
  <c r="R38" i="16" s="1"/>
  <c r="H14" i="16"/>
  <c r="AA30" i="11"/>
  <c r="I14" i="16"/>
  <c r="R54" i="16" s="1"/>
  <c r="AA30" i="14"/>
  <c r="L14" i="16"/>
  <c r="O14" i="16"/>
  <c r="V14" i="16"/>
  <c r="S21" i="16"/>
  <c r="O76" i="16"/>
  <c r="AA38" i="6"/>
  <c r="D17" i="16"/>
  <c r="T15" i="16"/>
  <c r="AA40" i="6"/>
  <c r="D18" i="16"/>
  <c r="U15" i="16" s="1"/>
  <c r="V15" i="16"/>
  <c r="S22" i="16"/>
  <c r="AA70" i="6"/>
  <c r="D23" i="16"/>
  <c r="T16" i="16"/>
  <c r="AA72" i="6"/>
  <c r="D24" i="16" s="1"/>
  <c r="U16" i="16" s="1"/>
  <c r="V16" i="16"/>
  <c r="AA38" i="7"/>
  <c r="E17" i="16"/>
  <c r="T23" i="16" s="1"/>
  <c r="V17" i="16"/>
  <c r="AA40" i="7"/>
  <c r="E18" i="16" s="1"/>
  <c r="U23" i="16" s="1"/>
  <c r="V18" i="16"/>
  <c r="S77" i="16"/>
  <c r="H42" i="1"/>
  <c r="AA42" i="1" s="1"/>
  <c r="C19" i="16" s="1"/>
  <c r="H42" i="6"/>
  <c r="AA42" i="6"/>
  <c r="D19" i="16" s="1"/>
  <c r="H42" i="7"/>
  <c r="AA42" i="7"/>
  <c r="E19" i="16"/>
  <c r="V19" i="16"/>
  <c r="T20" i="16"/>
  <c r="U20" i="16"/>
  <c r="V20" i="16"/>
  <c r="V21" i="16"/>
  <c r="O22" i="16"/>
  <c r="V22" i="16"/>
  <c r="AA70" i="7"/>
  <c r="E23" i="16" s="1"/>
  <c r="T24" i="16" s="1"/>
  <c r="V23" i="16"/>
  <c r="AA72" i="7"/>
  <c r="E24" i="16"/>
  <c r="U24" i="16"/>
  <c r="V24" i="16"/>
  <c r="H74" i="1"/>
  <c r="AA74" i="1" s="1"/>
  <c r="C25" i="16" s="1"/>
  <c r="H74" i="6"/>
  <c r="AA74" i="6" s="1"/>
  <c r="D25" i="16" s="1"/>
  <c r="H74" i="7"/>
  <c r="AA74" i="7"/>
  <c r="E25" i="16"/>
  <c r="V25" i="16"/>
  <c r="O26" i="16"/>
  <c r="V26" i="16"/>
  <c r="V27" i="16"/>
  <c r="Q30" i="16"/>
  <c r="R30" i="16"/>
  <c r="V28" i="16"/>
  <c r="V29" i="16"/>
  <c r="O30" i="16"/>
  <c r="V30" i="16"/>
  <c r="H103" i="1"/>
  <c r="AA103" i="1" s="1"/>
  <c r="C31" i="16"/>
  <c r="H103" i="6"/>
  <c r="AA103" i="6" s="1"/>
  <c r="D31" i="16" s="1"/>
  <c r="H103" i="7"/>
  <c r="AA103" i="7"/>
  <c r="E31" i="16"/>
  <c r="V31" i="16"/>
  <c r="V32" i="16"/>
  <c r="V33" i="16"/>
  <c r="V34" i="16"/>
  <c r="V35" i="16"/>
  <c r="Q37" i="16"/>
  <c r="V36" i="16"/>
  <c r="H135" i="1"/>
  <c r="AA135" i="1" s="1"/>
  <c r="C37" i="16" s="1"/>
  <c r="H135" i="6"/>
  <c r="AA135" i="6" s="1"/>
  <c r="D37" i="16" s="1"/>
  <c r="H135" i="7"/>
  <c r="AA135" i="7"/>
  <c r="E37" i="16" s="1"/>
  <c r="V37" i="16"/>
  <c r="O38" i="16"/>
  <c r="V38" i="16"/>
  <c r="V39" i="16"/>
  <c r="V40" i="16"/>
  <c r="V41" i="16"/>
  <c r="V42" i="16"/>
  <c r="H164" i="1"/>
  <c r="AA164" i="1" s="1"/>
  <c r="C43" i="16" s="1"/>
  <c r="H164" i="6"/>
  <c r="AA164" i="6"/>
  <c r="D43" i="16" s="1"/>
  <c r="H164" i="7"/>
  <c r="AA164" i="7"/>
  <c r="E43" i="16"/>
  <c r="V43" i="16"/>
  <c r="Q46" i="16"/>
  <c r="R46" i="16"/>
  <c r="T44" i="16"/>
  <c r="V44" i="16"/>
  <c r="V45" i="16"/>
  <c r="O46" i="16"/>
  <c r="V46" i="16"/>
  <c r="U47" i="16"/>
  <c r="V47" i="16"/>
  <c r="V48" i="16"/>
  <c r="V49" i="16"/>
  <c r="V50" i="16"/>
  <c r="U51" i="16"/>
  <c r="V51" i="16"/>
  <c r="Q54" i="16"/>
  <c r="V52" i="16"/>
  <c r="V53" i="16"/>
  <c r="O54" i="16"/>
  <c r="V54" i="16"/>
  <c r="V55" i="16"/>
  <c r="V56" i="16"/>
  <c r="V57" i="16"/>
  <c r="V58" i="16"/>
  <c r="V59" i="16"/>
  <c r="Q61" i="16"/>
  <c r="R62" i="16"/>
  <c r="V60" i="16"/>
  <c r="V61" i="16"/>
  <c r="O62" i="16"/>
  <c r="V62" i="16"/>
  <c r="V63" i="16"/>
  <c r="U64" i="16"/>
  <c r="V64" i="16"/>
  <c r="V65" i="16"/>
  <c r="V66" i="16"/>
  <c r="V67" i="16"/>
  <c r="Q70" i="16"/>
  <c r="R70" i="16"/>
  <c r="V68" i="16"/>
  <c r="V69" i="16"/>
  <c r="O70" i="16"/>
  <c r="V70" i="16"/>
  <c r="V71" i="16"/>
  <c r="V72" i="16"/>
  <c r="V73" i="16"/>
  <c r="V74" i="16"/>
  <c r="V75" i="16"/>
  <c r="Q78" i="16"/>
  <c r="R78" i="16"/>
  <c r="V76" i="16"/>
  <c r="V77" i="16"/>
  <c r="O78" i="16"/>
  <c r="V78" i="16"/>
  <c r="V79" i="16"/>
  <c r="V80" i="16"/>
  <c r="P81" i="16"/>
  <c r="V81" i="16"/>
  <c r="V82" i="16"/>
  <c r="V83" i="16"/>
  <c r="A1" i="3"/>
  <c r="A1" i="15" s="1"/>
  <c r="A2" i="3"/>
  <c r="A2" i="17" s="1"/>
  <c r="A1" i="17"/>
  <c r="A1" i="14"/>
  <c r="A2" i="14"/>
  <c r="IR2" i="14"/>
  <c r="IS2" i="14" s="1"/>
  <c r="IR3" i="14"/>
  <c r="IS3" i="14"/>
  <c r="IR4" i="14"/>
  <c r="IS4" i="14" s="1"/>
  <c r="IR5" i="14"/>
  <c r="IS5" i="14"/>
  <c r="IR6" i="14"/>
  <c r="IS6" i="14" s="1"/>
  <c r="F16" i="2"/>
  <c r="IR7" i="14"/>
  <c r="IS7" i="14"/>
  <c r="F17" i="2"/>
  <c r="IR8" i="14"/>
  <c r="IS8" i="14"/>
  <c r="F18" i="2"/>
  <c r="IR9" i="14"/>
  <c r="IS9" i="14" s="1"/>
  <c r="F19" i="2"/>
  <c r="IU6" i="14"/>
  <c r="L9" i="14"/>
  <c r="AA9" i="14"/>
  <c r="L6" i="16" s="1"/>
  <c r="T76" i="16" s="1"/>
  <c r="IU9" i="14"/>
  <c r="L10" i="14"/>
  <c r="AA10" i="14"/>
  <c r="L7" i="16" s="1"/>
  <c r="U76" i="16" s="1"/>
  <c r="IU10" i="14"/>
  <c r="F21" i="14"/>
  <c r="IU21" i="14"/>
  <c r="F28" i="14"/>
  <c r="I28" i="14"/>
  <c r="AA28" i="14"/>
  <c r="L12" i="16" s="1"/>
  <c r="IU28" i="14"/>
  <c r="IU29" i="14"/>
  <c r="IU32" i="14"/>
  <c r="AA33" i="14"/>
  <c r="L15" i="16" s="1"/>
  <c r="H36" i="14"/>
  <c r="AA36" i="14"/>
  <c r="L16" i="16" s="1"/>
  <c r="IU36" i="14"/>
  <c r="I38" i="14"/>
  <c r="AA38" i="14"/>
  <c r="L17" i="16" s="1"/>
  <c r="T79" i="16" s="1"/>
  <c r="IU38" i="14"/>
  <c r="I40" i="14"/>
  <c r="AA40" i="14"/>
  <c r="L18" i="16" s="1"/>
  <c r="U79" i="16" s="1"/>
  <c r="IU40" i="14"/>
  <c r="H42" i="14"/>
  <c r="AA42" i="14" s="1"/>
  <c r="L19" i="16" s="1"/>
  <c r="F46" i="14"/>
  <c r="G46" i="14"/>
  <c r="H46" i="14"/>
  <c r="I46" i="14"/>
  <c r="J46" i="14"/>
  <c r="K46" i="14"/>
  <c r="K57" i="14" s="1"/>
  <c r="L47" i="14"/>
  <c r="L48" i="14"/>
  <c r="L49" i="14"/>
  <c r="L50" i="14"/>
  <c r="L51" i="14"/>
  <c r="L52" i="14"/>
  <c r="L53" i="14"/>
  <c r="L54" i="14"/>
  <c r="L55" i="14"/>
  <c r="L56" i="14"/>
  <c r="F57" i="14"/>
  <c r="G57" i="14"/>
  <c r="H57" i="14"/>
  <c r="I57" i="14"/>
  <c r="J57" i="14"/>
  <c r="C59" i="14"/>
  <c r="IU64" i="14"/>
  <c r="AA65" i="14"/>
  <c r="L21" i="16" s="1"/>
  <c r="Y80" i="16" s="1"/>
  <c r="H68" i="14"/>
  <c r="AA68" i="14"/>
  <c r="L22" i="16" s="1"/>
  <c r="IU68" i="14"/>
  <c r="I70" i="14"/>
  <c r="AA70" i="14"/>
  <c r="L23" i="16" s="1"/>
  <c r="T80" i="16" s="1"/>
  <c r="IU70" i="14"/>
  <c r="I72" i="14"/>
  <c r="AA72" i="14"/>
  <c r="L24" i="16" s="1"/>
  <c r="U80" i="16" s="1"/>
  <c r="IU72" i="14"/>
  <c r="H74" i="14"/>
  <c r="AA74" i="14" s="1"/>
  <c r="L25" i="16" s="1"/>
  <c r="F78" i="14"/>
  <c r="G78" i="14"/>
  <c r="H78" i="14"/>
  <c r="I78" i="14"/>
  <c r="J78" i="14"/>
  <c r="K78" i="14"/>
  <c r="L79" i="14"/>
  <c r="L80" i="14"/>
  <c r="L81" i="14"/>
  <c r="L82" i="14"/>
  <c r="L83" i="14"/>
  <c r="L84" i="14"/>
  <c r="L85" i="14"/>
  <c r="L86" i="14"/>
  <c r="L87" i="14"/>
  <c r="L88" i="14"/>
  <c r="F89" i="14"/>
  <c r="G89" i="14"/>
  <c r="H89" i="14"/>
  <c r="I89" i="14"/>
  <c r="J89" i="14"/>
  <c r="K89" i="14"/>
  <c r="IU93" i="14"/>
  <c r="AA94" i="14"/>
  <c r="L27" i="16" s="1"/>
  <c r="H97" i="14"/>
  <c r="AA97" i="14"/>
  <c r="L28" i="16" s="1"/>
  <c r="IU97" i="14"/>
  <c r="I99" i="14"/>
  <c r="AA99" i="14"/>
  <c r="L29" i="16" s="1"/>
  <c r="T81" i="16" s="1"/>
  <c r="IU99" i="14"/>
  <c r="I101" i="14"/>
  <c r="AA101" i="14"/>
  <c r="L30" i="16" s="1"/>
  <c r="U81" i="16" s="1"/>
  <c r="IU101" i="14"/>
  <c r="H103" i="14"/>
  <c r="AA103" i="14"/>
  <c r="L31" i="16" s="1"/>
  <c r="F107" i="14"/>
  <c r="G107" i="14"/>
  <c r="H107" i="14"/>
  <c r="I107" i="14"/>
  <c r="J107" i="14"/>
  <c r="K107" i="14"/>
  <c r="L108" i="14"/>
  <c r="L109" i="14"/>
  <c r="L110" i="14"/>
  <c r="L111" i="14"/>
  <c r="L112" i="14"/>
  <c r="L113" i="14"/>
  <c r="L114" i="14"/>
  <c r="L115" i="14"/>
  <c r="L116" i="14"/>
  <c r="L117" i="14"/>
  <c r="F118" i="14"/>
  <c r="G118" i="14"/>
  <c r="H118" i="14"/>
  <c r="I118" i="14"/>
  <c r="J118" i="14"/>
  <c r="K118" i="14"/>
  <c r="C120" i="14"/>
  <c r="IU125" i="14"/>
  <c r="AA126" i="14"/>
  <c r="L33" i="16" s="1"/>
  <c r="H129" i="14"/>
  <c r="AA129" i="14"/>
  <c r="L34" i="16" s="1"/>
  <c r="IU129" i="14"/>
  <c r="I131" i="14"/>
  <c r="AA131" i="14"/>
  <c r="L35" i="16" s="1"/>
  <c r="T82" i="16" s="1"/>
  <c r="IU131" i="14"/>
  <c r="I133" i="14"/>
  <c r="AA133" i="14"/>
  <c r="L36" i="16" s="1"/>
  <c r="U82" i="16" s="1"/>
  <c r="IU133" i="14"/>
  <c r="H135" i="14"/>
  <c r="AA135" i="14" s="1"/>
  <c r="L37" i="16" s="1"/>
  <c r="F139" i="14"/>
  <c r="F150" i="14" s="1"/>
  <c r="G139" i="14"/>
  <c r="H139" i="14"/>
  <c r="I139" i="14"/>
  <c r="J139" i="14"/>
  <c r="K139" i="14"/>
  <c r="L140" i="14"/>
  <c r="L141" i="14"/>
  <c r="L142" i="14"/>
  <c r="L143" i="14"/>
  <c r="L144" i="14"/>
  <c r="L145" i="14"/>
  <c r="L146" i="14"/>
  <c r="L147" i="14"/>
  <c r="L148" i="14"/>
  <c r="L149" i="14"/>
  <c r="G150" i="14"/>
  <c r="H150" i="14"/>
  <c r="I150" i="14"/>
  <c r="J150" i="14"/>
  <c r="K150" i="14"/>
  <c r="IU154" i="14"/>
  <c r="AA155" i="14"/>
  <c r="L39" i="16" s="1"/>
  <c r="H158" i="14"/>
  <c r="AA158" i="14"/>
  <c r="L40" i="16" s="1"/>
  <c r="IU158" i="14"/>
  <c r="I160" i="14"/>
  <c r="AA160" i="14"/>
  <c r="L41" i="16" s="1"/>
  <c r="T83" i="16" s="1"/>
  <c r="IU160" i="14"/>
  <c r="I162" i="14"/>
  <c r="AA162" i="14"/>
  <c r="L42" i="16" s="1"/>
  <c r="U83" i="16" s="1"/>
  <c r="IU162" i="14"/>
  <c r="H164" i="14"/>
  <c r="AA164" i="14"/>
  <c r="L43" i="16" s="1"/>
  <c r="F168" i="14"/>
  <c r="G168" i="14"/>
  <c r="H168" i="14"/>
  <c r="I168" i="14"/>
  <c r="J168" i="14"/>
  <c r="K168" i="14"/>
  <c r="L169" i="14"/>
  <c r="L170" i="14"/>
  <c r="L171" i="14"/>
  <c r="L172" i="14"/>
  <c r="L173" i="14"/>
  <c r="L174" i="14"/>
  <c r="L175" i="14"/>
  <c r="L176" i="14"/>
  <c r="L177" i="14"/>
  <c r="L178" i="14"/>
  <c r="F179" i="14"/>
  <c r="G179" i="14"/>
  <c r="H179" i="14"/>
  <c r="I179" i="14"/>
  <c r="J179" i="14"/>
  <c r="K179" i="14"/>
  <c r="A1" i="13"/>
  <c r="A2" i="13"/>
  <c r="IR2" i="13"/>
  <c r="IS2" i="13" s="1"/>
  <c r="IR3" i="13"/>
  <c r="IS3" i="13" s="1"/>
  <c r="IR4" i="13"/>
  <c r="IS4" i="13"/>
  <c r="IR5" i="13"/>
  <c r="IS5" i="13"/>
  <c r="IR6" i="13"/>
  <c r="IS6" i="13" s="1"/>
  <c r="IR7" i="13"/>
  <c r="IS7" i="13" s="1"/>
  <c r="IR8" i="13"/>
  <c r="IS8" i="13"/>
  <c r="IR9" i="13"/>
  <c r="IS9" i="13"/>
  <c r="IR10" i="13"/>
  <c r="IS10" i="13" s="1"/>
  <c r="AA5" i="13"/>
  <c r="K4" i="16" s="1"/>
  <c r="IU6" i="13"/>
  <c r="L9" i="13"/>
  <c r="AA9" i="13"/>
  <c r="K6" i="16" s="1"/>
  <c r="T68" i="16" s="1"/>
  <c r="IU9" i="13"/>
  <c r="L10" i="13"/>
  <c r="AA10" i="13"/>
  <c r="K7" i="16" s="1"/>
  <c r="U68" i="16" s="1"/>
  <c r="IU10" i="13"/>
  <c r="F21" i="13"/>
  <c r="I21" i="13"/>
  <c r="AA21" i="13" s="1"/>
  <c r="K9" i="16" s="1"/>
  <c r="F28" i="13"/>
  <c r="I28" i="13"/>
  <c r="AA28" i="13" s="1"/>
  <c r="K12" i="16" s="1"/>
  <c r="IU28" i="13"/>
  <c r="IU29" i="13"/>
  <c r="IU32" i="13"/>
  <c r="AA33" i="13"/>
  <c r="K15" i="16" s="1"/>
  <c r="H36" i="13"/>
  <c r="AA36" i="13"/>
  <c r="K16" i="16" s="1"/>
  <c r="IU36" i="13"/>
  <c r="I38" i="13"/>
  <c r="AA38" i="13"/>
  <c r="K17" i="16" s="1"/>
  <c r="T71" i="16" s="1"/>
  <c r="IU38" i="13"/>
  <c r="I40" i="13"/>
  <c r="AA40" i="13"/>
  <c r="K18" i="16" s="1"/>
  <c r="U71" i="16" s="1"/>
  <c r="IU40" i="13"/>
  <c r="H42" i="13"/>
  <c r="AA42" i="13" s="1"/>
  <c r="K19" i="16" s="1"/>
  <c r="F46" i="13"/>
  <c r="G46" i="13"/>
  <c r="H46" i="13"/>
  <c r="I46" i="13"/>
  <c r="J46" i="13"/>
  <c r="K46" i="13"/>
  <c r="L47" i="13"/>
  <c r="L48" i="13"/>
  <c r="L49" i="13"/>
  <c r="L50" i="13"/>
  <c r="L51" i="13"/>
  <c r="L52" i="13"/>
  <c r="L53" i="13"/>
  <c r="L54" i="13"/>
  <c r="L55" i="13"/>
  <c r="L56" i="13"/>
  <c r="F57" i="13"/>
  <c r="G57" i="13"/>
  <c r="H57" i="13"/>
  <c r="I57" i="13"/>
  <c r="J57" i="13"/>
  <c r="K57" i="13"/>
  <c r="C59" i="13"/>
  <c r="IU64" i="13"/>
  <c r="AA65" i="13"/>
  <c r="K21" i="16" s="1"/>
  <c r="H68" i="13"/>
  <c r="AA68" i="13"/>
  <c r="K22" i="16" s="1"/>
  <c r="IU68" i="13"/>
  <c r="I70" i="13"/>
  <c r="AA70" i="13"/>
  <c r="K23" i="16" s="1"/>
  <c r="T72" i="16" s="1"/>
  <c r="IU70" i="13"/>
  <c r="I72" i="13"/>
  <c r="AA72" i="13"/>
  <c r="K24" i="16" s="1"/>
  <c r="U72" i="16" s="1"/>
  <c r="IU72" i="13"/>
  <c r="H74" i="13"/>
  <c r="AA74" i="13"/>
  <c r="K25" i="16" s="1"/>
  <c r="F78" i="13"/>
  <c r="G78" i="13"/>
  <c r="H78" i="13"/>
  <c r="I78" i="13"/>
  <c r="J78" i="13"/>
  <c r="K78" i="13"/>
  <c r="L79" i="13"/>
  <c r="L80" i="13"/>
  <c r="L81" i="13"/>
  <c r="L82" i="13"/>
  <c r="L83" i="13"/>
  <c r="L84" i="13"/>
  <c r="L85" i="13"/>
  <c r="L86" i="13"/>
  <c r="L87" i="13"/>
  <c r="L88" i="13"/>
  <c r="F89" i="13"/>
  <c r="G89" i="13"/>
  <c r="H89" i="13"/>
  <c r="I89" i="13"/>
  <c r="J89" i="13"/>
  <c r="K89" i="13"/>
  <c r="IU93" i="13"/>
  <c r="AA94" i="13"/>
  <c r="K27" i="16" s="1"/>
  <c r="H97" i="13"/>
  <c r="AA97" i="13"/>
  <c r="K28" i="16" s="1"/>
  <c r="IU97" i="13"/>
  <c r="I99" i="13"/>
  <c r="AA99" i="13"/>
  <c r="K29" i="16" s="1"/>
  <c r="T73" i="16" s="1"/>
  <c r="IU99" i="13"/>
  <c r="I101" i="13"/>
  <c r="AA101" i="13"/>
  <c r="K30" i="16" s="1"/>
  <c r="U73" i="16" s="1"/>
  <c r="IU101" i="13"/>
  <c r="H103" i="13"/>
  <c r="AA103" i="13" s="1"/>
  <c r="K31" i="16" s="1"/>
  <c r="F107" i="13"/>
  <c r="G107" i="13"/>
  <c r="H107" i="13"/>
  <c r="I107" i="13"/>
  <c r="J107" i="13"/>
  <c r="K107" i="13"/>
  <c r="L108" i="13"/>
  <c r="L109" i="13"/>
  <c r="L110" i="13"/>
  <c r="L111" i="13"/>
  <c r="L112" i="13"/>
  <c r="L113" i="13"/>
  <c r="L114" i="13"/>
  <c r="L115" i="13"/>
  <c r="L116" i="13"/>
  <c r="L117" i="13"/>
  <c r="F118" i="13"/>
  <c r="G118" i="13"/>
  <c r="H118" i="13"/>
  <c r="I118" i="13"/>
  <c r="J118" i="13"/>
  <c r="K118" i="13"/>
  <c r="C120" i="13"/>
  <c r="IU125" i="13"/>
  <c r="AA126" i="13"/>
  <c r="K33" i="16" s="1"/>
  <c r="H129" i="13"/>
  <c r="AA129" i="13"/>
  <c r="K34" i="16" s="1"/>
  <c r="IU129" i="13"/>
  <c r="I131" i="13"/>
  <c r="AA131" i="13"/>
  <c r="K35" i="16" s="1"/>
  <c r="T74" i="16" s="1"/>
  <c r="IU131" i="13"/>
  <c r="I133" i="13"/>
  <c r="AA133" i="13"/>
  <c r="K36" i="16" s="1"/>
  <c r="U74" i="16" s="1"/>
  <c r="IU133" i="13"/>
  <c r="H135" i="13"/>
  <c r="AA135" i="13" s="1"/>
  <c r="K37" i="16" s="1"/>
  <c r="F139" i="13"/>
  <c r="G139" i="13"/>
  <c r="H139" i="13"/>
  <c r="I139" i="13"/>
  <c r="J139" i="13"/>
  <c r="J150" i="13" s="1"/>
  <c r="K139" i="13"/>
  <c r="L140" i="13"/>
  <c r="L141" i="13"/>
  <c r="L142" i="13"/>
  <c r="L143" i="13"/>
  <c r="L144" i="13"/>
  <c r="L145" i="13"/>
  <c r="L146" i="13"/>
  <c r="L147" i="13"/>
  <c r="L148" i="13"/>
  <c r="L149" i="13"/>
  <c r="F150" i="13"/>
  <c r="G150" i="13"/>
  <c r="H150" i="13"/>
  <c r="I150" i="13"/>
  <c r="K150" i="13"/>
  <c r="IU154" i="13"/>
  <c r="AA155" i="13"/>
  <c r="K39" i="16" s="1"/>
  <c r="H158" i="13"/>
  <c r="AA158" i="13"/>
  <c r="K40" i="16" s="1"/>
  <c r="IU158" i="13"/>
  <c r="I160" i="13"/>
  <c r="AA160" i="13"/>
  <c r="K41" i="16" s="1"/>
  <c r="T75" i="16" s="1"/>
  <c r="IU160" i="13"/>
  <c r="I162" i="13"/>
  <c r="AA162" i="13"/>
  <c r="K42" i="16" s="1"/>
  <c r="U75" i="16" s="1"/>
  <c r="IU162" i="13"/>
  <c r="H164" i="13"/>
  <c r="AA164" i="13" s="1"/>
  <c r="K43" i="16" s="1"/>
  <c r="F168" i="13"/>
  <c r="G168" i="13"/>
  <c r="H168" i="13"/>
  <c r="I168" i="13"/>
  <c r="I179" i="13" s="1"/>
  <c r="J168" i="13"/>
  <c r="K168" i="13"/>
  <c r="K179" i="13" s="1"/>
  <c r="L169" i="13"/>
  <c r="L170" i="13"/>
  <c r="L171" i="13"/>
  <c r="L172" i="13"/>
  <c r="L173" i="13"/>
  <c r="L174" i="13"/>
  <c r="L175" i="13"/>
  <c r="L176" i="13"/>
  <c r="L177" i="13"/>
  <c r="L178" i="13"/>
  <c r="F179" i="13"/>
  <c r="G179" i="13"/>
  <c r="H179" i="13"/>
  <c r="J179" i="13"/>
  <c r="A1" i="12"/>
  <c r="A2" i="12"/>
  <c r="IR2" i="12"/>
  <c r="IS2" i="12" s="1"/>
  <c r="IR3" i="12"/>
  <c r="IS3" i="12"/>
  <c r="IR4" i="12"/>
  <c r="IS4" i="12"/>
  <c r="IR5" i="12"/>
  <c r="IS5" i="12" s="1"/>
  <c r="IR6" i="12"/>
  <c r="IS6" i="12" s="1"/>
  <c r="IR7" i="12"/>
  <c r="IS7" i="12"/>
  <c r="IR8" i="12"/>
  <c r="IS8" i="12"/>
  <c r="IR9" i="12"/>
  <c r="IS9" i="12" s="1"/>
  <c r="AA5" i="12"/>
  <c r="J4" i="16" s="1"/>
  <c r="IU6" i="12"/>
  <c r="L9" i="12"/>
  <c r="AA9" i="12"/>
  <c r="J6" i="16" s="1"/>
  <c r="T60" i="16" s="1"/>
  <c r="IU9" i="12"/>
  <c r="L10" i="12"/>
  <c r="AA10" i="12"/>
  <c r="J7" i="16" s="1"/>
  <c r="U60" i="16" s="1"/>
  <c r="IU10" i="12"/>
  <c r="F21" i="12"/>
  <c r="I21" i="12"/>
  <c r="AA21" i="12" s="1"/>
  <c r="J9" i="16" s="1"/>
  <c r="IU21" i="12"/>
  <c r="F28" i="12"/>
  <c r="I28" i="12"/>
  <c r="AA28" i="12"/>
  <c r="J12" i="16" s="1"/>
  <c r="IU29" i="12"/>
  <c r="IU32" i="12"/>
  <c r="AA33" i="12"/>
  <c r="J15" i="16" s="1"/>
  <c r="H36" i="12"/>
  <c r="AA36" i="12"/>
  <c r="J16" i="16" s="1"/>
  <c r="IU36" i="12"/>
  <c r="I38" i="12"/>
  <c r="AA38" i="12"/>
  <c r="J17" i="16" s="1"/>
  <c r="T63" i="16" s="1"/>
  <c r="IU38" i="12"/>
  <c r="I40" i="12"/>
  <c r="AA40" i="12"/>
  <c r="J18" i="16" s="1"/>
  <c r="U63" i="16" s="1"/>
  <c r="IU40" i="12"/>
  <c r="H42" i="12"/>
  <c r="AA42" i="12"/>
  <c r="J19" i="16" s="1"/>
  <c r="F46" i="12"/>
  <c r="G46" i="12"/>
  <c r="H46" i="12"/>
  <c r="H57" i="12" s="1"/>
  <c r="I46" i="12"/>
  <c r="J46" i="12"/>
  <c r="K46" i="12"/>
  <c r="L47" i="12"/>
  <c r="L48" i="12"/>
  <c r="L49" i="12"/>
  <c r="L50" i="12"/>
  <c r="L51" i="12"/>
  <c r="L52" i="12"/>
  <c r="L53" i="12"/>
  <c r="L54" i="12"/>
  <c r="L55" i="12"/>
  <c r="L56" i="12"/>
  <c r="F57" i="12"/>
  <c r="G57" i="12"/>
  <c r="I57" i="12"/>
  <c r="J57" i="12"/>
  <c r="K57" i="12"/>
  <c r="C59" i="12"/>
  <c r="IU64" i="12"/>
  <c r="AA65" i="12"/>
  <c r="J21" i="16" s="1"/>
  <c r="H68" i="12"/>
  <c r="AA68" i="12"/>
  <c r="J22" i="16" s="1"/>
  <c r="IU68" i="12"/>
  <c r="I70" i="12"/>
  <c r="AA70" i="12"/>
  <c r="J23" i="16" s="1"/>
  <c r="T64" i="16" s="1"/>
  <c r="IU70" i="12"/>
  <c r="I72" i="12"/>
  <c r="AA72" i="12"/>
  <c r="J24" i="16" s="1"/>
  <c r="IU72" i="12"/>
  <c r="H74" i="12"/>
  <c r="AA74" i="12"/>
  <c r="J25" i="16" s="1"/>
  <c r="F78" i="12"/>
  <c r="G78" i="12"/>
  <c r="H78" i="12"/>
  <c r="I78" i="12"/>
  <c r="J78" i="12"/>
  <c r="K78" i="12"/>
  <c r="L79" i="12"/>
  <c r="L80" i="12"/>
  <c r="L81" i="12"/>
  <c r="L82" i="12"/>
  <c r="L83" i="12"/>
  <c r="L84" i="12"/>
  <c r="L85" i="12"/>
  <c r="L86" i="12"/>
  <c r="L87" i="12"/>
  <c r="L88" i="12"/>
  <c r="F89" i="12"/>
  <c r="G89" i="12"/>
  <c r="H89" i="12"/>
  <c r="I89" i="12"/>
  <c r="J89" i="12"/>
  <c r="K89" i="12"/>
  <c r="IU93" i="12"/>
  <c r="AA94" i="12"/>
  <c r="J27" i="16" s="1"/>
  <c r="H97" i="12"/>
  <c r="AA97" i="12"/>
  <c r="J28" i="16" s="1"/>
  <c r="IU97" i="12"/>
  <c r="I99" i="12"/>
  <c r="AA99" i="12"/>
  <c r="J29" i="16" s="1"/>
  <c r="T65" i="16" s="1"/>
  <c r="IU99" i="12"/>
  <c r="I101" i="12"/>
  <c r="AA101" i="12"/>
  <c r="J30" i="16" s="1"/>
  <c r="U65" i="16" s="1"/>
  <c r="IU101" i="12"/>
  <c r="H103" i="12"/>
  <c r="AA103" i="12"/>
  <c r="J31" i="16" s="1"/>
  <c r="F107" i="12"/>
  <c r="G107" i="12"/>
  <c r="H107" i="12"/>
  <c r="I107" i="12"/>
  <c r="J107" i="12"/>
  <c r="K107" i="12"/>
  <c r="L108" i="12"/>
  <c r="L109" i="12"/>
  <c r="L110" i="12"/>
  <c r="L111" i="12"/>
  <c r="L112" i="12"/>
  <c r="L113" i="12"/>
  <c r="L114" i="12"/>
  <c r="L115" i="12"/>
  <c r="L116" i="12"/>
  <c r="L117" i="12"/>
  <c r="F118" i="12"/>
  <c r="G118" i="12"/>
  <c r="H118" i="12"/>
  <c r="I118" i="12"/>
  <c r="J118" i="12"/>
  <c r="K118" i="12"/>
  <c r="C120" i="12"/>
  <c r="IU125" i="12"/>
  <c r="AA126" i="12"/>
  <c r="J33" i="16" s="1"/>
  <c r="H129" i="12"/>
  <c r="AA129" i="12"/>
  <c r="J34" i="16" s="1"/>
  <c r="IU129" i="12"/>
  <c r="I131" i="12"/>
  <c r="AA131" i="12"/>
  <c r="J35" i="16" s="1"/>
  <c r="T66" i="16" s="1"/>
  <c r="IU131" i="12"/>
  <c r="I133" i="12"/>
  <c r="AA133" i="12"/>
  <c r="J36" i="16" s="1"/>
  <c r="U66" i="16" s="1"/>
  <c r="IU133" i="12"/>
  <c r="H135" i="12"/>
  <c r="AA135" i="12"/>
  <c r="J37" i="16" s="1"/>
  <c r="F139" i="12"/>
  <c r="G139" i="12"/>
  <c r="H139" i="12"/>
  <c r="I139" i="12"/>
  <c r="J139" i="12"/>
  <c r="K139" i="12"/>
  <c r="L140" i="12"/>
  <c r="L141" i="12"/>
  <c r="L142" i="12"/>
  <c r="L143" i="12"/>
  <c r="L144" i="12"/>
  <c r="L145" i="12"/>
  <c r="L146" i="12"/>
  <c r="L147" i="12"/>
  <c r="L148" i="12"/>
  <c r="L149" i="12"/>
  <c r="F150" i="12"/>
  <c r="G150" i="12"/>
  <c r="H150" i="12"/>
  <c r="I150" i="12"/>
  <c r="J150" i="12"/>
  <c r="K150" i="12"/>
  <c r="IU154" i="12"/>
  <c r="AA155" i="12"/>
  <c r="J39" i="16" s="1"/>
  <c r="H158" i="12"/>
  <c r="AA158" i="12"/>
  <c r="J40" i="16" s="1"/>
  <c r="IU158" i="12"/>
  <c r="I160" i="12"/>
  <c r="AA160" i="12"/>
  <c r="J41" i="16" s="1"/>
  <c r="T67" i="16" s="1"/>
  <c r="IU160" i="12"/>
  <c r="I162" i="12"/>
  <c r="AA162" i="12"/>
  <c r="J42" i="16" s="1"/>
  <c r="U67" i="16" s="1"/>
  <c r="IU162" i="12"/>
  <c r="H164" i="12"/>
  <c r="AA164" i="12" s="1"/>
  <c r="J43" i="16" s="1"/>
  <c r="F168" i="12"/>
  <c r="G168" i="12"/>
  <c r="H168" i="12"/>
  <c r="I168" i="12"/>
  <c r="J168" i="12"/>
  <c r="J179" i="12" s="1"/>
  <c r="K168" i="12"/>
  <c r="L169" i="12"/>
  <c r="L170" i="12"/>
  <c r="L171" i="12"/>
  <c r="L172" i="12"/>
  <c r="L173" i="12"/>
  <c r="L174" i="12"/>
  <c r="L175" i="12"/>
  <c r="L176" i="12"/>
  <c r="L177" i="12"/>
  <c r="L178" i="12"/>
  <c r="F179" i="12"/>
  <c r="G179" i="12"/>
  <c r="H179" i="12"/>
  <c r="I179" i="12"/>
  <c r="K179" i="12"/>
  <c r="A1" i="11"/>
  <c r="A2" i="11"/>
  <c r="IR2" i="11"/>
  <c r="IS2" i="11" s="1"/>
  <c r="IR3" i="11"/>
  <c r="IS3" i="11"/>
  <c r="IR4" i="11"/>
  <c r="IS4" i="11" s="1"/>
  <c r="IR5" i="11"/>
  <c r="IS5" i="11" s="1"/>
  <c r="IR6" i="11"/>
  <c r="IS6" i="11" s="1"/>
  <c r="IR7" i="11"/>
  <c r="IS7" i="11"/>
  <c r="IR8" i="11"/>
  <c r="IS8" i="11" s="1"/>
  <c r="IR9" i="11"/>
  <c r="IS9" i="11" s="1"/>
  <c r="AA5" i="11"/>
  <c r="I4" i="16" s="1"/>
  <c r="IU6" i="11"/>
  <c r="L9" i="11"/>
  <c r="AA9" i="11"/>
  <c r="I6" i="16" s="1"/>
  <c r="T52" i="16" s="1"/>
  <c r="IU9" i="11"/>
  <c r="L10" i="11"/>
  <c r="AA10" i="11"/>
  <c r="I7" i="16" s="1"/>
  <c r="U52" i="16" s="1"/>
  <c r="IU10" i="11"/>
  <c r="F21" i="11"/>
  <c r="IU21" i="11"/>
  <c r="F28" i="11"/>
  <c r="I28" i="11"/>
  <c r="AA28" i="11"/>
  <c r="I12" i="16" s="1"/>
  <c r="IU28" i="11"/>
  <c r="IU29" i="11"/>
  <c r="IU32" i="11"/>
  <c r="AA33" i="11"/>
  <c r="I15" i="16" s="1"/>
  <c r="H36" i="11"/>
  <c r="AA36" i="11"/>
  <c r="I16" i="16" s="1"/>
  <c r="IU36" i="11"/>
  <c r="I38" i="11"/>
  <c r="AA38" i="11"/>
  <c r="I17" i="16" s="1"/>
  <c r="T55" i="16" s="1"/>
  <c r="IU38" i="11"/>
  <c r="I40" i="11"/>
  <c r="AA40" i="11"/>
  <c r="I18" i="16" s="1"/>
  <c r="U55" i="16" s="1"/>
  <c r="IU40" i="11"/>
  <c r="H42" i="11"/>
  <c r="AA42" i="11"/>
  <c r="I19" i="16" s="1"/>
  <c r="F46" i="11"/>
  <c r="G46" i="11"/>
  <c r="G57" i="11" s="1"/>
  <c r="H46" i="11"/>
  <c r="I46" i="11"/>
  <c r="J46" i="11"/>
  <c r="K46" i="11"/>
  <c r="L47" i="11"/>
  <c r="L48" i="11"/>
  <c r="L49" i="11"/>
  <c r="L50" i="11"/>
  <c r="L51" i="11"/>
  <c r="L52" i="11"/>
  <c r="L53" i="11"/>
  <c r="L54" i="11"/>
  <c r="L55" i="11"/>
  <c r="L56" i="11"/>
  <c r="F57" i="11"/>
  <c r="H57" i="11"/>
  <c r="I57" i="11"/>
  <c r="J57" i="11"/>
  <c r="K57" i="11"/>
  <c r="C59" i="11"/>
  <c r="IU64" i="11"/>
  <c r="AA65" i="11"/>
  <c r="I21" i="16" s="1"/>
  <c r="H68" i="11"/>
  <c r="AA68" i="11"/>
  <c r="I22" i="16" s="1"/>
  <c r="IU68" i="11"/>
  <c r="I70" i="11"/>
  <c r="AA70" i="11"/>
  <c r="I23" i="16" s="1"/>
  <c r="T56" i="16" s="1"/>
  <c r="IU70" i="11"/>
  <c r="I72" i="11"/>
  <c r="AA72" i="11"/>
  <c r="I24" i="16" s="1"/>
  <c r="U56" i="16" s="1"/>
  <c r="IU72" i="11"/>
  <c r="H74" i="11"/>
  <c r="AA74" i="11"/>
  <c r="I25" i="16" s="1"/>
  <c r="F78" i="11"/>
  <c r="G78" i="11"/>
  <c r="H78" i="11"/>
  <c r="I78" i="11"/>
  <c r="J78" i="11"/>
  <c r="K78" i="11"/>
  <c r="L79" i="11"/>
  <c r="L80" i="11"/>
  <c r="L81" i="11"/>
  <c r="L82" i="11"/>
  <c r="L83" i="11"/>
  <c r="L84" i="11"/>
  <c r="L85" i="11"/>
  <c r="L86" i="11"/>
  <c r="L87" i="11"/>
  <c r="L88" i="11"/>
  <c r="F89" i="11"/>
  <c r="G89" i="11"/>
  <c r="H89" i="11"/>
  <c r="I89" i="11"/>
  <c r="J89" i="11"/>
  <c r="K89" i="11"/>
  <c r="IU93" i="11"/>
  <c r="AA94" i="11"/>
  <c r="I27" i="16" s="1"/>
  <c r="H97" i="11"/>
  <c r="AA97" i="11"/>
  <c r="I28" i="16" s="1"/>
  <c r="IU97" i="11"/>
  <c r="I99" i="11"/>
  <c r="AA99" i="11"/>
  <c r="I29" i="16" s="1"/>
  <c r="T57" i="16" s="1"/>
  <c r="IU99" i="11"/>
  <c r="I101" i="11"/>
  <c r="AA101" i="11"/>
  <c r="I30" i="16" s="1"/>
  <c r="U57" i="16" s="1"/>
  <c r="IU101" i="11"/>
  <c r="H103" i="11"/>
  <c r="AA103" i="11" s="1"/>
  <c r="I31" i="16" s="1"/>
  <c r="F107" i="11"/>
  <c r="G107" i="11"/>
  <c r="H107" i="11"/>
  <c r="I107" i="11"/>
  <c r="J107" i="11"/>
  <c r="K107" i="11"/>
  <c r="L108" i="11"/>
  <c r="L109" i="11"/>
  <c r="L110" i="11"/>
  <c r="L111" i="11"/>
  <c r="L112" i="11"/>
  <c r="L113" i="11"/>
  <c r="L114" i="11"/>
  <c r="L115" i="11"/>
  <c r="L116" i="11"/>
  <c r="L117" i="11"/>
  <c r="F118" i="11"/>
  <c r="G118" i="11"/>
  <c r="H118" i="11"/>
  <c r="I118" i="11"/>
  <c r="J118" i="11"/>
  <c r="K118" i="11"/>
  <c r="C120" i="11"/>
  <c r="IU125" i="11"/>
  <c r="AA126" i="11"/>
  <c r="I33" i="16" s="1"/>
  <c r="H129" i="11"/>
  <c r="AA129" i="11"/>
  <c r="I34" i="16" s="1"/>
  <c r="IU129" i="11"/>
  <c r="I131" i="11"/>
  <c r="AA131" i="11"/>
  <c r="I35" i="16" s="1"/>
  <c r="T58" i="16" s="1"/>
  <c r="IU131" i="11"/>
  <c r="I133" i="11"/>
  <c r="AA133" i="11"/>
  <c r="I36" i="16" s="1"/>
  <c r="U58" i="16" s="1"/>
  <c r="IU133" i="11"/>
  <c r="H135" i="11"/>
  <c r="AA135" i="11"/>
  <c r="I37" i="16" s="1"/>
  <c r="F139" i="11"/>
  <c r="G139" i="11"/>
  <c r="H139" i="11"/>
  <c r="I139" i="11"/>
  <c r="J139" i="11"/>
  <c r="K139" i="11"/>
  <c r="L140" i="11"/>
  <c r="L141" i="11"/>
  <c r="L142" i="11"/>
  <c r="L143" i="11"/>
  <c r="L144" i="11"/>
  <c r="L145" i="11"/>
  <c r="L146" i="11"/>
  <c r="L147" i="11"/>
  <c r="L148" i="11"/>
  <c r="L149" i="11"/>
  <c r="F150" i="11"/>
  <c r="G150" i="11"/>
  <c r="H150" i="11"/>
  <c r="I150" i="11"/>
  <c r="J150" i="11"/>
  <c r="K150" i="11"/>
  <c r="IU154" i="11"/>
  <c r="AA155" i="11"/>
  <c r="I39" i="16" s="1"/>
  <c r="H158" i="11"/>
  <c r="AA158" i="11"/>
  <c r="I40" i="16" s="1"/>
  <c r="IU158" i="11"/>
  <c r="I160" i="11"/>
  <c r="AA160" i="11"/>
  <c r="I41" i="16" s="1"/>
  <c r="T59" i="16" s="1"/>
  <c r="IU160" i="11"/>
  <c r="I162" i="11"/>
  <c r="AA162" i="11"/>
  <c r="I42" i="16" s="1"/>
  <c r="U59" i="16" s="1"/>
  <c r="IU162" i="11"/>
  <c r="H164" i="11"/>
  <c r="AA164" i="11"/>
  <c r="I43" i="16" s="1"/>
  <c r="F168" i="11"/>
  <c r="G168" i="11"/>
  <c r="H168" i="11"/>
  <c r="I168" i="11"/>
  <c r="J168" i="11"/>
  <c r="K168" i="11"/>
  <c r="L169" i="11"/>
  <c r="L170" i="11"/>
  <c r="L171" i="11"/>
  <c r="L172" i="11"/>
  <c r="L173" i="11"/>
  <c r="L174" i="11"/>
  <c r="L175" i="11"/>
  <c r="L176" i="11"/>
  <c r="L177" i="11"/>
  <c r="L178" i="11"/>
  <c r="F179" i="11"/>
  <c r="G179" i="11"/>
  <c r="H179" i="11"/>
  <c r="I179" i="11"/>
  <c r="J179" i="11"/>
  <c r="K179" i="11"/>
  <c r="A1" i="10"/>
  <c r="A2" i="10"/>
  <c r="IR2" i="10"/>
  <c r="IS2" i="10" s="1"/>
  <c r="IR3" i="10"/>
  <c r="IS3" i="10"/>
  <c r="IR4" i="10"/>
  <c r="IS4" i="10" s="1"/>
  <c r="IR5" i="10"/>
  <c r="IS5" i="10"/>
  <c r="IR6" i="10"/>
  <c r="IS6" i="10"/>
  <c r="IR7" i="10"/>
  <c r="IS7" i="10"/>
  <c r="IR8" i="10"/>
  <c r="IS8" i="10" s="1"/>
  <c r="IR9" i="10"/>
  <c r="IS9" i="10"/>
  <c r="AA5" i="10"/>
  <c r="H4" i="16" s="1"/>
  <c r="IU6" i="10"/>
  <c r="L9" i="10"/>
  <c r="AA9" i="10"/>
  <c r="H6" i="16" s="1"/>
  <c r="IU9" i="10"/>
  <c r="L10" i="10"/>
  <c r="AA10" i="10"/>
  <c r="H7" i="16" s="1"/>
  <c r="U44" i="16" s="1"/>
  <c r="IU10" i="10"/>
  <c r="F21" i="10"/>
  <c r="I21" i="10"/>
  <c r="AA21" i="10"/>
  <c r="H9" i="16" s="1"/>
  <c r="F28" i="10"/>
  <c r="I28" i="10"/>
  <c r="AA28" i="10"/>
  <c r="H12" i="16" s="1"/>
  <c r="IU28" i="10"/>
  <c r="IU29" i="10"/>
  <c r="IU32" i="10"/>
  <c r="AA33" i="10"/>
  <c r="H15" i="16" s="1"/>
  <c r="H36" i="10"/>
  <c r="AA36" i="10"/>
  <c r="H16" i="16" s="1"/>
  <c r="IU36" i="10"/>
  <c r="I38" i="10"/>
  <c r="AA38" i="10"/>
  <c r="H17" i="16" s="1"/>
  <c r="T47" i="16" s="1"/>
  <c r="IU38" i="10"/>
  <c r="I40" i="10"/>
  <c r="AA40" i="10"/>
  <c r="H18" i="16" s="1"/>
  <c r="IU40" i="10"/>
  <c r="H42" i="10"/>
  <c r="AA42" i="10"/>
  <c r="H19" i="16" s="1"/>
  <c r="F46" i="10"/>
  <c r="G46" i="10"/>
  <c r="H46" i="10"/>
  <c r="I46" i="10"/>
  <c r="J46" i="10"/>
  <c r="K46" i="10"/>
  <c r="K57" i="10" s="1"/>
  <c r="L47" i="10"/>
  <c r="L48" i="10"/>
  <c r="L49" i="10"/>
  <c r="L50" i="10"/>
  <c r="L51" i="10"/>
  <c r="L52" i="10"/>
  <c r="L53" i="10"/>
  <c r="L54" i="10"/>
  <c r="L55" i="10"/>
  <c r="L56" i="10"/>
  <c r="F57" i="10"/>
  <c r="G57" i="10"/>
  <c r="H57" i="10"/>
  <c r="I57" i="10"/>
  <c r="J57" i="10"/>
  <c r="C59" i="10"/>
  <c r="IU64" i="10"/>
  <c r="AA65" i="10"/>
  <c r="H21" i="16" s="1"/>
  <c r="H68" i="10"/>
  <c r="AA68" i="10"/>
  <c r="H22" i="16" s="1"/>
  <c r="IU68" i="10"/>
  <c r="I70" i="10"/>
  <c r="AA70" i="10"/>
  <c r="H23" i="16" s="1"/>
  <c r="T48" i="16" s="1"/>
  <c r="IU70" i="10"/>
  <c r="I72" i="10"/>
  <c r="AA72" i="10"/>
  <c r="H24" i="16" s="1"/>
  <c r="U48" i="16" s="1"/>
  <c r="IU72" i="10"/>
  <c r="H74" i="10"/>
  <c r="AA74" i="10" s="1"/>
  <c r="H25" i="16" s="1"/>
  <c r="F78" i="10"/>
  <c r="G78" i="10"/>
  <c r="H78" i="10"/>
  <c r="I78" i="10"/>
  <c r="J78" i="10"/>
  <c r="K78" i="10"/>
  <c r="L79" i="10"/>
  <c r="L80" i="10"/>
  <c r="L81" i="10"/>
  <c r="L82" i="10"/>
  <c r="L83" i="10"/>
  <c r="L84" i="10"/>
  <c r="L85" i="10"/>
  <c r="L86" i="10"/>
  <c r="L87" i="10"/>
  <c r="L88" i="10"/>
  <c r="F89" i="10"/>
  <c r="G89" i="10"/>
  <c r="H89" i="10"/>
  <c r="I89" i="10"/>
  <c r="J89" i="10"/>
  <c r="K89" i="10"/>
  <c r="IU93" i="10"/>
  <c r="AA94" i="10"/>
  <c r="H27" i="16" s="1"/>
  <c r="H97" i="10"/>
  <c r="AA97" i="10"/>
  <c r="H28" i="16" s="1"/>
  <c r="P49" i="16" s="1"/>
  <c r="IU97" i="10"/>
  <c r="I99" i="10"/>
  <c r="AA99" i="10"/>
  <c r="H29" i="16" s="1"/>
  <c r="T49" i="16" s="1"/>
  <c r="IU99" i="10"/>
  <c r="I101" i="10"/>
  <c r="AA101" i="10"/>
  <c r="H30" i="16" s="1"/>
  <c r="U49" i="16" s="1"/>
  <c r="IU101" i="10"/>
  <c r="H103" i="10"/>
  <c r="AA103" i="10"/>
  <c r="H31" i="16" s="1"/>
  <c r="F107" i="10"/>
  <c r="G107" i="10"/>
  <c r="H107" i="10"/>
  <c r="I107" i="10"/>
  <c r="J107" i="10"/>
  <c r="J118" i="10" s="1"/>
  <c r="K107" i="10"/>
  <c r="L108" i="10"/>
  <c r="L109" i="10"/>
  <c r="L110" i="10"/>
  <c r="L111" i="10"/>
  <c r="L112" i="10"/>
  <c r="L113" i="10"/>
  <c r="L114" i="10"/>
  <c r="L115" i="10"/>
  <c r="L116" i="10"/>
  <c r="L117" i="10"/>
  <c r="F118" i="10"/>
  <c r="G118" i="10"/>
  <c r="H118" i="10"/>
  <c r="I118" i="10"/>
  <c r="K118" i="10"/>
  <c r="C120" i="10"/>
  <c r="IU125" i="10"/>
  <c r="AA126" i="10"/>
  <c r="H33" i="16" s="1"/>
  <c r="H129" i="10"/>
  <c r="AA129" i="10"/>
  <c r="H34" i="16" s="1"/>
  <c r="P50" i="16" s="1"/>
  <c r="IU129" i="10"/>
  <c r="I131" i="10"/>
  <c r="AA131" i="10"/>
  <c r="H35" i="16" s="1"/>
  <c r="T50" i="16" s="1"/>
  <c r="IU131" i="10"/>
  <c r="I133" i="10"/>
  <c r="AA133" i="10"/>
  <c r="H36" i="16" s="1"/>
  <c r="U50" i="16" s="1"/>
  <c r="IU133" i="10"/>
  <c r="H135" i="10"/>
  <c r="AA135" i="10"/>
  <c r="H37" i="16" s="1"/>
  <c r="F139" i="10"/>
  <c r="G139" i="10"/>
  <c r="H139" i="10"/>
  <c r="I139" i="10"/>
  <c r="J139" i="10"/>
  <c r="K139" i="10"/>
  <c r="L140" i="10"/>
  <c r="L141" i="10"/>
  <c r="L142" i="10"/>
  <c r="L143" i="10"/>
  <c r="L144" i="10"/>
  <c r="L145" i="10"/>
  <c r="L146" i="10"/>
  <c r="L147" i="10"/>
  <c r="L148" i="10"/>
  <c r="L149" i="10"/>
  <c r="F150" i="10"/>
  <c r="G150" i="10"/>
  <c r="H150" i="10"/>
  <c r="I150" i="10"/>
  <c r="J150" i="10"/>
  <c r="K150" i="10"/>
  <c r="IU154" i="10"/>
  <c r="AA155" i="10"/>
  <c r="H39" i="16" s="1"/>
  <c r="H158" i="10"/>
  <c r="AA158" i="10"/>
  <c r="H40" i="16" s="1"/>
  <c r="IU158" i="10"/>
  <c r="I160" i="10"/>
  <c r="AA160" i="10"/>
  <c r="H41" i="16" s="1"/>
  <c r="T51" i="16" s="1"/>
  <c r="IU160" i="10"/>
  <c r="I162" i="10"/>
  <c r="AA162" i="10"/>
  <c r="H42" i="16" s="1"/>
  <c r="IU162" i="10"/>
  <c r="H164" i="10"/>
  <c r="AA164" i="10"/>
  <c r="H43" i="16" s="1"/>
  <c r="F168" i="10"/>
  <c r="G168" i="10"/>
  <c r="H168" i="10"/>
  <c r="I168" i="10"/>
  <c r="J168" i="10"/>
  <c r="K168" i="10"/>
  <c r="L169" i="10"/>
  <c r="L170" i="10"/>
  <c r="L171" i="10"/>
  <c r="L172" i="10"/>
  <c r="L173" i="10"/>
  <c r="L174" i="10"/>
  <c r="L175" i="10"/>
  <c r="L176" i="10"/>
  <c r="L177" i="10"/>
  <c r="L178" i="10"/>
  <c r="F179" i="10"/>
  <c r="G179" i="10"/>
  <c r="H179" i="10"/>
  <c r="I179" i="10"/>
  <c r="J179" i="10"/>
  <c r="K179" i="10"/>
  <c r="A1" i="9"/>
  <c r="A2" i="9"/>
  <c r="IR2" i="9"/>
  <c r="IS2" i="9" s="1"/>
  <c r="IR3" i="9"/>
  <c r="IS3" i="9" s="1"/>
  <c r="IR4" i="9"/>
  <c r="IS4" i="9" s="1"/>
  <c r="IR5" i="9"/>
  <c r="IS5" i="9"/>
  <c r="IR6" i="9"/>
  <c r="IS6" i="9"/>
  <c r="IR7" i="9"/>
  <c r="IS7" i="9" s="1"/>
  <c r="IR8" i="9"/>
  <c r="IS8" i="9" s="1"/>
  <c r="IR9" i="9"/>
  <c r="IS9" i="9"/>
  <c r="IR11" i="9"/>
  <c r="IS11" i="9" s="1"/>
  <c r="AA5" i="9"/>
  <c r="G4" i="16" s="1"/>
  <c r="IU6" i="9"/>
  <c r="L9" i="9"/>
  <c r="AA9" i="9"/>
  <c r="G6" i="16" s="1"/>
  <c r="T36" i="16" s="1"/>
  <c r="IU9" i="9"/>
  <c r="L10" i="9"/>
  <c r="AA10" i="9"/>
  <c r="G7" i="16" s="1"/>
  <c r="U36" i="16" s="1"/>
  <c r="IU10" i="9"/>
  <c r="F21" i="9"/>
  <c r="I21" i="9"/>
  <c r="AA21" i="9"/>
  <c r="G9" i="16" s="1"/>
  <c r="IU21" i="9"/>
  <c r="F28" i="9"/>
  <c r="I28" i="9"/>
  <c r="AA28" i="9"/>
  <c r="G12" i="16" s="1"/>
  <c r="IU28" i="9"/>
  <c r="IU29" i="9"/>
  <c r="IU32" i="9"/>
  <c r="AA33" i="9"/>
  <c r="G15" i="16" s="1"/>
  <c r="H36" i="9"/>
  <c r="AA36" i="9"/>
  <c r="G16" i="16" s="1"/>
  <c r="IU36" i="9"/>
  <c r="I38" i="9"/>
  <c r="AA38" i="9"/>
  <c r="G17" i="16" s="1"/>
  <c r="T39" i="16" s="1"/>
  <c r="IU38" i="9"/>
  <c r="I40" i="9"/>
  <c r="AA40" i="9"/>
  <c r="G18" i="16" s="1"/>
  <c r="U39" i="16" s="1"/>
  <c r="IU40" i="9"/>
  <c r="H42" i="9"/>
  <c r="AA42" i="9" s="1"/>
  <c r="G19" i="16" s="1"/>
  <c r="F46" i="9"/>
  <c r="G46" i="9"/>
  <c r="H46" i="9"/>
  <c r="I46" i="9"/>
  <c r="J46" i="9"/>
  <c r="K46" i="9"/>
  <c r="L47" i="9"/>
  <c r="L48" i="9"/>
  <c r="L49" i="9"/>
  <c r="L50" i="9"/>
  <c r="L51" i="9"/>
  <c r="L52" i="9"/>
  <c r="L53" i="9"/>
  <c r="L54" i="9"/>
  <c r="L55" i="9"/>
  <c r="L56" i="9"/>
  <c r="F57" i="9"/>
  <c r="G57" i="9"/>
  <c r="H57" i="9"/>
  <c r="I57" i="9"/>
  <c r="J57" i="9"/>
  <c r="K57" i="9"/>
  <c r="C59" i="9"/>
  <c r="IU64" i="9"/>
  <c r="AA65" i="9"/>
  <c r="G21" i="16" s="1"/>
  <c r="H68" i="9"/>
  <c r="AA68" i="9"/>
  <c r="G22" i="16" s="1"/>
  <c r="IU68" i="9"/>
  <c r="I70" i="9"/>
  <c r="AA70" i="9"/>
  <c r="G23" i="16" s="1"/>
  <c r="T40" i="16" s="1"/>
  <c r="IU70" i="9"/>
  <c r="I72" i="9"/>
  <c r="AA72" i="9"/>
  <c r="G24" i="16" s="1"/>
  <c r="U40" i="16" s="1"/>
  <c r="IU72" i="9"/>
  <c r="H74" i="9"/>
  <c r="AA74" i="9" s="1"/>
  <c r="G25" i="16" s="1"/>
  <c r="F78" i="9"/>
  <c r="G78" i="9"/>
  <c r="H78" i="9"/>
  <c r="I78" i="9"/>
  <c r="J78" i="9"/>
  <c r="J89" i="9" s="1"/>
  <c r="K78" i="9"/>
  <c r="L79" i="9"/>
  <c r="L80" i="9"/>
  <c r="L81" i="9"/>
  <c r="L82" i="9"/>
  <c r="L83" i="9"/>
  <c r="L84" i="9"/>
  <c r="L85" i="9"/>
  <c r="L86" i="9"/>
  <c r="L87" i="9"/>
  <c r="L88" i="9"/>
  <c r="F89" i="9"/>
  <c r="G89" i="9"/>
  <c r="H89" i="9"/>
  <c r="I89" i="9"/>
  <c r="K89" i="9"/>
  <c r="IU93" i="9"/>
  <c r="AA94" i="9"/>
  <c r="G27" i="16" s="1"/>
  <c r="Y41" i="16" s="1"/>
  <c r="H97" i="9"/>
  <c r="AA97" i="9"/>
  <c r="G28" i="16" s="1"/>
  <c r="IU97" i="9"/>
  <c r="I99" i="9"/>
  <c r="AA99" i="9"/>
  <c r="G29" i="16" s="1"/>
  <c r="T41" i="16" s="1"/>
  <c r="IU99" i="9"/>
  <c r="I101" i="9"/>
  <c r="AA101" i="9"/>
  <c r="G30" i="16" s="1"/>
  <c r="U41" i="16" s="1"/>
  <c r="IU101" i="9"/>
  <c r="H103" i="9"/>
  <c r="AA103" i="9"/>
  <c r="G31" i="16" s="1"/>
  <c r="F107" i="9"/>
  <c r="G107" i="9"/>
  <c r="H107" i="9"/>
  <c r="I107" i="9"/>
  <c r="J107" i="9"/>
  <c r="K107" i="9"/>
  <c r="L108" i="9"/>
  <c r="L109" i="9"/>
  <c r="L110" i="9"/>
  <c r="L111" i="9"/>
  <c r="L112" i="9"/>
  <c r="L113" i="9"/>
  <c r="L114" i="9"/>
  <c r="L115" i="9"/>
  <c r="L116" i="9"/>
  <c r="L117" i="9"/>
  <c r="F118" i="9"/>
  <c r="G118" i="9"/>
  <c r="H118" i="9"/>
  <c r="I118" i="9"/>
  <c r="J118" i="9"/>
  <c r="K118" i="9"/>
  <c r="C120" i="9"/>
  <c r="IU125" i="9"/>
  <c r="AA126" i="9"/>
  <c r="G33" i="16" s="1"/>
  <c r="H129" i="9"/>
  <c r="AA129" i="9"/>
  <c r="G34" i="16" s="1"/>
  <c r="IU129" i="9"/>
  <c r="I131" i="9"/>
  <c r="AA131" i="9"/>
  <c r="G35" i="16" s="1"/>
  <c r="T42" i="16" s="1"/>
  <c r="IU131" i="9"/>
  <c r="I133" i="9"/>
  <c r="AA133" i="9"/>
  <c r="G36" i="16" s="1"/>
  <c r="U42" i="16" s="1"/>
  <c r="IU133" i="9"/>
  <c r="H135" i="9"/>
  <c r="AA135" i="9" s="1"/>
  <c r="G37" i="16" s="1"/>
  <c r="F139" i="9"/>
  <c r="G139" i="9"/>
  <c r="G150" i="9" s="1"/>
  <c r="H139" i="9"/>
  <c r="I139" i="9"/>
  <c r="J139" i="9"/>
  <c r="K139" i="9"/>
  <c r="L140" i="9"/>
  <c r="L141" i="9"/>
  <c r="L142" i="9"/>
  <c r="L143" i="9"/>
  <c r="L144" i="9"/>
  <c r="L145" i="9"/>
  <c r="L146" i="9"/>
  <c r="L147" i="9"/>
  <c r="L148" i="9"/>
  <c r="L149" i="9"/>
  <c r="F150" i="9"/>
  <c r="H150" i="9"/>
  <c r="I150" i="9"/>
  <c r="J150" i="9"/>
  <c r="K150" i="9"/>
  <c r="IU154" i="9"/>
  <c r="AA155" i="9"/>
  <c r="G39" i="16" s="1"/>
  <c r="Y43" i="16" s="1"/>
  <c r="H158" i="9"/>
  <c r="AA158" i="9"/>
  <c r="G40" i="16" s="1"/>
  <c r="IU158" i="9"/>
  <c r="I160" i="9"/>
  <c r="AA160" i="9"/>
  <c r="G41" i="16" s="1"/>
  <c r="T43" i="16" s="1"/>
  <c r="IU160" i="9"/>
  <c r="I162" i="9"/>
  <c r="AA162" i="9"/>
  <c r="G42" i="16" s="1"/>
  <c r="U43" i="16" s="1"/>
  <c r="IU162" i="9"/>
  <c r="H164" i="9"/>
  <c r="AA164" i="9"/>
  <c r="G43" i="16" s="1"/>
  <c r="F168" i="9"/>
  <c r="G168" i="9"/>
  <c r="H168" i="9"/>
  <c r="I168" i="9"/>
  <c r="J168" i="9"/>
  <c r="K168" i="9"/>
  <c r="L169" i="9"/>
  <c r="L170" i="9"/>
  <c r="L171" i="9"/>
  <c r="L172" i="9"/>
  <c r="L173" i="9"/>
  <c r="L174" i="9"/>
  <c r="L175" i="9"/>
  <c r="L176" i="9"/>
  <c r="L177" i="9"/>
  <c r="L178" i="9"/>
  <c r="F179" i="9"/>
  <c r="G179" i="9"/>
  <c r="H179" i="9"/>
  <c r="I179" i="9"/>
  <c r="J179" i="9"/>
  <c r="K179" i="9"/>
  <c r="A1" i="8"/>
  <c r="A2" i="8"/>
  <c r="IR2" i="8"/>
  <c r="IS2" i="8" s="1"/>
  <c r="IR3" i="8"/>
  <c r="IS3" i="8" s="1"/>
  <c r="IR4" i="8"/>
  <c r="IS4" i="8"/>
  <c r="IR5" i="8"/>
  <c r="IS5" i="8"/>
  <c r="IR6" i="8"/>
  <c r="IS6" i="8" s="1"/>
  <c r="IR7" i="8"/>
  <c r="IS7" i="8" s="1"/>
  <c r="IR8" i="8"/>
  <c r="IS8" i="8"/>
  <c r="IR9" i="8"/>
  <c r="IS9" i="8"/>
  <c r="IR10" i="8"/>
  <c r="IS10" i="8" s="1"/>
  <c r="AA5" i="8"/>
  <c r="F4" i="16" s="1"/>
  <c r="IU6" i="8"/>
  <c r="L9" i="8"/>
  <c r="AA9" i="8"/>
  <c r="F6" i="16" s="1"/>
  <c r="T28" i="16" s="1"/>
  <c r="IU9" i="8"/>
  <c r="L10" i="8"/>
  <c r="AA10" i="8"/>
  <c r="F7" i="16" s="1"/>
  <c r="U28" i="16" s="1"/>
  <c r="IU10" i="8"/>
  <c r="F21" i="8"/>
  <c r="I21" i="8"/>
  <c r="AA21" i="8" s="1"/>
  <c r="F9" i="16" s="1"/>
  <c r="F28" i="8"/>
  <c r="I28" i="8"/>
  <c r="AA28" i="8" s="1"/>
  <c r="F12" i="16" s="1"/>
  <c r="IU28" i="8"/>
  <c r="IU29" i="8"/>
  <c r="IU32" i="8"/>
  <c r="AA33" i="8"/>
  <c r="F15" i="16" s="1"/>
  <c r="H36" i="8"/>
  <c r="AA36" i="8"/>
  <c r="F16" i="16" s="1"/>
  <c r="R31" i="16" s="1"/>
  <c r="IU36" i="8"/>
  <c r="I38" i="8"/>
  <c r="AA38" i="8"/>
  <c r="F17" i="16" s="1"/>
  <c r="T31" i="16" s="1"/>
  <c r="IU38" i="8"/>
  <c r="I40" i="8"/>
  <c r="AA40" i="8"/>
  <c r="F18" i="16" s="1"/>
  <c r="U31" i="16" s="1"/>
  <c r="IU40" i="8"/>
  <c r="H42" i="8"/>
  <c r="AA42" i="8" s="1"/>
  <c r="F19" i="16" s="1"/>
  <c r="F46" i="8"/>
  <c r="G46" i="8"/>
  <c r="H46" i="8"/>
  <c r="I46" i="8"/>
  <c r="J46" i="8"/>
  <c r="K46" i="8"/>
  <c r="L47" i="8"/>
  <c r="L48" i="8"/>
  <c r="L49" i="8"/>
  <c r="L50" i="8"/>
  <c r="L51" i="8"/>
  <c r="L52" i="8"/>
  <c r="L53" i="8"/>
  <c r="L54" i="8"/>
  <c r="L55" i="8"/>
  <c r="L56" i="8"/>
  <c r="F57" i="8"/>
  <c r="G57" i="8"/>
  <c r="H57" i="8"/>
  <c r="I57" i="8"/>
  <c r="J57" i="8"/>
  <c r="K57" i="8"/>
  <c r="C59" i="8"/>
  <c r="IU64" i="8"/>
  <c r="AA65" i="8"/>
  <c r="F21" i="16" s="1"/>
  <c r="H68" i="8"/>
  <c r="AA68" i="8"/>
  <c r="F22" i="16" s="1"/>
  <c r="IU68" i="8"/>
  <c r="I70" i="8"/>
  <c r="AA70" i="8"/>
  <c r="F23" i="16" s="1"/>
  <c r="T32" i="16" s="1"/>
  <c r="IU70" i="8"/>
  <c r="I72" i="8"/>
  <c r="AA72" i="8"/>
  <c r="F24" i="16" s="1"/>
  <c r="U32" i="16" s="1"/>
  <c r="IU72" i="8"/>
  <c r="H74" i="8"/>
  <c r="AA74" i="8"/>
  <c r="F25" i="16" s="1"/>
  <c r="F78" i="8"/>
  <c r="G78" i="8"/>
  <c r="H78" i="8"/>
  <c r="I78" i="8"/>
  <c r="J78" i="8"/>
  <c r="K78" i="8"/>
  <c r="L79" i="8"/>
  <c r="L80" i="8"/>
  <c r="L81" i="8"/>
  <c r="L82" i="8"/>
  <c r="L83" i="8"/>
  <c r="L84" i="8"/>
  <c r="L85" i="8"/>
  <c r="L86" i="8"/>
  <c r="L87" i="8"/>
  <c r="L88" i="8"/>
  <c r="F89" i="8"/>
  <c r="G89" i="8"/>
  <c r="H89" i="8"/>
  <c r="I89" i="8"/>
  <c r="J89" i="8"/>
  <c r="K89" i="8"/>
  <c r="IU93" i="8"/>
  <c r="AA94" i="8"/>
  <c r="F27" i="16" s="1"/>
  <c r="H97" i="8"/>
  <c r="AA97" i="8"/>
  <c r="F28" i="16" s="1"/>
  <c r="IU97" i="8"/>
  <c r="I99" i="8"/>
  <c r="AA99" i="8"/>
  <c r="F29" i="16" s="1"/>
  <c r="T33" i="16" s="1"/>
  <c r="IU99" i="8"/>
  <c r="I101" i="8"/>
  <c r="AA101" i="8"/>
  <c r="F30" i="16" s="1"/>
  <c r="U33" i="16" s="1"/>
  <c r="IU101" i="8"/>
  <c r="H103" i="8"/>
  <c r="AA103" i="8" s="1"/>
  <c r="F31" i="16" s="1"/>
  <c r="F107" i="8"/>
  <c r="G107" i="8"/>
  <c r="H107" i="8"/>
  <c r="I107" i="8"/>
  <c r="J107" i="8"/>
  <c r="K107" i="8"/>
  <c r="L108" i="8"/>
  <c r="L109" i="8"/>
  <c r="L110" i="8"/>
  <c r="L111" i="8"/>
  <c r="L112" i="8"/>
  <c r="L113" i="8"/>
  <c r="L114" i="8"/>
  <c r="L115" i="8"/>
  <c r="L116" i="8"/>
  <c r="L117" i="8"/>
  <c r="F118" i="8"/>
  <c r="G118" i="8"/>
  <c r="H118" i="8"/>
  <c r="I118" i="8"/>
  <c r="J118" i="8"/>
  <c r="K118" i="8"/>
  <c r="C120" i="8"/>
  <c r="IU125" i="8"/>
  <c r="AA126" i="8"/>
  <c r="F33" i="16" s="1"/>
  <c r="H129" i="8"/>
  <c r="AA129" i="8"/>
  <c r="F34" i="16" s="1"/>
  <c r="IU129" i="8"/>
  <c r="I131" i="8"/>
  <c r="AA131" i="8"/>
  <c r="F35" i="16" s="1"/>
  <c r="T34" i="16" s="1"/>
  <c r="IU131" i="8"/>
  <c r="I133" i="8"/>
  <c r="AA133" i="8"/>
  <c r="F36" i="16" s="1"/>
  <c r="U34" i="16" s="1"/>
  <c r="IU133" i="8"/>
  <c r="H135" i="8"/>
  <c r="AA135" i="8"/>
  <c r="F37" i="16" s="1"/>
  <c r="F139" i="8"/>
  <c r="G139" i="8"/>
  <c r="H139" i="8"/>
  <c r="I139" i="8"/>
  <c r="J139" i="8"/>
  <c r="K139" i="8"/>
  <c r="L140" i="8"/>
  <c r="L141" i="8"/>
  <c r="L142" i="8"/>
  <c r="L143" i="8"/>
  <c r="L144" i="8"/>
  <c r="L145" i="8"/>
  <c r="L146" i="8"/>
  <c r="L147" i="8"/>
  <c r="L148" i="8"/>
  <c r="L149" i="8"/>
  <c r="F150" i="8"/>
  <c r="G150" i="8"/>
  <c r="H150" i="8"/>
  <c r="I150" i="8"/>
  <c r="J150" i="8"/>
  <c r="K150" i="8"/>
  <c r="IU154" i="8"/>
  <c r="AA155" i="8"/>
  <c r="F39" i="16" s="1"/>
  <c r="H158" i="8"/>
  <c r="AA158" i="8"/>
  <c r="F40" i="16" s="1"/>
  <c r="IU158" i="8"/>
  <c r="I160" i="8"/>
  <c r="AA160" i="8"/>
  <c r="F41" i="16" s="1"/>
  <c r="T35" i="16" s="1"/>
  <c r="IU160" i="8"/>
  <c r="I162" i="8"/>
  <c r="AA162" i="8"/>
  <c r="F42" i="16" s="1"/>
  <c r="U35" i="16" s="1"/>
  <c r="IU162" i="8"/>
  <c r="H164" i="8"/>
  <c r="AA164" i="8" s="1"/>
  <c r="F43" i="16" s="1"/>
  <c r="F168" i="8"/>
  <c r="G168" i="8"/>
  <c r="H168" i="8"/>
  <c r="I168" i="8"/>
  <c r="J168" i="8"/>
  <c r="K168" i="8"/>
  <c r="L169" i="8"/>
  <c r="L170" i="8"/>
  <c r="L171" i="8"/>
  <c r="L172" i="8"/>
  <c r="L173" i="8"/>
  <c r="L174" i="8"/>
  <c r="L175" i="8"/>
  <c r="L176" i="8"/>
  <c r="L177" i="8"/>
  <c r="L178" i="8"/>
  <c r="F179" i="8"/>
  <c r="G179" i="8"/>
  <c r="H179" i="8"/>
  <c r="I179" i="8"/>
  <c r="J179" i="8"/>
  <c r="K179" i="8"/>
  <c r="A1" i="7"/>
  <c r="A2" i="7"/>
  <c r="IR2" i="7"/>
  <c r="IS2" i="7" s="1"/>
  <c r="IR3" i="7"/>
  <c r="IS3" i="7"/>
  <c r="IR4" i="7"/>
  <c r="IS4" i="7"/>
  <c r="IR5" i="7"/>
  <c r="IS5" i="7" s="1"/>
  <c r="IR6" i="7"/>
  <c r="IS6" i="7" s="1"/>
  <c r="IR7" i="7"/>
  <c r="IS7" i="7"/>
  <c r="IR8" i="7"/>
  <c r="IS8" i="7"/>
  <c r="IR9" i="7"/>
  <c r="IS9" i="7" s="1"/>
  <c r="IU6" i="7"/>
  <c r="L9" i="7"/>
  <c r="IU9" i="7"/>
  <c r="L10" i="7"/>
  <c r="IU10" i="7"/>
  <c r="F21" i="7"/>
  <c r="F28" i="7"/>
  <c r="IU28" i="7"/>
  <c r="IU29" i="7"/>
  <c r="IU32" i="7"/>
  <c r="H36" i="7"/>
  <c r="IU36" i="7"/>
  <c r="I38" i="7"/>
  <c r="IU38" i="7"/>
  <c r="I40" i="7"/>
  <c r="IU40" i="7"/>
  <c r="L52" i="7"/>
  <c r="L53" i="7"/>
  <c r="L54" i="7"/>
  <c r="L55" i="7"/>
  <c r="L56" i="7"/>
  <c r="C59" i="7"/>
  <c r="IU64" i="7"/>
  <c r="H68" i="7"/>
  <c r="IU68" i="7"/>
  <c r="I70" i="7"/>
  <c r="IU70" i="7"/>
  <c r="I72" i="7"/>
  <c r="IU72" i="7"/>
  <c r="L84" i="7"/>
  <c r="L85" i="7"/>
  <c r="L86" i="7"/>
  <c r="L87" i="7"/>
  <c r="L88" i="7"/>
  <c r="IU93" i="7"/>
  <c r="AA94" i="7"/>
  <c r="E27" i="16" s="1"/>
  <c r="H97" i="7"/>
  <c r="AA97" i="7"/>
  <c r="E28" i="16" s="1"/>
  <c r="IU97" i="7"/>
  <c r="I99" i="7"/>
  <c r="AA99" i="7"/>
  <c r="E29" i="16" s="1"/>
  <c r="T25" i="16" s="1"/>
  <c r="IU99" i="7"/>
  <c r="I101" i="7"/>
  <c r="AA101" i="7"/>
  <c r="E30" i="16" s="1"/>
  <c r="U25" i="16" s="1"/>
  <c r="IU101" i="7"/>
  <c r="L108" i="7"/>
  <c r="L109" i="7"/>
  <c r="L110" i="7"/>
  <c r="L111" i="7"/>
  <c r="L112" i="7"/>
  <c r="L113" i="7"/>
  <c r="L114" i="7"/>
  <c r="L115" i="7"/>
  <c r="L116" i="7"/>
  <c r="L117" i="7"/>
  <c r="C120" i="7"/>
  <c r="IU125" i="7"/>
  <c r="AA126" i="7"/>
  <c r="E33" i="16" s="1"/>
  <c r="Y26" i="16" s="1"/>
  <c r="H129" i="7"/>
  <c r="AA129" i="7"/>
  <c r="E34" i="16" s="1"/>
  <c r="IU129" i="7"/>
  <c r="I131" i="7"/>
  <c r="AA131" i="7"/>
  <c r="E35" i="16" s="1"/>
  <c r="T26" i="16" s="1"/>
  <c r="IU131" i="7"/>
  <c r="I133" i="7"/>
  <c r="AA133" i="7"/>
  <c r="E36" i="16" s="1"/>
  <c r="U26" i="16" s="1"/>
  <c r="IU133" i="7"/>
  <c r="L140" i="7"/>
  <c r="L141" i="7"/>
  <c r="L142" i="7"/>
  <c r="L143" i="7"/>
  <c r="L144" i="7"/>
  <c r="L145" i="7"/>
  <c r="L146" i="7"/>
  <c r="L147" i="7"/>
  <c r="L148" i="7"/>
  <c r="L149" i="7"/>
  <c r="IU154" i="7"/>
  <c r="AA155" i="7"/>
  <c r="E39" i="16" s="1"/>
  <c r="H158" i="7"/>
  <c r="AA158" i="7"/>
  <c r="E40" i="16" s="1"/>
  <c r="IU158" i="7"/>
  <c r="I160" i="7"/>
  <c r="AA160" i="7"/>
  <c r="E41" i="16" s="1"/>
  <c r="T27" i="16" s="1"/>
  <c r="IU160" i="7"/>
  <c r="I162" i="7"/>
  <c r="AA162" i="7"/>
  <c r="E42" i="16" s="1"/>
  <c r="U27" i="16" s="1"/>
  <c r="IU162" i="7"/>
  <c r="L169" i="7"/>
  <c r="L170" i="7"/>
  <c r="L171" i="7"/>
  <c r="L172" i="7"/>
  <c r="L173" i="7"/>
  <c r="L174" i="7"/>
  <c r="L175" i="7"/>
  <c r="L176" i="7"/>
  <c r="L177" i="7"/>
  <c r="L178" i="7"/>
  <c r="A1" i="6"/>
  <c r="A2" i="6"/>
  <c r="IR2" i="6"/>
  <c r="IS2" i="6" s="1"/>
  <c r="IR3" i="6"/>
  <c r="IS3" i="6"/>
  <c r="IT6" i="6" s="1"/>
  <c r="IR4" i="6"/>
  <c r="IS4" i="6"/>
  <c r="IR5" i="6"/>
  <c r="IS5" i="6"/>
  <c r="IR6" i="6"/>
  <c r="IS6" i="6" s="1"/>
  <c r="IR7" i="6"/>
  <c r="IS7" i="6"/>
  <c r="IR8" i="6"/>
  <c r="IS8" i="6"/>
  <c r="IR9" i="6"/>
  <c r="IS9" i="6"/>
  <c r="IR10" i="6"/>
  <c r="IS10" i="6" s="1"/>
  <c r="IR11" i="6"/>
  <c r="IS11" i="6"/>
  <c r="IU6" i="6"/>
  <c r="L9" i="6"/>
  <c r="IU9" i="6"/>
  <c r="L10" i="6"/>
  <c r="IU10" i="6"/>
  <c r="F21" i="6"/>
  <c r="I21" i="6"/>
  <c r="AA21" i="6" s="1"/>
  <c r="D9" i="16" s="1"/>
  <c r="IU22" i="6"/>
  <c r="F28" i="6"/>
  <c r="I28" i="6"/>
  <c r="AA28" i="6" s="1"/>
  <c r="D12" i="16" s="1"/>
  <c r="IU28" i="6"/>
  <c r="IU29" i="6"/>
  <c r="IU32" i="6"/>
  <c r="H36" i="6"/>
  <c r="IU36" i="6"/>
  <c r="I38" i="6"/>
  <c r="IU38" i="6"/>
  <c r="I40" i="6"/>
  <c r="IU40" i="6"/>
  <c r="L52" i="6"/>
  <c r="L53" i="6"/>
  <c r="L54" i="6"/>
  <c r="L55" i="6"/>
  <c r="L56" i="6"/>
  <c r="C59" i="6"/>
  <c r="IU64" i="6"/>
  <c r="H68" i="6"/>
  <c r="IU68" i="6"/>
  <c r="I70" i="6"/>
  <c r="IU70" i="6"/>
  <c r="I72" i="6"/>
  <c r="IU72" i="6"/>
  <c r="L84" i="6"/>
  <c r="L85" i="6"/>
  <c r="L86" i="6"/>
  <c r="L87" i="6"/>
  <c r="L88" i="6"/>
  <c r="IU93" i="6"/>
  <c r="AA94" i="6"/>
  <c r="D27" i="16" s="1"/>
  <c r="H97" i="6"/>
  <c r="AA97" i="6"/>
  <c r="D28" i="16" s="1"/>
  <c r="IU97" i="6"/>
  <c r="I99" i="6"/>
  <c r="AA99" i="6"/>
  <c r="D29" i="16" s="1"/>
  <c r="T17" i="16" s="1"/>
  <c r="IU99" i="6"/>
  <c r="I101" i="6"/>
  <c r="AA101" i="6"/>
  <c r="D30" i="16" s="1"/>
  <c r="U17" i="16" s="1"/>
  <c r="IU101" i="6"/>
  <c r="L108" i="6"/>
  <c r="L109" i="6"/>
  <c r="L110" i="6"/>
  <c r="L111" i="6"/>
  <c r="L112" i="6"/>
  <c r="L113" i="6"/>
  <c r="L114" i="6"/>
  <c r="L115" i="6"/>
  <c r="L116" i="6"/>
  <c r="L117" i="6"/>
  <c r="C120" i="6"/>
  <c r="IU125" i="6"/>
  <c r="AA126" i="6"/>
  <c r="D33" i="16" s="1"/>
  <c r="H129" i="6"/>
  <c r="AA129" i="6"/>
  <c r="D34" i="16" s="1"/>
  <c r="IU129" i="6"/>
  <c r="I131" i="6"/>
  <c r="AA131" i="6"/>
  <c r="D35" i="16" s="1"/>
  <c r="T18" i="16" s="1"/>
  <c r="IU131" i="6"/>
  <c r="I133" i="6"/>
  <c r="AA133" i="6"/>
  <c r="D36" i="16" s="1"/>
  <c r="U18" i="16" s="1"/>
  <c r="IU133" i="6"/>
  <c r="L140" i="6"/>
  <c r="L141" i="6"/>
  <c r="L142" i="6"/>
  <c r="L143" i="6"/>
  <c r="L144" i="6"/>
  <c r="L145" i="6"/>
  <c r="L146" i="6"/>
  <c r="L147" i="6"/>
  <c r="L148" i="6"/>
  <c r="L149" i="6"/>
  <c r="IU154" i="6"/>
  <c r="AA155" i="6"/>
  <c r="D39" i="16" s="1"/>
  <c r="H158" i="6"/>
  <c r="AA158" i="6"/>
  <c r="D40" i="16" s="1"/>
  <c r="IU158" i="6"/>
  <c r="I160" i="6"/>
  <c r="AA160" i="6"/>
  <c r="D41" i="16" s="1"/>
  <c r="T19" i="16" s="1"/>
  <c r="IU160" i="6"/>
  <c r="I162" i="6"/>
  <c r="AA162" i="6"/>
  <c r="D42" i="16" s="1"/>
  <c r="U19" i="16" s="1"/>
  <c r="IU162" i="6"/>
  <c r="L169" i="6"/>
  <c r="L170" i="6"/>
  <c r="L171" i="6"/>
  <c r="L172" i="6"/>
  <c r="L173" i="6"/>
  <c r="L174" i="6"/>
  <c r="L175" i="6"/>
  <c r="L176" i="6"/>
  <c r="L177" i="6"/>
  <c r="L178" i="6"/>
  <c r="A1" i="1"/>
  <c r="A2" i="1"/>
  <c r="IR2" i="1"/>
  <c r="IS2" i="1" s="1"/>
  <c r="IR3" i="1"/>
  <c r="IS3" i="1"/>
  <c r="IR4" i="1"/>
  <c r="IS4" i="1" s="1"/>
  <c r="IR5" i="1"/>
  <c r="IS5" i="1" s="1"/>
  <c r="IR6" i="1"/>
  <c r="IS6" i="1" s="1"/>
  <c r="IR7" i="1"/>
  <c r="IS7" i="1"/>
  <c r="IR8" i="1"/>
  <c r="IS8" i="1" s="1"/>
  <c r="IR9" i="1"/>
  <c r="IS9" i="1" s="1"/>
  <c r="IU6" i="1"/>
  <c r="L9" i="1"/>
  <c r="IU9" i="1"/>
  <c r="L10" i="1"/>
  <c r="IU10" i="1"/>
  <c r="F21" i="1"/>
  <c r="IU21" i="1"/>
  <c r="F28" i="1"/>
  <c r="IU28" i="1"/>
  <c r="IU29" i="1"/>
  <c r="IU32" i="1"/>
  <c r="H36" i="1"/>
  <c r="IU36" i="1"/>
  <c r="I38" i="1"/>
  <c r="IU38" i="1"/>
  <c r="I40" i="1"/>
  <c r="IU40" i="1"/>
  <c r="L50" i="1"/>
  <c r="L51" i="1"/>
  <c r="L52" i="1"/>
  <c r="L53" i="1"/>
  <c r="L54" i="1"/>
  <c r="L55" i="1"/>
  <c r="L56" i="1"/>
  <c r="C59" i="1"/>
  <c r="IU64" i="1"/>
  <c r="H68" i="1"/>
  <c r="IU68" i="1"/>
  <c r="I70" i="1"/>
  <c r="IU70" i="1"/>
  <c r="I72" i="1"/>
  <c r="IU72" i="1"/>
  <c r="L82" i="1"/>
  <c r="L83" i="1"/>
  <c r="L84" i="1"/>
  <c r="L85" i="1"/>
  <c r="L86" i="1"/>
  <c r="L87" i="1"/>
  <c r="L88" i="1"/>
  <c r="IU93" i="1"/>
  <c r="H97" i="1"/>
  <c r="IU97" i="1"/>
  <c r="I99" i="1"/>
  <c r="IU99" i="1"/>
  <c r="I101" i="1"/>
  <c r="IU101" i="1"/>
  <c r="L111" i="1"/>
  <c r="L112" i="1"/>
  <c r="L113" i="1"/>
  <c r="L114" i="1"/>
  <c r="L115" i="1"/>
  <c r="L116" i="1"/>
  <c r="L117" i="1"/>
  <c r="C120" i="1"/>
  <c r="IU125" i="1"/>
  <c r="AA126" i="1"/>
  <c r="C33" i="16" s="1"/>
  <c r="H129" i="1"/>
  <c r="AA129" i="1"/>
  <c r="C34" i="16" s="1"/>
  <c r="IU129" i="1"/>
  <c r="I131" i="1"/>
  <c r="AA131" i="1"/>
  <c r="C35" i="16" s="1"/>
  <c r="T10" i="16" s="1"/>
  <c r="IU131" i="1"/>
  <c r="I133" i="1"/>
  <c r="AA133" i="1"/>
  <c r="C36" i="16" s="1"/>
  <c r="U10" i="16" s="1"/>
  <c r="IU133" i="1"/>
  <c r="L140" i="1"/>
  <c r="M140" i="1" s="1"/>
  <c r="L141" i="1"/>
  <c r="L142" i="1"/>
  <c r="L143" i="1"/>
  <c r="L144" i="1"/>
  <c r="L145" i="1"/>
  <c r="L146" i="1"/>
  <c r="L147" i="1"/>
  <c r="L148" i="1"/>
  <c r="L149" i="1"/>
  <c r="IU154" i="1"/>
  <c r="AA155" i="1"/>
  <c r="C39" i="16" s="1"/>
  <c r="H158" i="1"/>
  <c r="AA158" i="1"/>
  <c r="C40" i="16" s="1"/>
  <c r="IU158" i="1"/>
  <c r="I160" i="1"/>
  <c r="AA160" i="1"/>
  <c r="C41" i="16" s="1"/>
  <c r="T11" i="16" s="1"/>
  <c r="IU160" i="1"/>
  <c r="I162" i="1"/>
  <c r="AA162" i="1"/>
  <c r="C42" i="16" s="1"/>
  <c r="U11" i="16" s="1"/>
  <c r="IU162" i="1"/>
  <c r="L169" i="1"/>
  <c r="M169" i="1" s="1"/>
  <c r="L170" i="1"/>
  <c r="L171" i="1"/>
  <c r="L172" i="1"/>
  <c r="L173" i="1"/>
  <c r="L174" i="1"/>
  <c r="L175" i="1"/>
  <c r="L176" i="1"/>
  <c r="L177" i="1"/>
  <c r="L178" i="1"/>
  <c r="IT2" i="3"/>
  <c r="IU2" i="3" s="1"/>
  <c r="IT4" i="3"/>
  <c r="IU4" i="3" s="1"/>
  <c r="IT3" i="3"/>
  <c r="IU3" i="3"/>
  <c r="IV3" i="3" s="1"/>
  <c r="IT5" i="3"/>
  <c r="IU5" i="3"/>
  <c r="IT6" i="3"/>
  <c r="IU6" i="3"/>
  <c r="IT2" i="2"/>
  <c r="IU2" i="2" s="1"/>
  <c r="IT3" i="2"/>
  <c r="IU3" i="2"/>
  <c r="IT4" i="2"/>
  <c r="IU4" i="2"/>
  <c r="IT5" i="2"/>
  <c r="IU5" i="2" s="1"/>
  <c r="IT6" i="2"/>
  <c r="IU6" i="2"/>
  <c r="IT7" i="2"/>
  <c r="IU7" i="2"/>
  <c r="IT8" i="2"/>
  <c r="IU8" i="2"/>
  <c r="IT9" i="2"/>
  <c r="IU9" i="2" s="1"/>
  <c r="IT10" i="2"/>
  <c r="IU10" i="2"/>
  <c r="IT11" i="2"/>
  <c r="IU11" i="2"/>
  <c r="F20" i="2"/>
  <c r="IR11" i="13" s="1"/>
  <c r="IS11" i="13" s="1"/>
  <c r="Y4" i="16" l="1"/>
  <c r="O4" i="16"/>
  <c r="IV6" i="2"/>
  <c r="IV8" i="2"/>
  <c r="M89" i="12"/>
  <c r="L66" i="12" s="1"/>
  <c r="M179" i="9"/>
  <c r="M179" i="14"/>
  <c r="AA179" i="14" s="1"/>
  <c r="L44" i="16" s="1"/>
  <c r="S83" i="16" s="1"/>
  <c r="M118" i="8"/>
  <c r="AA118" i="8" s="1"/>
  <c r="F32" i="16" s="1"/>
  <c r="S33" i="16" s="1"/>
  <c r="M150" i="7"/>
  <c r="AA150" i="7" s="1"/>
  <c r="E38" i="16" s="1"/>
  <c r="S26" i="16" s="1"/>
  <c r="M57" i="1"/>
  <c r="M89" i="11"/>
  <c r="AA89" i="11" s="1"/>
  <c r="I26" i="16" s="1"/>
  <c r="S56" i="16" s="1"/>
  <c r="M89" i="6"/>
  <c r="Y14" i="16"/>
  <c r="S14" i="16"/>
  <c r="IT11" i="7"/>
  <c r="Q57" i="16"/>
  <c r="P57" i="16"/>
  <c r="R57" i="16"/>
  <c r="AA23" i="13"/>
  <c r="K11" i="16" s="1"/>
  <c r="R69" i="16" s="1"/>
  <c r="IU22" i="13"/>
  <c r="IV4" i="3"/>
  <c r="R18" i="16"/>
  <c r="Q18" i="16"/>
  <c r="P18" i="16"/>
  <c r="IU22" i="7"/>
  <c r="L156" i="9"/>
  <c r="M150" i="9"/>
  <c r="Y36" i="16"/>
  <c r="O36" i="16"/>
  <c r="IT9" i="10"/>
  <c r="Q65" i="16"/>
  <c r="R65" i="16"/>
  <c r="P65" i="16"/>
  <c r="Y61" i="16"/>
  <c r="S61" i="16"/>
  <c r="Y69" i="16"/>
  <c r="S69" i="16"/>
  <c r="IT6" i="13"/>
  <c r="IT7" i="13"/>
  <c r="IT2" i="13"/>
  <c r="IT10" i="13"/>
  <c r="IT3" i="13"/>
  <c r="IT8" i="13"/>
  <c r="IT4" i="13"/>
  <c r="IT11" i="13"/>
  <c r="R79" i="16"/>
  <c r="P79" i="16"/>
  <c r="IV9" i="2"/>
  <c r="Y11" i="16"/>
  <c r="O11" i="16"/>
  <c r="Y29" i="16"/>
  <c r="S29" i="16"/>
  <c r="Q42" i="16"/>
  <c r="R42" i="16"/>
  <c r="P42" i="16"/>
  <c r="Q48" i="16"/>
  <c r="R48" i="16"/>
  <c r="P48" i="16"/>
  <c r="IU22" i="10"/>
  <c r="IT2" i="10"/>
  <c r="Q75" i="16"/>
  <c r="P75" i="16"/>
  <c r="Y79" i="16"/>
  <c r="O79" i="16"/>
  <c r="Y33" i="16"/>
  <c r="O33" i="16"/>
  <c r="Y30" i="16"/>
  <c r="S30" i="16"/>
  <c r="AA23" i="8"/>
  <c r="F11" i="16" s="1"/>
  <c r="R29" i="16" s="1"/>
  <c r="IU22" i="8"/>
  <c r="Q19" i="16"/>
  <c r="P19" i="16"/>
  <c r="Y13" i="16"/>
  <c r="S13" i="16"/>
  <c r="IT7" i="6"/>
  <c r="Q35" i="16"/>
  <c r="P35" i="16"/>
  <c r="Y34" i="16"/>
  <c r="O34" i="16"/>
  <c r="R39" i="16"/>
  <c r="P39" i="16"/>
  <c r="Q39" i="16"/>
  <c r="Y45" i="16"/>
  <c r="S45" i="16"/>
  <c r="IT5" i="11"/>
  <c r="IT9" i="11"/>
  <c r="IT5" i="13"/>
  <c r="R33" i="16"/>
  <c r="Q33" i="16"/>
  <c r="P33" i="16"/>
  <c r="Y57" i="16"/>
  <c r="O57" i="16"/>
  <c r="Y54" i="16"/>
  <c r="S54" i="16"/>
  <c r="Y62" i="16"/>
  <c r="S62" i="16"/>
  <c r="Y75" i="16"/>
  <c r="O75" i="16"/>
  <c r="P74" i="16"/>
  <c r="R74" i="16"/>
  <c r="Q74" i="16"/>
  <c r="M150" i="14"/>
  <c r="IR10" i="14"/>
  <c r="IS10" i="14" s="1"/>
  <c r="IT6" i="14" s="1"/>
  <c r="IR10" i="12"/>
  <c r="IS10" i="12" s="1"/>
  <c r="IT5" i="12" s="1"/>
  <c r="IR10" i="7"/>
  <c r="IS10" i="7" s="1"/>
  <c r="IT2" i="7" s="1"/>
  <c r="IR10" i="11"/>
  <c r="IS10" i="11" s="1"/>
  <c r="IT6" i="11" s="1"/>
  <c r="IR10" i="10"/>
  <c r="IS10" i="10" s="1"/>
  <c r="IR10" i="1"/>
  <c r="IS10" i="1" s="1"/>
  <c r="IT11" i="1" s="1"/>
  <c r="IR10" i="9"/>
  <c r="IS10" i="9" s="1"/>
  <c r="IT6" i="9" s="1"/>
  <c r="IT11" i="6"/>
  <c r="M150" i="10"/>
  <c r="Y48" i="16"/>
  <c r="O48" i="16"/>
  <c r="M57" i="10"/>
  <c r="Y65" i="16"/>
  <c r="O65" i="16"/>
  <c r="N156" i="14"/>
  <c r="Y10" i="16"/>
  <c r="O10" i="16"/>
  <c r="IV2" i="2"/>
  <c r="IV10" i="2"/>
  <c r="IV3" i="2"/>
  <c r="IV5" i="2"/>
  <c r="IV4" i="2"/>
  <c r="IV7" i="2"/>
  <c r="IV11" i="2"/>
  <c r="IT3" i="1"/>
  <c r="Y19" i="16"/>
  <c r="O19" i="16"/>
  <c r="IT2" i="6"/>
  <c r="IT8" i="6"/>
  <c r="IT3" i="6"/>
  <c r="IT4" i="6"/>
  <c r="IT9" i="6"/>
  <c r="IT5" i="6"/>
  <c r="IT10" i="6"/>
  <c r="Y35" i="16"/>
  <c r="O35" i="16"/>
  <c r="Y28" i="16"/>
  <c r="O28" i="16"/>
  <c r="Y42" i="16"/>
  <c r="O42" i="16"/>
  <c r="M118" i="9"/>
  <c r="Y39" i="16"/>
  <c r="O39" i="16"/>
  <c r="Y37" i="16"/>
  <c r="S37" i="16"/>
  <c r="IT11" i="9"/>
  <c r="P64" i="16"/>
  <c r="R64" i="16"/>
  <c r="Q64" i="16"/>
  <c r="IT3" i="12"/>
  <c r="Q79" i="16"/>
  <c r="Q10" i="16"/>
  <c r="P10" i="16"/>
  <c r="Y18" i="16"/>
  <c r="O18" i="16"/>
  <c r="IV5" i="3"/>
  <c r="IV2" i="3"/>
  <c r="IV6" i="3"/>
  <c r="Q34" i="16"/>
  <c r="R34" i="16"/>
  <c r="P34" i="16"/>
  <c r="IU22" i="11"/>
  <c r="Y74" i="16"/>
  <c r="O74" i="16"/>
  <c r="M118" i="13"/>
  <c r="Y70" i="16"/>
  <c r="S70" i="16"/>
  <c r="IT9" i="13"/>
  <c r="Y68" i="16"/>
  <c r="O68" i="16"/>
  <c r="Q11" i="16"/>
  <c r="P11" i="16"/>
  <c r="IR11" i="1"/>
  <c r="IS11" i="1" s="1"/>
  <c r="R26" i="16"/>
  <c r="Q26" i="16"/>
  <c r="P26" i="16"/>
  <c r="AJ26" i="16"/>
  <c r="AK26" i="16" s="1"/>
  <c r="Z26" i="16"/>
  <c r="M89" i="8"/>
  <c r="P43" i="16"/>
  <c r="Q43" i="16"/>
  <c r="Z43" i="16"/>
  <c r="AJ43" i="16"/>
  <c r="AK43" i="16" s="1"/>
  <c r="M179" i="10"/>
  <c r="P47" i="16"/>
  <c r="Q47" i="16"/>
  <c r="R47" i="16"/>
  <c r="Y47" i="16"/>
  <c r="O47" i="16"/>
  <c r="IR11" i="10"/>
  <c r="IS11" i="10" s="1"/>
  <c r="IT10" i="10" s="1"/>
  <c r="P56" i="16"/>
  <c r="R56" i="16"/>
  <c r="Y56" i="16"/>
  <c r="O56" i="16"/>
  <c r="M57" i="11"/>
  <c r="IR11" i="11"/>
  <c r="IS11" i="11" s="1"/>
  <c r="IT10" i="11" s="1"/>
  <c r="Y64" i="16"/>
  <c r="O64" i="16"/>
  <c r="M57" i="12"/>
  <c r="M89" i="13"/>
  <c r="Q83" i="16"/>
  <c r="P83" i="16"/>
  <c r="Y83" i="16"/>
  <c r="O83" i="16"/>
  <c r="O41" i="16"/>
  <c r="R82" i="16"/>
  <c r="Q82" i="16"/>
  <c r="P82" i="16"/>
  <c r="Y82" i="16"/>
  <c r="O82" i="16"/>
  <c r="M118" i="14"/>
  <c r="AA23" i="9"/>
  <c r="G11" i="16" s="1"/>
  <c r="R37" i="16" s="1"/>
  <c r="AA23" i="14"/>
  <c r="L11" i="16" s="1"/>
  <c r="R77" i="16" s="1"/>
  <c r="Y73" i="16"/>
  <c r="O73" i="16"/>
  <c r="IR11" i="7"/>
  <c r="IS11" i="7" s="1"/>
  <c r="IT3" i="7" s="1"/>
  <c r="Q32" i="16"/>
  <c r="P32" i="16"/>
  <c r="R32" i="16"/>
  <c r="Y32" i="16"/>
  <c r="O32" i="16"/>
  <c r="M57" i="8"/>
  <c r="M89" i="9"/>
  <c r="Y38" i="16"/>
  <c r="S38" i="16"/>
  <c r="Q51" i="16"/>
  <c r="P51" i="16"/>
  <c r="Y51" i="16"/>
  <c r="O51" i="16"/>
  <c r="M179" i="11"/>
  <c r="P55" i="16"/>
  <c r="Q55" i="16"/>
  <c r="R55" i="16"/>
  <c r="Y55" i="16"/>
  <c r="O55" i="16"/>
  <c r="M179" i="12"/>
  <c r="Q63" i="16"/>
  <c r="R63" i="16"/>
  <c r="Y63" i="16"/>
  <c r="O63" i="16"/>
  <c r="IR11" i="12"/>
  <c r="IS11" i="12" s="1"/>
  <c r="IT4" i="12" s="1"/>
  <c r="P72" i="16"/>
  <c r="R72" i="16"/>
  <c r="Q72" i="16"/>
  <c r="Y72" i="16"/>
  <c r="O72" i="16"/>
  <c r="M57" i="13"/>
  <c r="M89" i="14"/>
  <c r="Y78" i="16"/>
  <c r="S78" i="16"/>
  <c r="O80" i="16"/>
  <c r="P63" i="16"/>
  <c r="Q41" i="16"/>
  <c r="R41" i="16"/>
  <c r="P41" i="16"/>
  <c r="Z41" i="16"/>
  <c r="AJ41" i="16"/>
  <c r="AK41" i="16" s="1"/>
  <c r="Q50" i="16"/>
  <c r="R50" i="16"/>
  <c r="Y50" i="16"/>
  <c r="O50" i="16"/>
  <c r="M118" i="10"/>
  <c r="Y44" i="16"/>
  <c r="O44" i="16"/>
  <c r="M150" i="11"/>
  <c r="Y52" i="16"/>
  <c r="O52" i="16"/>
  <c r="M150" i="12"/>
  <c r="R81" i="16"/>
  <c r="Q81" i="16"/>
  <c r="Y81" i="16"/>
  <c r="O81" i="16"/>
  <c r="IT7" i="14"/>
  <c r="IR11" i="14"/>
  <c r="IS11" i="14" s="1"/>
  <c r="IT10" i="14" s="1"/>
  <c r="Q56" i="16"/>
  <c r="Q73" i="16"/>
  <c r="R73" i="16"/>
  <c r="P73" i="16"/>
  <c r="R25" i="16"/>
  <c r="Q25" i="16"/>
  <c r="P25" i="16"/>
  <c r="Y25" i="16"/>
  <c r="O25" i="16"/>
  <c r="M179" i="8"/>
  <c r="Q31" i="16"/>
  <c r="P31" i="16"/>
  <c r="Y31" i="16"/>
  <c r="O31" i="16"/>
  <c r="IR11" i="8"/>
  <c r="IS11" i="8" s="1"/>
  <c r="IT7" i="8" s="1"/>
  <c r="R40" i="16"/>
  <c r="P40" i="16"/>
  <c r="Q40" i="16"/>
  <c r="Y40" i="16"/>
  <c r="O40" i="16"/>
  <c r="M57" i="9"/>
  <c r="M89" i="10"/>
  <c r="Y46" i="16"/>
  <c r="S46" i="16"/>
  <c r="Q59" i="16"/>
  <c r="P59" i="16"/>
  <c r="Y59" i="16"/>
  <c r="O59" i="16"/>
  <c r="Q67" i="16"/>
  <c r="P67" i="16"/>
  <c r="Y67" i="16"/>
  <c r="O67" i="16"/>
  <c r="M179" i="13"/>
  <c r="Q71" i="16"/>
  <c r="R71" i="16"/>
  <c r="P71" i="16"/>
  <c r="Y71" i="16"/>
  <c r="O71" i="16"/>
  <c r="Q80" i="16"/>
  <c r="P80" i="16"/>
  <c r="Z80" i="16"/>
  <c r="AJ80" i="16"/>
  <c r="AK80" i="16" s="1"/>
  <c r="M57" i="14"/>
  <c r="R80" i="16"/>
  <c r="Q17" i="16"/>
  <c r="R17" i="16"/>
  <c r="P17" i="16"/>
  <c r="Y17" i="16"/>
  <c r="O17" i="16"/>
  <c r="Q27" i="16"/>
  <c r="P27" i="16"/>
  <c r="Y27" i="16"/>
  <c r="O27" i="16"/>
  <c r="M150" i="8"/>
  <c r="IU22" i="9"/>
  <c r="Q49" i="16"/>
  <c r="R49" i="16"/>
  <c r="Y49" i="16"/>
  <c r="O49" i="16"/>
  <c r="P58" i="16"/>
  <c r="Q58" i="16"/>
  <c r="R58" i="16"/>
  <c r="Y58" i="16"/>
  <c r="O58" i="16"/>
  <c r="M118" i="11"/>
  <c r="P66" i="16"/>
  <c r="R66" i="16"/>
  <c r="Q66" i="16"/>
  <c r="Y66" i="16"/>
  <c r="O66" i="16"/>
  <c r="M118" i="12"/>
  <c r="Y60" i="16"/>
  <c r="O60" i="16"/>
  <c r="M150" i="13"/>
  <c r="IU22" i="14"/>
  <c r="O43" i="16"/>
  <c r="M118" i="6"/>
  <c r="M150" i="6"/>
  <c r="A2" i="15"/>
  <c r="AJ8" i="16"/>
  <c r="AK8" i="16" s="1"/>
  <c r="Z8" i="16"/>
  <c r="AA22" i="11"/>
  <c r="I10" i="16" s="1"/>
  <c r="Q53" i="16" s="1"/>
  <c r="Q15" i="16"/>
  <c r="R15" i="16"/>
  <c r="Y20" i="16"/>
  <c r="O20" i="16"/>
  <c r="P15" i="16"/>
  <c r="M89" i="7"/>
  <c r="N21" i="12"/>
  <c r="R7" i="16"/>
  <c r="Q7" i="16"/>
  <c r="M57" i="7"/>
  <c r="M179" i="1"/>
  <c r="Q24" i="16"/>
  <c r="P24" i="16"/>
  <c r="Q23" i="16"/>
  <c r="P23" i="16"/>
  <c r="Z23" i="16"/>
  <c r="AJ23" i="16"/>
  <c r="AK23" i="16" s="1"/>
  <c r="M150" i="1"/>
  <c r="AJ76" i="16"/>
  <c r="AK76" i="16" s="1"/>
  <c r="Z76" i="16"/>
  <c r="AA22" i="1"/>
  <c r="C10" i="16" s="1"/>
  <c r="Q5" i="16" s="1"/>
  <c r="R16" i="16"/>
  <c r="P16" i="16"/>
  <c r="M89" i="1"/>
  <c r="AJ9" i="16"/>
  <c r="AK9" i="16" s="1"/>
  <c r="M179" i="7"/>
  <c r="Z77" i="16"/>
  <c r="AJ77" i="16"/>
  <c r="AK77" i="16" s="1"/>
  <c r="AJ6" i="16"/>
  <c r="AK6" i="16" s="1"/>
  <c r="Z6" i="16"/>
  <c r="N21" i="1"/>
  <c r="M118" i="7"/>
  <c r="M179" i="6"/>
  <c r="M57" i="6"/>
  <c r="Z22" i="16"/>
  <c r="AJ22" i="16"/>
  <c r="AK22" i="16" s="1"/>
  <c r="M118" i="1"/>
  <c r="O12" i="16"/>
  <c r="Y12" i="16"/>
  <c r="L21" i="6"/>
  <c r="L21" i="10"/>
  <c r="L21" i="7"/>
  <c r="Y15" i="16"/>
  <c r="L21" i="13"/>
  <c r="L21" i="8"/>
  <c r="L28" i="12"/>
  <c r="N95" i="8" l="1"/>
  <c r="L156" i="14"/>
  <c r="AJ4" i="16"/>
  <c r="AK4" i="16" s="1"/>
  <c r="Z4" i="16"/>
  <c r="M7" i="9"/>
  <c r="L95" i="8"/>
  <c r="N127" i="7"/>
  <c r="L127" i="7"/>
  <c r="AA66" i="12"/>
  <c r="IU66" i="12"/>
  <c r="Q4" i="16"/>
  <c r="AA57" i="1"/>
  <c r="C20" i="16" s="1"/>
  <c r="S7" i="16" s="1"/>
  <c r="N34" i="1"/>
  <c r="IU35" i="1" s="1"/>
  <c r="L34" i="1"/>
  <c r="IU34" i="1" s="1"/>
  <c r="R52" i="16"/>
  <c r="R20" i="16"/>
  <c r="L66" i="11"/>
  <c r="AA179" i="9"/>
  <c r="G44" i="16" s="1"/>
  <c r="S43" i="16" s="1"/>
  <c r="N156" i="9"/>
  <c r="N66" i="11"/>
  <c r="AA67" i="11" s="1"/>
  <c r="AA89" i="12"/>
  <c r="J26" i="16" s="1"/>
  <c r="S64" i="16" s="1"/>
  <c r="N66" i="12"/>
  <c r="R36" i="16"/>
  <c r="AA89" i="6"/>
  <c r="D26" i="16" s="1"/>
  <c r="S16" i="16" s="1"/>
  <c r="L66" i="6"/>
  <c r="N66" i="6"/>
  <c r="R12" i="16"/>
  <c r="M7" i="11"/>
  <c r="AA7" i="11" s="1"/>
  <c r="I5" i="16" s="1"/>
  <c r="S52" i="16" s="1"/>
  <c r="R44" i="16"/>
  <c r="Q52" i="16"/>
  <c r="Q76" i="16"/>
  <c r="Q36" i="16"/>
  <c r="AA57" i="7"/>
  <c r="E20" i="16" s="1"/>
  <c r="S23" i="16" s="1"/>
  <c r="N34" i="7"/>
  <c r="L34" i="7"/>
  <c r="Z27" i="16"/>
  <c r="AJ27" i="16"/>
  <c r="AK27" i="16" s="1"/>
  <c r="AA150" i="11"/>
  <c r="I38" i="16" s="1"/>
  <c r="S58" i="16" s="1"/>
  <c r="L127" i="11"/>
  <c r="N127" i="11"/>
  <c r="IT3" i="8"/>
  <c r="AJ45" i="16"/>
  <c r="AK45" i="16" s="1"/>
  <c r="Z45" i="16"/>
  <c r="AJ36" i="16"/>
  <c r="AK36" i="16" s="1"/>
  <c r="Z36" i="16"/>
  <c r="AJ78" i="16"/>
  <c r="AK78" i="16" s="1"/>
  <c r="Z78" i="16"/>
  <c r="Z70" i="16"/>
  <c r="AJ70" i="16"/>
  <c r="AK70" i="16" s="1"/>
  <c r="AA22" i="7"/>
  <c r="E10" i="16" s="1"/>
  <c r="Q21" i="16" s="1"/>
  <c r="Q20" i="16" s="1"/>
  <c r="M7" i="7"/>
  <c r="IU21" i="7"/>
  <c r="AA57" i="6"/>
  <c r="D20" i="16" s="1"/>
  <c r="S15" i="16" s="1"/>
  <c r="L34" i="6"/>
  <c r="N34" i="6"/>
  <c r="AA179" i="7"/>
  <c r="E44" i="16" s="1"/>
  <c r="S27" i="16" s="1"/>
  <c r="L156" i="7"/>
  <c r="N156" i="7"/>
  <c r="AA150" i="13"/>
  <c r="K38" i="16" s="1"/>
  <c r="S74" i="16" s="1"/>
  <c r="N127" i="13"/>
  <c r="L127" i="13"/>
  <c r="Z49" i="16"/>
  <c r="AJ49" i="16"/>
  <c r="AK49" i="16" s="1"/>
  <c r="AA57" i="14"/>
  <c r="L20" i="16" s="1"/>
  <c r="S79" i="16" s="1"/>
  <c r="L34" i="14"/>
  <c r="N34" i="14"/>
  <c r="AA57" i="9"/>
  <c r="G20" i="16" s="1"/>
  <c r="S39" i="16" s="1"/>
  <c r="L34" i="9"/>
  <c r="N34" i="9"/>
  <c r="AJ31" i="16"/>
  <c r="AK31" i="16" s="1"/>
  <c r="Z31" i="16"/>
  <c r="AJ81" i="16"/>
  <c r="AK81" i="16" s="1"/>
  <c r="Z81" i="16"/>
  <c r="AJ44" i="16"/>
  <c r="AK44" i="16" s="1"/>
  <c r="Z44" i="16"/>
  <c r="AA89" i="14"/>
  <c r="L26" i="16" s="1"/>
  <c r="S80" i="16" s="1"/>
  <c r="L66" i="14"/>
  <c r="N66" i="14"/>
  <c r="Z56" i="16"/>
  <c r="AJ56" i="16"/>
  <c r="AK56" i="16" s="1"/>
  <c r="AA118" i="13"/>
  <c r="K32" i="16" s="1"/>
  <c r="S73" i="16" s="1"/>
  <c r="L95" i="13"/>
  <c r="N95" i="13"/>
  <c r="IT8" i="9"/>
  <c r="AJ39" i="16"/>
  <c r="AK39" i="16" s="1"/>
  <c r="Z39" i="16"/>
  <c r="Z19" i="16"/>
  <c r="AJ19" i="16"/>
  <c r="AK19" i="16" s="1"/>
  <c r="AJ10" i="16"/>
  <c r="AK10" i="16" s="1"/>
  <c r="Z10" i="16"/>
  <c r="AA150" i="10"/>
  <c r="H38" i="16" s="1"/>
  <c r="S50" i="16" s="1"/>
  <c r="L127" i="10"/>
  <c r="N127" i="10"/>
  <c r="IT6" i="10"/>
  <c r="AJ57" i="16"/>
  <c r="AK57" i="16" s="1"/>
  <c r="Z57" i="16"/>
  <c r="IT11" i="11"/>
  <c r="Z30" i="16"/>
  <c r="AJ30" i="16"/>
  <c r="AK30" i="16" s="1"/>
  <c r="IT10" i="12"/>
  <c r="IT8" i="7"/>
  <c r="IT10" i="1"/>
  <c r="IT5" i="10"/>
  <c r="AA156" i="9"/>
  <c r="IU156" i="9"/>
  <c r="R68" i="16"/>
  <c r="Z54" i="16"/>
  <c r="AJ54" i="16"/>
  <c r="AK54" i="16" s="1"/>
  <c r="AA89" i="10"/>
  <c r="H26" i="16" s="1"/>
  <c r="S48" i="16" s="1"/>
  <c r="L66" i="10"/>
  <c r="N66" i="10"/>
  <c r="AA7" i="9"/>
  <c r="G5" i="16" s="1"/>
  <c r="S36" i="16" s="1"/>
  <c r="IU7" i="9"/>
  <c r="AA96" i="8"/>
  <c r="IU96" i="8"/>
  <c r="Z18" i="16"/>
  <c r="AJ18" i="16"/>
  <c r="AK18" i="16" s="1"/>
  <c r="AA150" i="9"/>
  <c r="G38" i="16" s="1"/>
  <c r="S42" i="16" s="1"/>
  <c r="L127" i="9"/>
  <c r="N127" i="9"/>
  <c r="M7" i="10"/>
  <c r="AA22" i="10"/>
  <c r="H10" i="16" s="1"/>
  <c r="Q45" i="16" s="1"/>
  <c r="Q44" i="16" s="1"/>
  <c r="IU21" i="10"/>
  <c r="AA179" i="6"/>
  <c r="D44" i="16" s="1"/>
  <c r="S19" i="16" s="1"/>
  <c r="L156" i="6"/>
  <c r="N156" i="6"/>
  <c r="AA150" i="1"/>
  <c r="C38" i="16" s="1"/>
  <c r="N127" i="1"/>
  <c r="IU128" i="1" s="1"/>
  <c r="L127" i="1"/>
  <c r="IU127" i="1" s="1"/>
  <c r="M7" i="12"/>
  <c r="AA23" i="12"/>
  <c r="J11" i="16" s="1"/>
  <c r="R61" i="16" s="1"/>
  <c r="R60" i="16" s="1"/>
  <c r="IU22" i="12"/>
  <c r="AA118" i="11"/>
  <c r="I32" i="16" s="1"/>
  <c r="S57" i="16" s="1"/>
  <c r="N95" i="11"/>
  <c r="L95" i="11"/>
  <c r="Z59" i="16"/>
  <c r="AJ59" i="16"/>
  <c r="AK59" i="16" s="1"/>
  <c r="AA118" i="10"/>
  <c r="H32" i="16" s="1"/>
  <c r="S49" i="16" s="1"/>
  <c r="L95" i="10"/>
  <c r="N95" i="10"/>
  <c r="AA57" i="13"/>
  <c r="K20" i="16" s="1"/>
  <c r="S71" i="16" s="1"/>
  <c r="L34" i="13"/>
  <c r="N34" i="13"/>
  <c r="Z63" i="16"/>
  <c r="AJ63" i="16"/>
  <c r="AK63" i="16" s="1"/>
  <c r="Z38" i="16"/>
  <c r="AJ38" i="16"/>
  <c r="AK38" i="16" s="1"/>
  <c r="IT2" i="14"/>
  <c r="AA89" i="13"/>
  <c r="K26" i="16" s="1"/>
  <c r="S72" i="16" s="1"/>
  <c r="L66" i="13"/>
  <c r="N66" i="13"/>
  <c r="AA179" i="10"/>
  <c r="H44" i="16" s="1"/>
  <c r="S51" i="16" s="1"/>
  <c r="N156" i="10"/>
  <c r="L156" i="10"/>
  <c r="IT3" i="9"/>
  <c r="AA118" i="9"/>
  <c r="G32" i="16" s="1"/>
  <c r="S41" i="16" s="1"/>
  <c r="L95" i="9"/>
  <c r="N95" i="9"/>
  <c r="IT7" i="1"/>
  <c r="AA157" i="14"/>
  <c r="IU157" i="14"/>
  <c r="IT5" i="8"/>
  <c r="IT11" i="8"/>
  <c r="IT4" i="11"/>
  <c r="IT2" i="12"/>
  <c r="Z61" i="16"/>
  <c r="AJ61" i="16"/>
  <c r="AK61" i="16" s="1"/>
  <c r="IT11" i="10"/>
  <c r="Z14" i="16"/>
  <c r="AJ14" i="16"/>
  <c r="AK14" i="16" s="1"/>
  <c r="AJ69" i="16"/>
  <c r="AK69" i="16" s="1"/>
  <c r="Z69" i="16"/>
  <c r="M7" i="6"/>
  <c r="AA22" i="6"/>
  <c r="D10" i="16" s="1"/>
  <c r="Q13" i="16" s="1"/>
  <c r="Q12" i="16" s="1"/>
  <c r="IU21" i="6"/>
  <c r="AA89" i="1"/>
  <c r="C26" i="16" s="1"/>
  <c r="S8" i="16" s="1"/>
  <c r="L66" i="1"/>
  <c r="IU66" i="1" s="1"/>
  <c r="N66" i="1"/>
  <c r="IU67" i="1" s="1"/>
  <c r="AA89" i="7"/>
  <c r="E26" i="16" s="1"/>
  <c r="S24" i="16" s="1"/>
  <c r="N66" i="7"/>
  <c r="L66" i="7"/>
  <c r="AJ60" i="16"/>
  <c r="AK60" i="16" s="1"/>
  <c r="Z60" i="16"/>
  <c r="AA179" i="13"/>
  <c r="K44" i="16" s="1"/>
  <c r="S75" i="16" s="1"/>
  <c r="L156" i="13"/>
  <c r="N156" i="13"/>
  <c r="Z40" i="16"/>
  <c r="AJ40" i="16"/>
  <c r="AK40" i="16" s="1"/>
  <c r="AA179" i="11"/>
  <c r="I44" i="16" s="1"/>
  <c r="S59" i="16" s="1"/>
  <c r="L156" i="11"/>
  <c r="N156" i="11"/>
  <c r="AA89" i="9"/>
  <c r="G26" i="16" s="1"/>
  <c r="S40" i="16" s="1"/>
  <c r="L66" i="9"/>
  <c r="N66" i="9"/>
  <c r="IT8" i="14"/>
  <c r="IT3" i="14"/>
  <c r="AA57" i="12"/>
  <c r="J20" i="16" s="1"/>
  <c r="S63" i="16" s="1"/>
  <c r="N34" i="12"/>
  <c r="L34" i="12"/>
  <c r="AJ74" i="16"/>
  <c r="AK74" i="16" s="1"/>
  <c r="Z74" i="16"/>
  <c r="IT2" i="11"/>
  <c r="IT10" i="9"/>
  <c r="IT6" i="1"/>
  <c r="IT9" i="7"/>
  <c r="Z75" i="16"/>
  <c r="AJ75" i="16"/>
  <c r="AK75" i="16" s="1"/>
  <c r="IT4" i="8"/>
  <c r="IT4" i="7"/>
  <c r="IT8" i="11"/>
  <c r="IU95" i="8"/>
  <c r="AA95" i="8"/>
  <c r="Z33" i="16"/>
  <c r="AJ33" i="16"/>
  <c r="AK33" i="16" s="1"/>
  <c r="IT7" i="12"/>
  <c r="IT7" i="7"/>
  <c r="AJ11" i="16"/>
  <c r="AK11" i="16" s="1"/>
  <c r="Z11" i="16"/>
  <c r="IT4" i="10"/>
  <c r="IT8" i="8"/>
  <c r="AA57" i="11"/>
  <c r="I20" i="16" s="1"/>
  <c r="S55" i="16" s="1"/>
  <c r="N34" i="11"/>
  <c r="L34" i="11"/>
  <c r="AJ37" i="16"/>
  <c r="AK37" i="16" s="1"/>
  <c r="Z37" i="16"/>
  <c r="IT4" i="9"/>
  <c r="AA118" i="7"/>
  <c r="E32" i="16" s="1"/>
  <c r="S25" i="16" s="1"/>
  <c r="L95" i="7"/>
  <c r="N95" i="7"/>
  <c r="Z12" i="16"/>
  <c r="AJ12" i="16"/>
  <c r="AK12" i="16" s="1"/>
  <c r="AA23" i="1"/>
  <c r="C11" i="16" s="1"/>
  <c r="R5" i="16" s="1"/>
  <c r="IU22" i="1"/>
  <c r="AA118" i="12"/>
  <c r="J32" i="16" s="1"/>
  <c r="S65" i="16" s="1"/>
  <c r="N95" i="12"/>
  <c r="L95" i="12"/>
  <c r="AJ58" i="16"/>
  <c r="AK58" i="16" s="1"/>
  <c r="Z58" i="16"/>
  <c r="Z17" i="16"/>
  <c r="AJ17" i="16"/>
  <c r="AK17" i="16" s="1"/>
  <c r="AA179" i="8"/>
  <c r="F44" i="16" s="1"/>
  <c r="S35" i="16" s="1"/>
  <c r="L156" i="8"/>
  <c r="N156" i="8"/>
  <c r="AA150" i="12"/>
  <c r="J38" i="16" s="1"/>
  <c r="S66" i="16" s="1"/>
  <c r="L127" i="12"/>
  <c r="N127" i="12"/>
  <c r="AJ50" i="16"/>
  <c r="AK50" i="16" s="1"/>
  <c r="Z50" i="16"/>
  <c r="Z72" i="16"/>
  <c r="AJ72" i="16"/>
  <c r="AK72" i="16" s="1"/>
  <c r="AA57" i="8"/>
  <c r="F20" i="16" s="1"/>
  <c r="S31" i="16" s="1"/>
  <c r="L34" i="8"/>
  <c r="N34" i="8"/>
  <c r="AJ73" i="16"/>
  <c r="AK73" i="16" s="1"/>
  <c r="Z73" i="16"/>
  <c r="AA118" i="14"/>
  <c r="L32" i="16" s="1"/>
  <c r="S81" i="16" s="1"/>
  <c r="L95" i="14"/>
  <c r="N95" i="14"/>
  <c r="IT11" i="14"/>
  <c r="AJ68" i="16"/>
  <c r="AK68" i="16" s="1"/>
  <c r="Z68" i="16"/>
  <c r="IT7" i="10"/>
  <c r="IT2" i="9"/>
  <c r="AJ42" i="16"/>
  <c r="AK42" i="16" s="1"/>
  <c r="Z42" i="16"/>
  <c r="IT5" i="1"/>
  <c r="IT10" i="8"/>
  <c r="IT5" i="14"/>
  <c r="IT3" i="11"/>
  <c r="IT6" i="12"/>
  <c r="IT10" i="7"/>
  <c r="IT4" i="14"/>
  <c r="IT8" i="10"/>
  <c r="IT8" i="12"/>
  <c r="M7" i="13"/>
  <c r="AA22" i="13"/>
  <c r="K10" i="16" s="1"/>
  <c r="Q69" i="16" s="1"/>
  <c r="Q68" i="16" s="1"/>
  <c r="IU21" i="13"/>
  <c r="Z46" i="16"/>
  <c r="AJ46" i="16"/>
  <c r="AK46" i="16" s="1"/>
  <c r="Z55" i="16"/>
  <c r="AJ55" i="16"/>
  <c r="AK55" i="16" s="1"/>
  <c r="IT6" i="8"/>
  <c r="AA89" i="8"/>
  <c r="F26" i="16" s="1"/>
  <c r="S32" i="16" s="1"/>
  <c r="N66" i="8"/>
  <c r="L66" i="8"/>
  <c r="Z35" i="16"/>
  <c r="AJ35" i="16"/>
  <c r="AK35" i="16" s="1"/>
  <c r="AA150" i="6"/>
  <c r="D38" i="16" s="1"/>
  <c r="S18" i="16" s="1"/>
  <c r="L127" i="6"/>
  <c r="N127" i="6"/>
  <c r="AA150" i="8"/>
  <c r="F38" i="16" s="1"/>
  <c r="S34" i="16" s="1"/>
  <c r="N127" i="8"/>
  <c r="L127" i="8"/>
  <c r="Z67" i="16"/>
  <c r="AJ67" i="16"/>
  <c r="AK67" i="16" s="1"/>
  <c r="AA179" i="12"/>
  <c r="J44" i="16" s="1"/>
  <c r="S67" i="16" s="1"/>
  <c r="L156" i="12"/>
  <c r="N156" i="12"/>
  <c r="Z51" i="16"/>
  <c r="AJ51" i="16"/>
  <c r="AK51" i="16" s="1"/>
  <c r="R76" i="16"/>
  <c r="Z64" i="16"/>
  <c r="AJ64" i="16"/>
  <c r="AK64" i="16" s="1"/>
  <c r="IT9" i="14"/>
  <c r="IT9" i="9"/>
  <c r="IT7" i="9"/>
  <c r="IT4" i="1"/>
  <c r="AJ65" i="16"/>
  <c r="AK65" i="16" s="1"/>
  <c r="Z65" i="16"/>
  <c r="Z62" i="16"/>
  <c r="AJ62" i="16"/>
  <c r="AK62" i="16" s="1"/>
  <c r="IT2" i="8"/>
  <c r="R28" i="16"/>
  <c r="Z79" i="16"/>
  <c r="AJ79" i="16"/>
  <c r="AK79" i="16" s="1"/>
  <c r="IT9" i="12"/>
  <c r="IT6" i="7"/>
  <c r="AA156" i="14"/>
  <c r="IU156" i="14"/>
  <c r="IT3" i="10"/>
  <c r="IT7" i="11"/>
  <c r="Z71" i="16"/>
  <c r="AJ71" i="16"/>
  <c r="AK71" i="16" s="1"/>
  <c r="IT9" i="8"/>
  <c r="AJ15" i="16"/>
  <c r="AK15" i="16" s="1"/>
  <c r="Z15" i="16"/>
  <c r="Z48" i="16"/>
  <c r="AJ48" i="16"/>
  <c r="AK48" i="16" s="1"/>
  <c r="AJ29" i="16"/>
  <c r="AK29" i="16" s="1"/>
  <c r="Z29" i="16"/>
  <c r="AA29" i="12"/>
  <c r="J13" i="16" s="1"/>
  <c r="Q62" i="16" s="1"/>
  <c r="Q60" i="16" s="1"/>
  <c r="IU28" i="12"/>
  <c r="AA22" i="8"/>
  <c r="F10" i="16" s="1"/>
  <c r="Q29" i="16" s="1"/>
  <c r="Q28" i="16" s="1"/>
  <c r="M7" i="8"/>
  <c r="IU21" i="8"/>
  <c r="AA118" i="1"/>
  <c r="C32" i="16" s="1"/>
  <c r="S9" i="16" s="1"/>
  <c r="L95" i="1"/>
  <c r="IU95" i="1" s="1"/>
  <c r="N95" i="1"/>
  <c r="IU96" i="1" s="1"/>
  <c r="M7" i="1"/>
  <c r="AA179" i="1"/>
  <c r="C44" i="16" s="1"/>
  <c r="L156" i="1"/>
  <c r="IU156" i="1" s="1"/>
  <c r="N156" i="1"/>
  <c r="IU157" i="1" s="1"/>
  <c r="AJ20" i="16"/>
  <c r="AK20" i="16" s="1"/>
  <c r="Z20" i="16"/>
  <c r="AA118" i="6"/>
  <c r="D32" i="16" s="1"/>
  <c r="S17" i="16" s="1"/>
  <c r="L95" i="6"/>
  <c r="N95" i="6"/>
  <c r="AJ66" i="16"/>
  <c r="AK66" i="16" s="1"/>
  <c r="Z66" i="16"/>
  <c r="Z25" i="16"/>
  <c r="AJ25" i="16"/>
  <c r="AK25" i="16" s="1"/>
  <c r="Z52" i="16"/>
  <c r="AJ52" i="16"/>
  <c r="AK52" i="16" s="1"/>
  <c r="Z32" i="16"/>
  <c r="AJ32" i="16"/>
  <c r="AK32" i="16" s="1"/>
  <c r="M7" i="14"/>
  <c r="Z82" i="16"/>
  <c r="AJ82" i="16"/>
  <c r="AK82" i="16" s="1"/>
  <c r="AJ83" i="16"/>
  <c r="AK83" i="16" s="1"/>
  <c r="Z83" i="16"/>
  <c r="AJ47" i="16"/>
  <c r="AK47" i="16" s="1"/>
  <c r="Z47" i="16"/>
  <c r="IT5" i="9"/>
  <c r="Z28" i="16"/>
  <c r="AJ28" i="16"/>
  <c r="AK28" i="16" s="1"/>
  <c r="IT9" i="1"/>
  <c r="AA57" i="10"/>
  <c r="H20" i="16" s="1"/>
  <c r="S47" i="16" s="1"/>
  <c r="L34" i="10"/>
  <c r="N34" i="10"/>
  <c r="AA150" i="14"/>
  <c r="L38" i="16" s="1"/>
  <c r="S82" i="16" s="1"/>
  <c r="L127" i="14"/>
  <c r="N127" i="14"/>
  <c r="IT11" i="12"/>
  <c r="AJ34" i="16"/>
  <c r="AK34" i="16" s="1"/>
  <c r="Z34" i="16"/>
  <c r="AJ13" i="16"/>
  <c r="AK13" i="16" s="1"/>
  <c r="Z13" i="16"/>
  <c r="IT5" i="7"/>
  <c r="IT2" i="1"/>
  <c r="IT8" i="1"/>
  <c r="S10" i="16" l="1"/>
  <c r="R10" i="16"/>
  <c r="S11" i="16"/>
  <c r="R11" i="16"/>
  <c r="AA52" i="16"/>
  <c r="AA6" i="16"/>
  <c r="AL39" i="16"/>
  <c r="AM39" i="16" s="1"/>
  <c r="A43" i="15" s="1"/>
  <c r="C43" i="15" s="1"/>
  <c r="AL36" i="16"/>
  <c r="AM36" i="16" s="1"/>
  <c r="A40" i="15" s="1"/>
  <c r="C40" i="15" s="1"/>
  <c r="AA8" i="16"/>
  <c r="AD8" i="16" s="1"/>
  <c r="C9" i="17" s="1"/>
  <c r="AA9" i="16"/>
  <c r="AE9" i="16" s="1"/>
  <c r="D10" i="17" s="1"/>
  <c r="AA56" i="16"/>
  <c r="AD56" i="16" s="1"/>
  <c r="C57" i="17" s="1"/>
  <c r="AL18" i="16"/>
  <c r="AM18" i="16" s="1"/>
  <c r="A22" i="15" s="1"/>
  <c r="C22" i="15" s="1"/>
  <c r="AL11" i="16"/>
  <c r="AM11" i="16" s="1"/>
  <c r="A15" i="15" s="1"/>
  <c r="D15" i="15" s="1"/>
  <c r="AA42" i="16"/>
  <c r="AE42" i="16" s="1"/>
  <c r="D43" i="17" s="1"/>
  <c r="AA58" i="16"/>
  <c r="AC58" i="16" s="1"/>
  <c r="B59" i="17" s="1"/>
  <c r="IU67" i="11"/>
  <c r="AA128" i="7"/>
  <c r="IU128" i="7"/>
  <c r="IU127" i="7"/>
  <c r="AA127" i="7"/>
  <c r="AA67" i="12"/>
  <c r="IU67" i="12"/>
  <c r="AA157" i="9"/>
  <c r="IU157" i="9"/>
  <c r="AA66" i="11"/>
  <c r="IU66" i="11"/>
  <c r="IU7" i="11"/>
  <c r="AA67" i="6"/>
  <c r="IU67" i="6"/>
  <c r="AA66" i="6"/>
  <c r="IU66" i="6"/>
  <c r="AB6" i="16"/>
  <c r="A7" i="17" s="1"/>
  <c r="AG9" i="16"/>
  <c r="F10" i="17" s="1"/>
  <c r="AB9" i="16"/>
  <c r="A10" i="17" s="1"/>
  <c r="AF56" i="16"/>
  <c r="E57" i="17" s="1"/>
  <c r="AG56" i="16"/>
  <c r="F57" i="17" s="1"/>
  <c r="AB42" i="16"/>
  <c r="A43" i="17" s="1"/>
  <c r="AA96" i="6"/>
  <c r="IU96" i="6"/>
  <c r="AL41" i="16"/>
  <c r="AM41" i="16" s="1"/>
  <c r="A45" i="15" s="1"/>
  <c r="AL10" i="16"/>
  <c r="AM10" i="16" s="1"/>
  <c r="A14" i="15" s="1"/>
  <c r="AA128" i="12"/>
  <c r="IU128" i="12"/>
  <c r="AL19" i="16"/>
  <c r="AM19" i="16" s="1"/>
  <c r="A23" i="15" s="1"/>
  <c r="AL40" i="16"/>
  <c r="AM40" i="16" s="1"/>
  <c r="A44" i="15" s="1"/>
  <c r="IU157" i="12"/>
  <c r="AA157" i="12"/>
  <c r="AA66" i="8"/>
  <c r="IU66" i="8"/>
  <c r="AA35" i="8"/>
  <c r="IU35" i="8"/>
  <c r="AA81" i="16"/>
  <c r="AA66" i="10"/>
  <c r="IU66" i="10"/>
  <c r="AA74" i="16"/>
  <c r="AA157" i="7"/>
  <c r="IU157" i="7"/>
  <c r="AA35" i="7"/>
  <c r="IU35" i="7"/>
  <c r="AA35" i="10"/>
  <c r="IU35" i="10"/>
  <c r="AA27" i="16"/>
  <c r="AL29" i="16"/>
  <c r="AM29" i="16" s="1"/>
  <c r="A33" i="15" s="1"/>
  <c r="AL48" i="16"/>
  <c r="AM48" i="16" s="1"/>
  <c r="A52" i="15" s="1"/>
  <c r="AL59" i="16"/>
  <c r="AM59" i="16" s="1"/>
  <c r="A63" i="15" s="1"/>
  <c r="AL27" i="16"/>
  <c r="AM27" i="16" s="1"/>
  <c r="A31" i="15" s="1"/>
  <c r="AL68" i="16"/>
  <c r="AM68" i="16" s="1"/>
  <c r="AL76" i="16"/>
  <c r="AM76" i="16" s="1"/>
  <c r="AL70" i="16"/>
  <c r="AM70" i="16" s="1"/>
  <c r="AL38" i="16"/>
  <c r="AM38" i="16" s="1"/>
  <c r="A42" i="15" s="1"/>
  <c r="AL43" i="16"/>
  <c r="AM43" i="16" s="1"/>
  <c r="A47" i="15" s="1"/>
  <c r="IU156" i="12"/>
  <c r="AA156" i="12"/>
  <c r="IU127" i="6"/>
  <c r="AA127" i="6"/>
  <c r="AA55" i="16"/>
  <c r="AA67" i="8"/>
  <c r="IU67" i="8"/>
  <c r="IU34" i="8"/>
  <c r="AA34" i="8"/>
  <c r="AA95" i="12"/>
  <c r="IU95" i="12"/>
  <c r="AA76" i="16"/>
  <c r="AL14" i="16"/>
  <c r="AM14" i="16" s="1"/>
  <c r="A18" i="15" s="1"/>
  <c r="AA35" i="11"/>
  <c r="IU35" i="11"/>
  <c r="AA35" i="12"/>
  <c r="IU35" i="12"/>
  <c r="IU156" i="11"/>
  <c r="AA156" i="11"/>
  <c r="AA24" i="16"/>
  <c r="AA157" i="10"/>
  <c r="IU157" i="10"/>
  <c r="AA38" i="16"/>
  <c r="AA156" i="6"/>
  <c r="IU156" i="6"/>
  <c r="IU128" i="10"/>
  <c r="AA128" i="10"/>
  <c r="AA66" i="14"/>
  <c r="IU66" i="14"/>
  <c r="IU35" i="9"/>
  <c r="AA35" i="9"/>
  <c r="AA127" i="13"/>
  <c r="IU127" i="13"/>
  <c r="AA12" i="16"/>
  <c r="AA156" i="7"/>
  <c r="IU156" i="7"/>
  <c r="AC8" i="16"/>
  <c r="B9" i="17" s="1"/>
  <c r="AF8" i="16"/>
  <c r="E9" i="17" s="1"/>
  <c r="AG8" i="16"/>
  <c r="F9" i="17" s="1"/>
  <c r="AB8" i="16"/>
  <c r="A9" i="17" s="1"/>
  <c r="AE8" i="16"/>
  <c r="D9" i="17" s="1"/>
  <c r="AA95" i="10"/>
  <c r="IU95" i="10"/>
  <c r="AA44" i="16"/>
  <c r="AL77" i="16"/>
  <c r="AM77" i="16" s="1"/>
  <c r="AL49" i="16"/>
  <c r="AM49" i="16" s="1"/>
  <c r="A53" i="15" s="1"/>
  <c r="AA157" i="11"/>
  <c r="IU157" i="11"/>
  <c r="AA32" i="16"/>
  <c r="IU157" i="6"/>
  <c r="AA157" i="6"/>
  <c r="AA67" i="14"/>
  <c r="IU67" i="14"/>
  <c r="AA34" i="10"/>
  <c r="IU34" i="10"/>
  <c r="AA33" i="16"/>
  <c r="AA39" i="16"/>
  <c r="AA7" i="1"/>
  <c r="C5" i="16" s="1"/>
  <c r="S4" i="16" s="1"/>
  <c r="IU7" i="1"/>
  <c r="AL45" i="16"/>
  <c r="AM45" i="16" s="1"/>
  <c r="A49" i="15" s="1"/>
  <c r="AL24" i="16"/>
  <c r="AM24" i="16" s="1"/>
  <c r="A28" i="15" s="1"/>
  <c r="AL81" i="16"/>
  <c r="AM81" i="16" s="1"/>
  <c r="AL63" i="16"/>
  <c r="AM63" i="16" s="1"/>
  <c r="A67" i="15" s="1"/>
  <c r="AL72" i="16"/>
  <c r="AM72" i="16" s="1"/>
  <c r="AL62" i="16"/>
  <c r="AM62" i="16" s="1"/>
  <c r="A66" i="15" s="1"/>
  <c r="AL33" i="16"/>
  <c r="AM33" i="16" s="1"/>
  <c r="A37" i="15" s="1"/>
  <c r="AL12" i="16"/>
  <c r="AM12" i="16" s="1"/>
  <c r="A16" i="15" s="1"/>
  <c r="AA7" i="8"/>
  <c r="F5" i="16" s="1"/>
  <c r="S28" i="16" s="1"/>
  <c r="IU7" i="8"/>
  <c r="AA48" i="16"/>
  <c r="AA7" i="13"/>
  <c r="K5" i="16" s="1"/>
  <c r="S68" i="16" s="1"/>
  <c r="IU7" i="13"/>
  <c r="IU157" i="8"/>
  <c r="AA157" i="8"/>
  <c r="AA96" i="12"/>
  <c r="IU96" i="12"/>
  <c r="AA59" i="16"/>
  <c r="AA96" i="7"/>
  <c r="IU96" i="7"/>
  <c r="AA7" i="16"/>
  <c r="AA80" i="16"/>
  <c r="AA70" i="16"/>
  <c r="AA7" i="12"/>
  <c r="J5" i="16" s="1"/>
  <c r="S60" i="16" s="1"/>
  <c r="IU7" i="12"/>
  <c r="AA127" i="10"/>
  <c r="IU127" i="10"/>
  <c r="AA34" i="9"/>
  <c r="IU34" i="9"/>
  <c r="IU128" i="13"/>
  <c r="AA128" i="13"/>
  <c r="AA64" i="16"/>
  <c r="AA128" i="11"/>
  <c r="IU128" i="11"/>
  <c r="AC52" i="16"/>
  <c r="B53" i="17" s="1"/>
  <c r="AB52" i="16"/>
  <c r="A53" i="17" s="1"/>
  <c r="AF52" i="16"/>
  <c r="E53" i="17" s="1"/>
  <c r="AG52" i="16"/>
  <c r="F53" i="17" s="1"/>
  <c r="AD52" i="16"/>
  <c r="C53" i="17" s="1"/>
  <c r="AE52" i="16"/>
  <c r="D53" i="17" s="1"/>
  <c r="AL35" i="16"/>
  <c r="AM35" i="16" s="1"/>
  <c r="A39" i="15" s="1"/>
  <c r="AL16" i="16"/>
  <c r="AM16" i="16" s="1"/>
  <c r="A20" i="15" s="1"/>
  <c r="AL6" i="16"/>
  <c r="AM6" i="16" s="1"/>
  <c r="A10" i="15" s="1"/>
  <c r="AA19" i="16"/>
  <c r="IU127" i="9"/>
  <c r="AA127" i="9"/>
  <c r="AA4" i="16"/>
  <c r="AA34" i="11"/>
  <c r="IU34" i="11"/>
  <c r="AA65" i="16"/>
  <c r="AA83" i="16"/>
  <c r="AL67" i="16"/>
  <c r="AM67" i="16" s="1"/>
  <c r="AL30" i="16"/>
  <c r="AM30" i="16" s="1"/>
  <c r="A34" i="15" s="1"/>
  <c r="AL9" i="16"/>
  <c r="AM9" i="16" s="1"/>
  <c r="A13" i="15" s="1"/>
  <c r="AL31" i="16"/>
  <c r="AM31" i="16" s="1"/>
  <c r="A35" i="15" s="1"/>
  <c r="AL60" i="16"/>
  <c r="AM60" i="16" s="1"/>
  <c r="A64" i="15" s="1"/>
  <c r="AL64" i="16"/>
  <c r="AM64" i="16" s="1"/>
  <c r="A68" i="15" s="1"/>
  <c r="AL54" i="16"/>
  <c r="AM54" i="16" s="1"/>
  <c r="A58" i="15" s="1"/>
  <c r="AL25" i="16"/>
  <c r="AM25" i="16" s="1"/>
  <c r="A29" i="15" s="1"/>
  <c r="AL32" i="16"/>
  <c r="AM32" i="16" s="1"/>
  <c r="A36" i="15" s="1"/>
  <c r="AA37" i="16"/>
  <c r="AA68" i="16"/>
  <c r="IU96" i="14"/>
  <c r="AA96" i="14"/>
  <c r="AA156" i="8"/>
  <c r="IU156" i="8"/>
  <c r="AA40" i="16"/>
  <c r="IU95" i="7"/>
  <c r="AA95" i="7"/>
  <c r="AA45" i="16"/>
  <c r="AA71" i="16"/>
  <c r="AA67" i="13"/>
  <c r="IU67" i="13"/>
  <c r="AA35" i="13"/>
  <c r="IU35" i="13"/>
  <c r="AA95" i="11"/>
  <c r="IU95" i="11"/>
  <c r="AA14" i="16"/>
  <c r="AL4" i="16"/>
  <c r="AM4" i="16" s="1"/>
  <c r="A8" i="15" s="1"/>
  <c r="AA96" i="13"/>
  <c r="IU96" i="13"/>
  <c r="IU35" i="6"/>
  <c r="AA35" i="6"/>
  <c r="AA127" i="11"/>
  <c r="IU127" i="11"/>
  <c r="AL20" i="16"/>
  <c r="AM20" i="16" s="1"/>
  <c r="A24" i="15" s="1"/>
  <c r="AA16" i="16"/>
  <c r="AA7" i="7"/>
  <c r="E5" i="16" s="1"/>
  <c r="S20" i="16" s="1"/>
  <c r="IU7" i="7"/>
  <c r="AL73" i="16"/>
  <c r="AM73" i="16" s="1"/>
  <c r="AL82" i="16"/>
  <c r="AM82" i="16" s="1"/>
  <c r="AA128" i="6"/>
  <c r="IU128" i="6"/>
  <c r="AA127" i="12"/>
  <c r="IU127" i="12"/>
  <c r="AA156" i="10"/>
  <c r="IU156" i="10"/>
  <c r="AA22" i="16"/>
  <c r="AL58" i="16"/>
  <c r="AM58" i="16" s="1"/>
  <c r="A62" i="15" s="1"/>
  <c r="AL80" i="16"/>
  <c r="AM80" i="16" s="1"/>
  <c r="AL66" i="16"/>
  <c r="AM66" i="16" s="1"/>
  <c r="AL69" i="16"/>
  <c r="AM69" i="16" s="1"/>
  <c r="AL55" i="16"/>
  <c r="AM55" i="16" s="1"/>
  <c r="A59" i="15" s="1"/>
  <c r="AL56" i="16"/>
  <c r="AM56" i="16" s="1"/>
  <c r="A60" i="15" s="1"/>
  <c r="AL51" i="16"/>
  <c r="AM51" i="16" s="1"/>
  <c r="A55" i="15" s="1"/>
  <c r="AL46" i="16"/>
  <c r="AM46" i="16" s="1"/>
  <c r="A50" i="15" s="1"/>
  <c r="AL26" i="16"/>
  <c r="AM26" i="16" s="1"/>
  <c r="A30" i="15" s="1"/>
  <c r="AA69" i="16"/>
  <c r="AA28" i="16"/>
  <c r="AA95" i="14"/>
  <c r="IU95" i="14"/>
  <c r="AA73" i="16"/>
  <c r="AL17" i="16"/>
  <c r="AM17" i="16" s="1"/>
  <c r="A21" i="15" s="1"/>
  <c r="AA77" i="16"/>
  <c r="AA66" i="7"/>
  <c r="IU66" i="7"/>
  <c r="IU96" i="9"/>
  <c r="AA96" i="9"/>
  <c r="AA66" i="13"/>
  <c r="IU66" i="13"/>
  <c r="AA34" i="13"/>
  <c r="IU34" i="13"/>
  <c r="AA96" i="11"/>
  <c r="IU96" i="11"/>
  <c r="AA43" i="16"/>
  <c r="AA18" i="16"/>
  <c r="AA75" i="16"/>
  <c r="AA13" i="16"/>
  <c r="AA23" i="16"/>
  <c r="AA20" i="16"/>
  <c r="AA82" i="16"/>
  <c r="AA36" i="16"/>
  <c r="AA46" i="16"/>
  <c r="AA11" i="16"/>
  <c r="AA29" i="16"/>
  <c r="AA17" i="16"/>
  <c r="AA25" i="16"/>
  <c r="AA50" i="16"/>
  <c r="AA51" i="16"/>
  <c r="AA78" i="16"/>
  <c r="AA47" i="16"/>
  <c r="AA57" i="16"/>
  <c r="AA67" i="16"/>
  <c r="AA61" i="16"/>
  <c r="AA31" i="16"/>
  <c r="IU95" i="13"/>
  <c r="AA95" i="13"/>
  <c r="AA35" i="14"/>
  <c r="IU35" i="14"/>
  <c r="AA21" i="16"/>
  <c r="AA60" i="16"/>
  <c r="AA34" i="6"/>
  <c r="IU34" i="6"/>
  <c r="AL13" i="16"/>
  <c r="AM13" i="16" s="1"/>
  <c r="A17" i="15" s="1"/>
  <c r="AA49" i="16"/>
  <c r="IU67" i="10"/>
  <c r="AA67" i="10"/>
  <c r="AA34" i="7"/>
  <c r="IU34" i="7"/>
  <c r="AA95" i="6"/>
  <c r="IU95" i="6"/>
  <c r="AL79" i="16"/>
  <c r="AM79" i="16" s="1"/>
  <c r="AL52" i="16"/>
  <c r="AM52" i="16" s="1"/>
  <c r="A56" i="15" s="1"/>
  <c r="AA63" i="16"/>
  <c r="AA34" i="12"/>
  <c r="IU34" i="12"/>
  <c r="AL74" i="16"/>
  <c r="AM74" i="16" s="1"/>
  <c r="AL78" i="16"/>
  <c r="AM78" i="16" s="1"/>
  <c r="AL65" i="16"/>
  <c r="AM65" i="16" s="1"/>
  <c r="AL61" i="16"/>
  <c r="AM61" i="16" s="1"/>
  <c r="A65" i="15" s="1"/>
  <c r="AL47" i="16"/>
  <c r="AM47" i="16" s="1"/>
  <c r="A51" i="15" s="1"/>
  <c r="AL34" i="16"/>
  <c r="AM34" i="16" s="1"/>
  <c r="A38" i="15" s="1"/>
  <c r="AL37" i="16"/>
  <c r="AM37" i="16" s="1"/>
  <c r="A41" i="15" s="1"/>
  <c r="AL42" i="16"/>
  <c r="AM42" i="16" s="1"/>
  <c r="A46" i="15" s="1"/>
  <c r="AL5" i="16"/>
  <c r="AM5" i="16" s="1"/>
  <c r="A9" i="15" s="1"/>
  <c r="AA127" i="8"/>
  <c r="IU127" i="8"/>
  <c r="AA26" i="16"/>
  <c r="AA72" i="16"/>
  <c r="AA30" i="16"/>
  <c r="IU67" i="9"/>
  <c r="AA67" i="9"/>
  <c r="AA157" i="13"/>
  <c r="IU157" i="13"/>
  <c r="AA34" i="16"/>
  <c r="AA67" i="7"/>
  <c r="IU67" i="7"/>
  <c r="AA7" i="6"/>
  <c r="D5" i="16" s="1"/>
  <c r="S12" i="16" s="1"/>
  <c r="IU7" i="6"/>
  <c r="AA95" i="9"/>
  <c r="IU95" i="9"/>
  <c r="AA35" i="16"/>
  <c r="AA7" i="10"/>
  <c r="H5" i="16" s="1"/>
  <c r="S44" i="16" s="1"/>
  <c r="IU7" i="10"/>
  <c r="AL15" i="16"/>
  <c r="AM15" i="16" s="1"/>
  <c r="A19" i="15" s="1"/>
  <c r="AL28" i="16"/>
  <c r="AM28" i="16" s="1"/>
  <c r="A32" i="15" s="1"/>
  <c r="AL23" i="16"/>
  <c r="AM23" i="16" s="1"/>
  <c r="A27" i="15" s="1"/>
  <c r="AA34" i="14"/>
  <c r="IU34" i="14"/>
  <c r="AA53" i="16"/>
  <c r="AA79" i="16"/>
  <c r="AA41" i="16"/>
  <c r="IU127" i="14"/>
  <c r="AA127" i="14"/>
  <c r="AL57" i="16"/>
  <c r="AM57" i="16" s="1"/>
  <c r="A61" i="15" s="1"/>
  <c r="AL71" i="16"/>
  <c r="AM71" i="16" s="1"/>
  <c r="AA54" i="16"/>
  <c r="AA128" i="14"/>
  <c r="IU128" i="14"/>
  <c r="AA7" i="14"/>
  <c r="L5" i="16" s="1"/>
  <c r="S76" i="16" s="1"/>
  <c r="IU7" i="14"/>
  <c r="AA5" i="16"/>
  <c r="AL83" i="16"/>
  <c r="AM83" i="16" s="1"/>
  <c r="AL75" i="16"/>
  <c r="AM75" i="16" s="1"/>
  <c r="AL50" i="16"/>
  <c r="AM50" i="16" s="1"/>
  <c r="A54" i="15" s="1"/>
  <c r="AL53" i="16"/>
  <c r="AM53" i="16" s="1"/>
  <c r="A57" i="15" s="1"/>
  <c r="AL44" i="16"/>
  <c r="AM44" i="16" s="1"/>
  <c r="A48" i="15" s="1"/>
  <c r="AL21" i="16"/>
  <c r="AM21" i="16" s="1"/>
  <c r="A25" i="15" s="1"/>
  <c r="AL22" i="16"/>
  <c r="AM22" i="16" s="1"/>
  <c r="A26" i="15" s="1"/>
  <c r="AA128" i="8"/>
  <c r="IU128" i="8"/>
  <c r="AA62" i="16"/>
  <c r="IU66" i="9"/>
  <c r="AA66" i="9"/>
  <c r="AA156" i="13"/>
  <c r="IU156" i="13"/>
  <c r="AA66" i="16"/>
  <c r="AA96" i="10"/>
  <c r="IU96" i="10"/>
  <c r="AA15" i="16"/>
  <c r="AA128" i="9"/>
  <c r="IU128" i="9"/>
  <c r="AA10" i="16"/>
  <c r="AL8" i="16"/>
  <c r="AM8" i="16" s="1"/>
  <c r="A12" i="15" s="1"/>
  <c r="AL7" i="16"/>
  <c r="AM7" i="16" s="1"/>
  <c r="A11" i="15" s="1"/>
  <c r="R4" i="16" l="1"/>
  <c r="AF42" i="16"/>
  <c r="E43" i="17" s="1"/>
  <c r="AF9" i="16"/>
  <c r="E10" i="17" s="1"/>
  <c r="B43" i="15"/>
  <c r="D43" i="15"/>
  <c r="D22" i="15"/>
  <c r="B22" i="15"/>
  <c r="B40" i="15"/>
  <c r="D40" i="15"/>
  <c r="AD6" i="16"/>
  <c r="C7" i="17" s="1"/>
  <c r="AE6" i="16"/>
  <c r="D7" i="17" s="1"/>
  <c r="AF6" i="16"/>
  <c r="E7" i="17" s="1"/>
  <c r="AG6" i="16"/>
  <c r="F7" i="17" s="1"/>
  <c r="AC6" i="16"/>
  <c r="B7" i="17" s="1"/>
  <c r="AD58" i="16"/>
  <c r="C59" i="17" s="1"/>
  <c r="AE56" i="16"/>
  <c r="D57" i="17" s="1"/>
  <c r="AD42" i="16"/>
  <c r="C43" i="17" s="1"/>
  <c r="AB56" i="16"/>
  <c r="A57" i="17" s="1"/>
  <c r="AC9" i="16"/>
  <c r="B10" i="17" s="1"/>
  <c r="AG42" i="16"/>
  <c r="F43" i="17" s="1"/>
  <c r="AC56" i="16"/>
  <c r="B57" i="17" s="1"/>
  <c r="AC42" i="16"/>
  <c r="B43" i="17" s="1"/>
  <c r="AD9" i="16"/>
  <c r="C10" i="17" s="1"/>
  <c r="AG58" i="16"/>
  <c r="F59" i="17" s="1"/>
  <c r="C15" i="15"/>
  <c r="AE58" i="16"/>
  <c r="D59" i="17" s="1"/>
  <c r="B15" i="15"/>
  <c r="AB58" i="16"/>
  <c r="A59" i="17" s="1"/>
  <c r="AF58" i="16"/>
  <c r="E59" i="17" s="1"/>
  <c r="C60" i="15"/>
  <c r="B60" i="15"/>
  <c r="D60" i="15"/>
  <c r="AE24" i="16"/>
  <c r="D25" i="17" s="1"/>
  <c r="AF24" i="16"/>
  <c r="E25" i="17" s="1"/>
  <c r="AG24" i="16"/>
  <c r="F25" i="17" s="1"/>
  <c r="AB24" i="16"/>
  <c r="A25" i="17" s="1"/>
  <c r="AC24" i="16"/>
  <c r="B25" i="17" s="1"/>
  <c r="AD24" i="16"/>
  <c r="C25" i="17" s="1"/>
  <c r="AC29" i="16"/>
  <c r="B30" i="17" s="1"/>
  <c r="AG29" i="16"/>
  <c r="F30" i="17" s="1"/>
  <c r="AD29" i="16"/>
  <c r="C30" i="17" s="1"/>
  <c r="AE29" i="16"/>
  <c r="D30" i="17" s="1"/>
  <c r="AF29" i="16"/>
  <c r="E30" i="17" s="1"/>
  <c r="AB29" i="16"/>
  <c r="A30" i="17" s="1"/>
  <c r="C8" i="15"/>
  <c r="D8" i="15"/>
  <c r="B8" i="15"/>
  <c r="AB4" i="16"/>
  <c r="A5" i="17" s="1"/>
  <c r="AC70" i="16"/>
  <c r="B71" i="17" s="1"/>
  <c r="AE70" i="16"/>
  <c r="D71" i="17" s="1"/>
  <c r="AF70" i="16"/>
  <c r="E71" i="17" s="1"/>
  <c r="AB70" i="16"/>
  <c r="A71" i="17" s="1"/>
  <c r="AD70" i="16"/>
  <c r="C71" i="17" s="1"/>
  <c r="AG70" i="16"/>
  <c r="F71" i="17" s="1"/>
  <c r="AB15" i="16"/>
  <c r="A16" i="17" s="1"/>
  <c r="AC15" i="16"/>
  <c r="B16" i="17" s="1"/>
  <c r="AG15" i="16"/>
  <c r="F16" i="17" s="1"/>
  <c r="AF15" i="16"/>
  <c r="E16" i="17" s="1"/>
  <c r="AD15" i="16"/>
  <c r="C16" i="17" s="1"/>
  <c r="AE15" i="16"/>
  <c r="D16" i="17" s="1"/>
  <c r="D46" i="15"/>
  <c r="B46" i="15"/>
  <c r="C46" i="15"/>
  <c r="AC21" i="16"/>
  <c r="B22" i="17" s="1"/>
  <c r="AB21" i="16"/>
  <c r="A22" i="17" s="1"/>
  <c r="AD21" i="16"/>
  <c r="C22" i="17" s="1"/>
  <c r="AE21" i="16"/>
  <c r="D22" i="17" s="1"/>
  <c r="AF21" i="16"/>
  <c r="E22" i="17" s="1"/>
  <c r="AG21" i="16"/>
  <c r="F22" i="17" s="1"/>
  <c r="AC57" i="16"/>
  <c r="B58" i="17" s="1"/>
  <c r="AB57" i="16"/>
  <c r="A58" i="17" s="1"/>
  <c r="AF57" i="16"/>
  <c r="E58" i="17" s="1"/>
  <c r="AG57" i="16"/>
  <c r="F58" i="17" s="1"/>
  <c r="AD57" i="16"/>
  <c r="C58" i="17" s="1"/>
  <c r="AE57" i="16"/>
  <c r="D58" i="17" s="1"/>
  <c r="AB11" i="16"/>
  <c r="A12" i="17" s="1"/>
  <c r="AF11" i="16"/>
  <c r="E12" i="17" s="1"/>
  <c r="AE11" i="16"/>
  <c r="D12" i="17" s="1"/>
  <c r="AG11" i="16"/>
  <c r="F12" i="17" s="1"/>
  <c r="AC11" i="16"/>
  <c r="B12" i="17" s="1"/>
  <c r="AD11" i="16"/>
  <c r="C12" i="17" s="1"/>
  <c r="AB18" i="16"/>
  <c r="A19" i="17" s="1"/>
  <c r="AC18" i="16"/>
  <c r="B19" i="17" s="1"/>
  <c r="AE18" i="16"/>
  <c r="D19" i="17" s="1"/>
  <c r="AF18" i="16"/>
  <c r="E19" i="17" s="1"/>
  <c r="AG18" i="16"/>
  <c r="F19" i="17" s="1"/>
  <c r="AD18" i="16"/>
  <c r="C19" i="17" s="1"/>
  <c r="D24" i="15"/>
  <c r="B24" i="15"/>
  <c r="C24" i="15"/>
  <c r="AB14" i="16"/>
  <c r="A15" i="17" s="1"/>
  <c r="AC14" i="16"/>
  <c r="B15" i="17" s="1"/>
  <c r="AD14" i="16"/>
  <c r="C15" i="17" s="1"/>
  <c r="AE14" i="16"/>
  <c r="D15" i="17" s="1"/>
  <c r="AF14" i="16"/>
  <c r="E15" i="17" s="1"/>
  <c r="AG14" i="16"/>
  <c r="F15" i="17" s="1"/>
  <c r="AC45" i="16"/>
  <c r="B46" i="17" s="1"/>
  <c r="AE45" i="16"/>
  <c r="D46" i="17" s="1"/>
  <c r="AB45" i="16"/>
  <c r="A46" i="17" s="1"/>
  <c r="AF45" i="16"/>
  <c r="E46" i="17" s="1"/>
  <c r="AG45" i="16"/>
  <c r="F46" i="17" s="1"/>
  <c r="AD45" i="16"/>
  <c r="C46" i="17" s="1"/>
  <c r="AC68" i="16"/>
  <c r="B69" i="17" s="1"/>
  <c r="AB68" i="16"/>
  <c r="A69" i="17" s="1"/>
  <c r="AE68" i="16"/>
  <c r="D69" i="17" s="1"/>
  <c r="AD68" i="16"/>
  <c r="C69" i="17" s="1"/>
  <c r="AF68" i="16"/>
  <c r="E69" i="17" s="1"/>
  <c r="AG68" i="16"/>
  <c r="F69" i="17" s="1"/>
  <c r="C13" i="15"/>
  <c r="D13" i="15"/>
  <c r="B13" i="15"/>
  <c r="AC80" i="16"/>
  <c r="B81" i="17" s="1"/>
  <c r="AG80" i="16"/>
  <c r="F81" i="17" s="1"/>
  <c r="AB80" i="16"/>
  <c r="A81" i="17" s="1"/>
  <c r="AD80" i="16"/>
  <c r="C81" i="17" s="1"/>
  <c r="AE80" i="16"/>
  <c r="D81" i="17" s="1"/>
  <c r="AF80" i="16"/>
  <c r="E81" i="17" s="1"/>
  <c r="C66" i="15"/>
  <c r="B66" i="15"/>
  <c r="D66" i="15"/>
  <c r="AC39" i="16"/>
  <c r="B40" i="17" s="1"/>
  <c r="AG39" i="16"/>
  <c r="F40" i="17" s="1"/>
  <c r="AB39" i="16"/>
  <c r="A40" i="17" s="1"/>
  <c r="AE39" i="16"/>
  <c r="D40" i="17" s="1"/>
  <c r="AD39" i="16"/>
  <c r="C40" i="17" s="1"/>
  <c r="AF39" i="16"/>
  <c r="E40" i="17" s="1"/>
  <c r="AC32" i="16"/>
  <c r="B33" i="17" s="1"/>
  <c r="AE32" i="16"/>
  <c r="D33" i="17" s="1"/>
  <c r="AG32" i="16"/>
  <c r="F33" i="17" s="1"/>
  <c r="AB32" i="16"/>
  <c r="A33" i="17" s="1"/>
  <c r="AD32" i="16"/>
  <c r="C33" i="17" s="1"/>
  <c r="AF32" i="16"/>
  <c r="E33" i="17" s="1"/>
  <c r="AB12" i="16"/>
  <c r="A13" i="17" s="1"/>
  <c r="AC12" i="16"/>
  <c r="B13" i="17" s="1"/>
  <c r="AD12" i="16"/>
  <c r="C13" i="17" s="1"/>
  <c r="AE12" i="16"/>
  <c r="D13" i="17" s="1"/>
  <c r="AF12" i="16"/>
  <c r="E13" i="17" s="1"/>
  <c r="AG12" i="16"/>
  <c r="F13" i="17" s="1"/>
  <c r="B63" i="15"/>
  <c r="D63" i="15"/>
  <c r="C63" i="15"/>
  <c r="B14" i="15"/>
  <c r="C14" i="15"/>
  <c r="D14" i="15"/>
  <c r="AC53" i="16"/>
  <c r="B54" i="17" s="1"/>
  <c r="AD53" i="16"/>
  <c r="C54" i="17" s="1"/>
  <c r="AG53" i="16"/>
  <c r="F54" i="17" s="1"/>
  <c r="AE53" i="16"/>
  <c r="D54" i="17" s="1"/>
  <c r="AF53" i="16"/>
  <c r="E54" i="17" s="1"/>
  <c r="AB53" i="16"/>
  <c r="A54" i="17" s="1"/>
  <c r="AC73" i="16"/>
  <c r="B74" i="17" s="1"/>
  <c r="AB73" i="16"/>
  <c r="A74" i="17" s="1"/>
  <c r="AF73" i="16"/>
  <c r="E74" i="17" s="1"/>
  <c r="AG73" i="16"/>
  <c r="F74" i="17" s="1"/>
  <c r="AD73" i="16"/>
  <c r="C74" i="17" s="1"/>
  <c r="AE73" i="16"/>
  <c r="D74" i="17" s="1"/>
  <c r="AC76" i="16"/>
  <c r="B77" i="17" s="1"/>
  <c r="AF76" i="16"/>
  <c r="E77" i="17" s="1"/>
  <c r="AB76" i="16"/>
  <c r="A77" i="17" s="1"/>
  <c r="AD76" i="16"/>
  <c r="C77" i="17" s="1"/>
  <c r="AE76" i="16"/>
  <c r="D77" i="17" s="1"/>
  <c r="AG76" i="16"/>
  <c r="F77" i="17" s="1"/>
  <c r="AC54" i="16"/>
  <c r="B55" i="17" s="1"/>
  <c r="AE54" i="16"/>
  <c r="D55" i="17" s="1"/>
  <c r="AF54" i="16"/>
  <c r="E55" i="17" s="1"/>
  <c r="AG54" i="16"/>
  <c r="F55" i="17" s="1"/>
  <c r="AB54" i="16"/>
  <c r="A55" i="17" s="1"/>
  <c r="AD54" i="16"/>
  <c r="C55" i="17" s="1"/>
  <c r="AC67" i="16"/>
  <c r="B68" i="17" s="1"/>
  <c r="AG67" i="16"/>
  <c r="F68" i="17" s="1"/>
  <c r="AD67" i="16"/>
  <c r="C68" i="17" s="1"/>
  <c r="AE67" i="16"/>
  <c r="D68" i="17" s="1"/>
  <c r="AB67" i="16"/>
  <c r="A68" i="17" s="1"/>
  <c r="AF67" i="16"/>
  <c r="E68" i="17" s="1"/>
  <c r="B59" i="15"/>
  <c r="D59" i="15"/>
  <c r="C59" i="15"/>
  <c r="D35" i="15"/>
  <c r="C35" i="15"/>
  <c r="B35" i="15"/>
  <c r="D31" i="15"/>
  <c r="B31" i="15"/>
  <c r="C31" i="15"/>
  <c r="B61" i="15"/>
  <c r="D61" i="15"/>
  <c r="C61" i="15"/>
  <c r="D27" i="15"/>
  <c r="B27" i="15"/>
  <c r="C27" i="15"/>
  <c r="D41" i="15"/>
  <c r="B41" i="15"/>
  <c r="C41" i="15"/>
  <c r="AC47" i="16"/>
  <c r="B48" i="17" s="1"/>
  <c r="AF47" i="16"/>
  <c r="E48" i="17" s="1"/>
  <c r="AD47" i="16"/>
  <c r="C48" i="17" s="1"/>
  <c r="AG47" i="16"/>
  <c r="F48" i="17" s="1"/>
  <c r="AB47" i="16"/>
  <c r="A48" i="17" s="1"/>
  <c r="AE47" i="16"/>
  <c r="D48" i="17" s="1"/>
  <c r="AC46" i="16"/>
  <c r="B47" i="17" s="1"/>
  <c r="AG46" i="16"/>
  <c r="F47" i="17" s="1"/>
  <c r="AB46" i="16"/>
  <c r="A47" i="17" s="1"/>
  <c r="AD46" i="16"/>
  <c r="C47" i="17" s="1"/>
  <c r="AF46" i="16"/>
  <c r="E47" i="17" s="1"/>
  <c r="AE46" i="16"/>
  <c r="D47" i="17" s="1"/>
  <c r="AC43" i="16"/>
  <c r="B44" i="17" s="1"/>
  <c r="AD43" i="16"/>
  <c r="C44" i="17" s="1"/>
  <c r="AE43" i="16"/>
  <c r="D44" i="17" s="1"/>
  <c r="AB43" i="16"/>
  <c r="A44" i="17" s="1"/>
  <c r="AF43" i="16"/>
  <c r="E44" i="17" s="1"/>
  <c r="AG43" i="16"/>
  <c r="F44" i="17" s="1"/>
  <c r="AC28" i="16"/>
  <c r="B29" i="17" s="1"/>
  <c r="AG28" i="16"/>
  <c r="F29" i="17" s="1"/>
  <c r="AE28" i="16"/>
  <c r="D29" i="17" s="1"/>
  <c r="AF28" i="16"/>
  <c r="E29" i="17" s="1"/>
  <c r="AD28" i="16"/>
  <c r="C29" i="17" s="1"/>
  <c r="AB28" i="16"/>
  <c r="A29" i="17" s="1"/>
  <c r="AC37" i="16"/>
  <c r="B38" i="17" s="1"/>
  <c r="AB37" i="16"/>
  <c r="A38" i="17" s="1"/>
  <c r="AF37" i="16"/>
  <c r="E38" i="17" s="1"/>
  <c r="AD37" i="16"/>
  <c r="C38" i="17" s="1"/>
  <c r="AE37" i="16"/>
  <c r="D38" i="17" s="1"/>
  <c r="AG37" i="16"/>
  <c r="F38" i="17" s="1"/>
  <c r="D34" i="15"/>
  <c r="C34" i="15"/>
  <c r="B34" i="15"/>
  <c r="AB7" i="16"/>
  <c r="A8" i="17" s="1"/>
  <c r="AC7" i="16"/>
  <c r="B8" i="17" s="1"/>
  <c r="AE7" i="16"/>
  <c r="D8" i="17" s="1"/>
  <c r="AF7" i="16"/>
  <c r="E8" i="17" s="1"/>
  <c r="AD7" i="16"/>
  <c r="C8" i="17" s="1"/>
  <c r="AG7" i="16"/>
  <c r="F8" i="17" s="1"/>
  <c r="AC33" i="16"/>
  <c r="B34" i="17" s="1"/>
  <c r="AB33" i="16"/>
  <c r="A34" i="17" s="1"/>
  <c r="AD33" i="16"/>
  <c r="C34" i="17" s="1"/>
  <c r="AE33" i="16"/>
  <c r="D34" i="17" s="1"/>
  <c r="AF33" i="16"/>
  <c r="E34" i="17" s="1"/>
  <c r="AG33" i="16"/>
  <c r="F34" i="17" s="1"/>
  <c r="C52" i="15"/>
  <c r="B52" i="15"/>
  <c r="D52" i="15"/>
  <c r="B45" i="15"/>
  <c r="C45" i="15"/>
  <c r="D45" i="15"/>
  <c r="AC35" i="16"/>
  <c r="B36" i="17" s="1"/>
  <c r="AE35" i="16"/>
  <c r="D36" i="17" s="1"/>
  <c r="AF35" i="16"/>
  <c r="E36" i="17" s="1"/>
  <c r="AG35" i="16"/>
  <c r="F36" i="17" s="1"/>
  <c r="AD35" i="16"/>
  <c r="C36" i="17" s="1"/>
  <c r="AB35" i="16"/>
  <c r="A36" i="17" s="1"/>
  <c r="AB13" i="16"/>
  <c r="A14" i="17" s="1"/>
  <c r="AG13" i="16"/>
  <c r="F14" i="17" s="1"/>
  <c r="AC13" i="16"/>
  <c r="B14" i="17" s="1"/>
  <c r="AE13" i="16"/>
  <c r="D14" i="17" s="1"/>
  <c r="AD13" i="16"/>
  <c r="C14" i="17" s="1"/>
  <c r="AF13" i="16"/>
  <c r="E14" i="17" s="1"/>
  <c r="C16" i="15"/>
  <c r="D16" i="15"/>
  <c r="B16" i="15"/>
  <c r="D9" i="15"/>
  <c r="C9" i="15"/>
  <c r="B9" i="15"/>
  <c r="AC75" i="16"/>
  <c r="B76" i="17" s="1"/>
  <c r="AG75" i="16"/>
  <c r="F76" i="17" s="1"/>
  <c r="AD75" i="16"/>
  <c r="C76" i="17" s="1"/>
  <c r="AE75" i="16"/>
  <c r="D76" i="17" s="1"/>
  <c r="AB75" i="16"/>
  <c r="A76" i="17" s="1"/>
  <c r="AF75" i="16"/>
  <c r="E76" i="17" s="1"/>
  <c r="AC16" i="16"/>
  <c r="B17" i="17" s="1"/>
  <c r="AD16" i="16"/>
  <c r="C17" i="17" s="1"/>
  <c r="AE16" i="16"/>
  <c r="D17" i="17" s="1"/>
  <c r="AF16" i="16"/>
  <c r="E17" i="17" s="1"/>
  <c r="AB16" i="16"/>
  <c r="A17" i="17" s="1"/>
  <c r="AG16" i="16"/>
  <c r="F17" i="17" s="1"/>
  <c r="AC71" i="16"/>
  <c r="B72" i="17" s="1"/>
  <c r="AB71" i="16"/>
  <c r="A72" i="17" s="1"/>
  <c r="AE71" i="16"/>
  <c r="D72" i="17" s="1"/>
  <c r="AD71" i="16"/>
  <c r="C72" i="17" s="1"/>
  <c r="AF71" i="16"/>
  <c r="E72" i="17" s="1"/>
  <c r="AG71" i="16"/>
  <c r="F72" i="17" s="1"/>
  <c r="D37" i="15"/>
  <c r="B37" i="15"/>
  <c r="C37" i="15"/>
  <c r="AC62" i="16"/>
  <c r="B63" i="17" s="1"/>
  <c r="AE62" i="16"/>
  <c r="D63" i="17" s="1"/>
  <c r="AF62" i="16"/>
  <c r="E63" i="17" s="1"/>
  <c r="AB62" i="16"/>
  <c r="A63" i="17" s="1"/>
  <c r="AG62" i="16"/>
  <c r="F63" i="17" s="1"/>
  <c r="AD62" i="16"/>
  <c r="C63" i="17" s="1"/>
  <c r="AB5" i="16"/>
  <c r="A6" i="17" s="1"/>
  <c r="D32" i="15"/>
  <c r="C32" i="15"/>
  <c r="B32" i="15"/>
  <c r="AC30" i="16"/>
  <c r="B31" i="17" s="1"/>
  <c r="AF30" i="16"/>
  <c r="E31" i="17" s="1"/>
  <c r="AG30" i="16"/>
  <c r="F31" i="17" s="1"/>
  <c r="AD30" i="16"/>
  <c r="C31" i="17" s="1"/>
  <c r="AE30" i="16"/>
  <c r="D31" i="17" s="1"/>
  <c r="AB30" i="16"/>
  <c r="A31" i="17" s="1"/>
  <c r="B38" i="15"/>
  <c r="D38" i="15"/>
  <c r="C38" i="15"/>
  <c r="AC63" i="16"/>
  <c r="B64" i="17" s="1"/>
  <c r="AB63" i="16"/>
  <c r="A64" i="17" s="1"/>
  <c r="AE63" i="16"/>
  <c r="D64" i="17" s="1"/>
  <c r="AD63" i="16"/>
  <c r="C64" i="17" s="1"/>
  <c r="AF63" i="16"/>
  <c r="E64" i="17" s="1"/>
  <c r="AG63" i="16"/>
  <c r="F64" i="17" s="1"/>
  <c r="AC78" i="16"/>
  <c r="B79" i="17" s="1"/>
  <c r="AD78" i="16"/>
  <c r="C79" i="17" s="1"/>
  <c r="AF78" i="16"/>
  <c r="E79" i="17" s="1"/>
  <c r="AB78" i="16"/>
  <c r="A79" i="17" s="1"/>
  <c r="AE78" i="16"/>
  <c r="D79" i="17" s="1"/>
  <c r="AG78" i="16"/>
  <c r="F79" i="17" s="1"/>
  <c r="AC36" i="16"/>
  <c r="B37" i="17" s="1"/>
  <c r="AB36" i="16"/>
  <c r="A37" i="17" s="1"/>
  <c r="AD36" i="16"/>
  <c r="C37" i="17" s="1"/>
  <c r="AG36" i="16"/>
  <c r="F37" i="17" s="1"/>
  <c r="AF36" i="16"/>
  <c r="E37" i="17" s="1"/>
  <c r="AE36" i="16"/>
  <c r="D37" i="17" s="1"/>
  <c r="AC69" i="16"/>
  <c r="B70" i="17" s="1"/>
  <c r="AD69" i="16"/>
  <c r="C70" i="17" s="1"/>
  <c r="AG69" i="16"/>
  <c r="F70" i="17" s="1"/>
  <c r="AB69" i="16"/>
  <c r="A70" i="17" s="1"/>
  <c r="AE69" i="16"/>
  <c r="D70" i="17" s="1"/>
  <c r="AF69" i="16"/>
  <c r="E70" i="17" s="1"/>
  <c r="C36" i="15"/>
  <c r="B36" i="15"/>
  <c r="D36" i="15"/>
  <c r="AC19" i="16"/>
  <c r="B20" i="17" s="1"/>
  <c r="AB19" i="16"/>
  <c r="A20" i="17" s="1"/>
  <c r="AD19" i="16"/>
  <c r="C20" i="17" s="1"/>
  <c r="AE19" i="16"/>
  <c r="D20" i="17" s="1"/>
  <c r="AF19" i="16"/>
  <c r="E20" i="17" s="1"/>
  <c r="AG19" i="16"/>
  <c r="F20" i="17" s="1"/>
  <c r="B67" i="15"/>
  <c r="D67" i="15"/>
  <c r="C67" i="15"/>
  <c r="C47" i="15"/>
  <c r="B47" i="15"/>
  <c r="D47" i="15"/>
  <c r="D33" i="15"/>
  <c r="B33" i="15"/>
  <c r="C33" i="15"/>
  <c r="AC74" i="16"/>
  <c r="B75" i="17" s="1"/>
  <c r="AD74" i="16"/>
  <c r="C75" i="17" s="1"/>
  <c r="AF74" i="16"/>
  <c r="E75" i="17" s="1"/>
  <c r="AE74" i="16"/>
  <c r="D75" i="17" s="1"/>
  <c r="AG74" i="16"/>
  <c r="F75" i="17" s="1"/>
  <c r="AB74" i="16"/>
  <c r="A75" i="17" s="1"/>
  <c r="AC64" i="16"/>
  <c r="B65" i="17" s="1"/>
  <c r="AF64" i="16"/>
  <c r="E65" i="17" s="1"/>
  <c r="AB64" i="16"/>
  <c r="A65" i="17" s="1"/>
  <c r="AD64" i="16"/>
  <c r="C65" i="17" s="1"/>
  <c r="AE64" i="16"/>
  <c r="D65" i="17" s="1"/>
  <c r="AG64" i="16"/>
  <c r="F65" i="17" s="1"/>
  <c r="B54" i="15"/>
  <c r="C54" i="15"/>
  <c r="D54" i="15"/>
  <c r="C11" i="15"/>
  <c r="D11" i="15"/>
  <c r="B11" i="15"/>
  <c r="D26" i="15"/>
  <c r="B26" i="15"/>
  <c r="C26" i="15"/>
  <c r="AC49" i="16"/>
  <c r="B50" i="17" s="1"/>
  <c r="AD49" i="16"/>
  <c r="C50" i="17" s="1"/>
  <c r="AG49" i="16"/>
  <c r="F50" i="17" s="1"/>
  <c r="AB49" i="16"/>
  <c r="A50" i="17" s="1"/>
  <c r="AE49" i="16"/>
  <c r="D50" i="17" s="1"/>
  <c r="AF49" i="16"/>
  <c r="E50" i="17" s="1"/>
  <c r="AC51" i="16"/>
  <c r="B52" i="17" s="1"/>
  <c r="AE51" i="16"/>
  <c r="D52" i="17" s="1"/>
  <c r="AF51" i="16"/>
  <c r="E52" i="17" s="1"/>
  <c r="AG51" i="16"/>
  <c r="F52" i="17" s="1"/>
  <c r="AB51" i="16"/>
  <c r="A52" i="17" s="1"/>
  <c r="AD51" i="16"/>
  <c r="C52" i="17" s="1"/>
  <c r="AC82" i="16"/>
  <c r="B83" i="17" s="1"/>
  <c r="AD82" i="16"/>
  <c r="C83" i="17" s="1"/>
  <c r="AE82" i="16"/>
  <c r="D83" i="17" s="1"/>
  <c r="AF82" i="16"/>
  <c r="E83" i="17" s="1"/>
  <c r="AG82" i="16"/>
  <c r="F83" i="17" s="1"/>
  <c r="AB82" i="16"/>
  <c r="A83" i="17" s="1"/>
  <c r="D30" i="15"/>
  <c r="B30" i="15"/>
  <c r="C30" i="15"/>
  <c r="C62" i="15"/>
  <c r="B62" i="15"/>
  <c r="D62" i="15"/>
  <c r="AC40" i="16"/>
  <c r="B41" i="17" s="1"/>
  <c r="AE40" i="16"/>
  <c r="D41" i="17" s="1"/>
  <c r="AF40" i="16"/>
  <c r="E41" i="17" s="1"/>
  <c r="AD40" i="16"/>
  <c r="C41" i="17" s="1"/>
  <c r="AG40" i="16"/>
  <c r="F41" i="17" s="1"/>
  <c r="AB40" i="16"/>
  <c r="A41" i="17" s="1"/>
  <c r="D29" i="15"/>
  <c r="C29" i="15"/>
  <c r="B29" i="15"/>
  <c r="AC83" i="16"/>
  <c r="B84" i="17" s="1"/>
  <c r="AB83" i="16"/>
  <c r="A84" i="17" s="1"/>
  <c r="AD83" i="16"/>
  <c r="C84" i="17" s="1"/>
  <c r="AF83" i="16"/>
  <c r="E84" i="17" s="1"/>
  <c r="AG83" i="16"/>
  <c r="F84" i="17" s="1"/>
  <c r="AE83" i="16"/>
  <c r="D84" i="17" s="1"/>
  <c r="C10" i="15"/>
  <c r="D10" i="15"/>
  <c r="B10" i="15"/>
  <c r="AC48" i="16"/>
  <c r="B49" i="17" s="1"/>
  <c r="AE48" i="16"/>
  <c r="D49" i="17" s="1"/>
  <c r="AF48" i="16"/>
  <c r="E49" i="17" s="1"/>
  <c r="AG48" i="16"/>
  <c r="F49" i="17" s="1"/>
  <c r="AD48" i="16"/>
  <c r="C49" i="17" s="1"/>
  <c r="AB48" i="16"/>
  <c r="A49" i="17" s="1"/>
  <c r="C53" i="15"/>
  <c r="B53" i="15"/>
  <c r="D53" i="15"/>
  <c r="AC38" i="16"/>
  <c r="B39" i="17" s="1"/>
  <c r="AB38" i="16"/>
  <c r="A39" i="17" s="1"/>
  <c r="AD38" i="16"/>
  <c r="C39" i="17" s="1"/>
  <c r="AE38" i="16"/>
  <c r="D39" i="17" s="1"/>
  <c r="AF38" i="16"/>
  <c r="E39" i="17" s="1"/>
  <c r="AG38" i="16"/>
  <c r="F39" i="17" s="1"/>
  <c r="C42" i="15"/>
  <c r="B42" i="15"/>
  <c r="D42" i="15"/>
  <c r="AC27" i="16"/>
  <c r="B28" i="17" s="1"/>
  <c r="AD27" i="16"/>
  <c r="C28" i="17" s="1"/>
  <c r="AE27" i="16"/>
  <c r="D28" i="17" s="1"/>
  <c r="AF27" i="16"/>
  <c r="E28" i="17" s="1"/>
  <c r="AB27" i="16"/>
  <c r="A28" i="17" s="1"/>
  <c r="AG27" i="16"/>
  <c r="F28" i="17" s="1"/>
  <c r="AC61" i="16"/>
  <c r="B62" i="17" s="1"/>
  <c r="AD61" i="16"/>
  <c r="C62" i="17" s="1"/>
  <c r="AG61" i="16"/>
  <c r="F62" i="17" s="1"/>
  <c r="AE61" i="16"/>
  <c r="D62" i="17" s="1"/>
  <c r="AF61" i="16"/>
  <c r="E62" i="17" s="1"/>
  <c r="AB61" i="16"/>
  <c r="A62" i="17" s="1"/>
  <c r="AC72" i="16"/>
  <c r="B73" i="17" s="1"/>
  <c r="AF72" i="16"/>
  <c r="E73" i="17" s="1"/>
  <c r="AB72" i="16"/>
  <c r="A73" i="17" s="1"/>
  <c r="AD72" i="16"/>
  <c r="C73" i="17" s="1"/>
  <c r="AG72" i="16"/>
  <c r="F73" i="17" s="1"/>
  <c r="AE72" i="16"/>
  <c r="D73" i="17" s="1"/>
  <c r="C56" i="15"/>
  <c r="B56" i="15"/>
  <c r="D56" i="15"/>
  <c r="D25" i="15"/>
  <c r="C25" i="15"/>
  <c r="B25" i="15"/>
  <c r="AC26" i="16"/>
  <c r="B27" i="17" s="1"/>
  <c r="AE26" i="16"/>
  <c r="D27" i="17" s="1"/>
  <c r="AF26" i="16"/>
  <c r="E27" i="17" s="1"/>
  <c r="AG26" i="16"/>
  <c r="F27" i="17" s="1"/>
  <c r="AB26" i="16"/>
  <c r="A27" i="17" s="1"/>
  <c r="AD26" i="16"/>
  <c r="C27" i="17" s="1"/>
  <c r="B65" i="15"/>
  <c r="D65" i="15"/>
  <c r="C65" i="15"/>
  <c r="D17" i="15"/>
  <c r="C17" i="15"/>
  <c r="B17" i="15"/>
  <c r="AC50" i="16"/>
  <c r="B51" i="17" s="1"/>
  <c r="AG50" i="16"/>
  <c r="F51" i="17" s="1"/>
  <c r="AD50" i="16"/>
  <c r="C51" i="17" s="1"/>
  <c r="AF50" i="16"/>
  <c r="E51" i="17" s="1"/>
  <c r="AE50" i="16"/>
  <c r="D51" i="17" s="1"/>
  <c r="AB50" i="16"/>
  <c r="A51" i="17" s="1"/>
  <c r="AC20" i="16"/>
  <c r="B21" i="17" s="1"/>
  <c r="AB20" i="16"/>
  <c r="A21" i="17" s="1"/>
  <c r="AD20" i="16"/>
  <c r="C21" i="17" s="1"/>
  <c r="AE20" i="16"/>
  <c r="D21" i="17" s="1"/>
  <c r="AF20" i="16"/>
  <c r="E21" i="17" s="1"/>
  <c r="AG20" i="16"/>
  <c r="F21" i="17" s="1"/>
  <c r="AC77" i="16"/>
  <c r="B78" i="17" s="1"/>
  <c r="AF77" i="16"/>
  <c r="E78" i="17" s="1"/>
  <c r="AB77" i="16"/>
  <c r="A78" i="17" s="1"/>
  <c r="AD77" i="16"/>
  <c r="C78" i="17" s="1"/>
  <c r="AE77" i="16"/>
  <c r="D78" i="17" s="1"/>
  <c r="AG77" i="16"/>
  <c r="F78" i="17" s="1"/>
  <c r="C50" i="15"/>
  <c r="D50" i="15"/>
  <c r="B50" i="15"/>
  <c r="AC22" i="16"/>
  <c r="B23" i="17" s="1"/>
  <c r="AB22" i="16"/>
  <c r="A23" i="17" s="1"/>
  <c r="AD22" i="16"/>
  <c r="C23" i="17" s="1"/>
  <c r="AE22" i="16"/>
  <c r="D23" i="17" s="1"/>
  <c r="AG22" i="16"/>
  <c r="F23" i="17" s="1"/>
  <c r="AF22" i="16"/>
  <c r="E23" i="17" s="1"/>
  <c r="D58" i="15"/>
  <c r="C58" i="15"/>
  <c r="B58" i="15"/>
  <c r="AC65" i="16"/>
  <c r="B66" i="17" s="1"/>
  <c r="AB65" i="16"/>
  <c r="A66" i="17" s="1"/>
  <c r="AF65" i="16"/>
  <c r="E66" i="17" s="1"/>
  <c r="AG65" i="16"/>
  <c r="F66" i="17" s="1"/>
  <c r="AE65" i="16"/>
  <c r="D66" i="17" s="1"/>
  <c r="AD65" i="16"/>
  <c r="C66" i="17" s="1"/>
  <c r="C20" i="15"/>
  <c r="B20" i="15"/>
  <c r="D20" i="15"/>
  <c r="AC59" i="16"/>
  <c r="B60" i="17" s="1"/>
  <c r="AG59" i="16"/>
  <c r="F60" i="17" s="1"/>
  <c r="AD59" i="16"/>
  <c r="C60" i="17" s="1"/>
  <c r="AE59" i="16"/>
  <c r="D60" i="17" s="1"/>
  <c r="AB59" i="16"/>
  <c r="A60" i="17" s="1"/>
  <c r="AF59" i="16"/>
  <c r="E60" i="17" s="1"/>
  <c r="C28" i="15"/>
  <c r="B28" i="15"/>
  <c r="D28" i="15"/>
  <c r="C44" i="15"/>
  <c r="B44" i="15"/>
  <c r="D44" i="15"/>
  <c r="B57" i="15"/>
  <c r="C57" i="15"/>
  <c r="D57" i="15"/>
  <c r="AC17" i="16"/>
  <c r="B18" i="17" s="1"/>
  <c r="AF17" i="16"/>
  <c r="E18" i="17" s="1"/>
  <c r="AG17" i="16"/>
  <c r="F18" i="17" s="1"/>
  <c r="AD17" i="16"/>
  <c r="C18" i="17" s="1"/>
  <c r="AE17" i="16"/>
  <c r="D18" i="17" s="1"/>
  <c r="AB17" i="16"/>
  <c r="A18" i="17" s="1"/>
  <c r="C64" i="15"/>
  <c r="B64" i="15"/>
  <c r="D64" i="15"/>
  <c r="AC60" i="16"/>
  <c r="B61" i="17" s="1"/>
  <c r="AB60" i="16"/>
  <c r="A61" i="17" s="1"/>
  <c r="AE60" i="16"/>
  <c r="D61" i="17" s="1"/>
  <c r="AF60" i="16"/>
  <c r="E61" i="17" s="1"/>
  <c r="AG60" i="16"/>
  <c r="F61" i="17" s="1"/>
  <c r="AD60" i="16"/>
  <c r="C61" i="17" s="1"/>
  <c r="AC66" i="16"/>
  <c r="B67" i="17" s="1"/>
  <c r="AD66" i="16"/>
  <c r="C67" i="17" s="1"/>
  <c r="AF66" i="16"/>
  <c r="E67" i="17" s="1"/>
  <c r="AG66" i="16"/>
  <c r="F67" i="17" s="1"/>
  <c r="AB66" i="16"/>
  <c r="A67" i="17" s="1"/>
  <c r="AE66" i="16"/>
  <c r="D67" i="17" s="1"/>
  <c r="C19" i="15"/>
  <c r="D19" i="15"/>
  <c r="B19" i="15"/>
  <c r="C51" i="15"/>
  <c r="B51" i="15"/>
  <c r="D51" i="15"/>
  <c r="C12" i="15"/>
  <c r="D12" i="15"/>
  <c r="B12" i="15"/>
  <c r="AC41" i="16"/>
  <c r="B42" i="17" s="1"/>
  <c r="AB41" i="16"/>
  <c r="A42" i="17" s="1"/>
  <c r="AF41" i="16"/>
  <c r="E42" i="17" s="1"/>
  <c r="AE41" i="16"/>
  <c r="D42" i="17" s="1"/>
  <c r="AG41" i="16"/>
  <c r="F42" i="17" s="1"/>
  <c r="AD41" i="16"/>
  <c r="C42" i="17" s="1"/>
  <c r="AB10" i="16"/>
  <c r="A11" i="17" s="1"/>
  <c r="AC10" i="16"/>
  <c r="B11" i="17" s="1"/>
  <c r="AE10" i="16"/>
  <c r="D11" i="17" s="1"/>
  <c r="AD10" i="16"/>
  <c r="C11" i="17" s="1"/>
  <c r="AG10" i="16"/>
  <c r="F11" i="17" s="1"/>
  <c r="AF10" i="16"/>
  <c r="E11" i="17" s="1"/>
  <c r="C48" i="15"/>
  <c r="D48" i="15"/>
  <c r="B48" i="15"/>
  <c r="AC79" i="16"/>
  <c r="B80" i="17" s="1"/>
  <c r="AG79" i="16"/>
  <c r="F80" i="17" s="1"/>
  <c r="AD79" i="16"/>
  <c r="C80" i="17" s="1"/>
  <c r="AE79" i="16"/>
  <c r="D80" i="17" s="1"/>
  <c r="AB79" i="16"/>
  <c r="A80" i="17" s="1"/>
  <c r="AF79" i="16"/>
  <c r="E80" i="17" s="1"/>
  <c r="AC34" i="16"/>
  <c r="B35" i="17" s="1"/>
  <c r="AD34" i="16"/>
  <c r="C35" i="17" s="1"/>
  <c r="AE34" i="16"/>
  <c r="D35" i="17" s="1"/>
  <c r="AF34" i="16"/>
  <c r="E35" i="17" s="1"/>
  <c r="AB34" i="16"/>
  <c r="A35" i="17" s="1"/>
  <c r="AG34" i="16"/>
  <c r="F35" i="17" s="1"/>
  <c r="AC31" i="16"/>
  <c r="B32" i="17" s="1"/>
  <c r="AB31" i="16"/>
  <c r="A32" i="17" s="1"/>
  <c r="AF31" i="16"/>
  <c r="E32" i="17" s="1"/>
  <c r="AD31" i="16"/>
  <c r="C32" i="17" s="1"/>
  <c r="AE31" i="16"/>
  <c r="D32" i="17" s="1"/>
  <c r="AG31" i="16"/>
  <c r="F32" i="17" s="1"/>
  <c r="AC25" i="16"/>
  <c r="B26" i="17" s="1"/>
  <c r="AD25" i="16"/>
  <c r="C26" i="17" s="1"/>
  <c r="AE25" i="16"/>
  <c r="D26" i="17" s="1"/>
  <c r="AF25" i="16"/>
  <c r="E26" i="17" s="1"/>
  <c r="AB25" i="16"/>
  <c r="A26" i="17" s="1"/>
  <c r="AG25" i="16"/>
  <c r="F26" i="17" s="1"/>
  <c r="AC23" i="16"/>
  <c r="B24" i="17" s="1"/>
  <c r="AD23" i="16"/>
  <c r="C24" i="17" s="1"/>
  <c r="AE23" i="16"/>
  <c r="D24" i="17" s="1"/>
  <c r="AF23" i="16"/>
  <c r="E24" i="17" s="1"/>
  <c r="AG23" i="16"/>
  <c r="F24" i="17" s="1"/>
  <c r="AB23" i="16"/>
  <c r="A24" i="17" s="1"/>
  <c r="D21" i="15"/>
  <c r="C21" i="15"/>
  <c r="B21" i="15"/>
  <c r="C55" i="15"/>
  <c r="B55" i="15"/>
  <c r="D55" i="15"/>
  <c r="C68" i="15"/>
  <c r="B68" i="15"/>
  <c r="D68" i="15"/>
  <c r="B39" i="15"/>
  <c r="C39" i="15"/>
  <c r="D39" i="15"/>
  <c r="D49" i="15"/>
  <c r="B49" i="15"/>
  <c r="C49" i="15"/>
  <c r="AC44" i="16"/>
  <c r="B45" i="17" s="1"/>
  <c r="AB44" i="16"/>
  <c r="A45" i="17" s="1"/>
  <c r="AF44" i="16"/>
  <c r="E45" i="17" s="1"/>
  <c r="AD44" i="16"/>
  <c r="C45" i="17" s="1"/>
  <c r="AE44" i="16"/>
  <c r="D45" i="17" s="1"/>
  <c r="AG44" i="16"/>
  <c r="F45" i="17" s="1"/>
  <c r="D18" i="15"/>
  <c r="C18" i="15"/>
  <c r="B18" i="15"/>
  <c r="AC55" i="16"/>
  <c r="B56" i="17" s="1"/>
  <c r="AB55" i="16"/>
  <c r="A56" i="17" s="1"/>
  <c r="AE55" i="16"/>
  <c r="D56" i="17" s="1"/>
  <c r="AD55" i="16"/>
  <c r="C56" i="17" s="1"/>
  <c r="AF55" i="16"/>
  <c r="E56" i="17" s="1"/>
  <c r="AG55" i="16"/>
  <c r="F56" i="17" s="1"/>
  <c r="AC81" i="16"/>
  <c r="B82" i="17" s="1"/>
  <c r="AE81" i="16"/>
  <c r="D82" i="17" s="1"/>
  <c r="AD81" i="16"/>
  <c r="C82" i="17" s="1"/>
  <c r="AF81" i="16"/>
  <c r="E82" i="17" s="1"/>
  <c r="AB81" i="16"/>
  <c r="A82" i="17" s="1"/>
  <c r="AG81" i="16"/>
  <c r="F82" i="17" s="1"/>
  <c r="B23" i="15"/>
  <c r="D23" i="15"/>
  <c r="C23" i="15"/>
  <c r="AC5" i="16" l="1"/>
  <c r="B6" i="17" s="1"/>
  <c r="AE4" i="16"/>
  <c r="D5" i="17" s="1"/>
  <c r="AF5" i="16"/>
  <c r="E6" i="17" s="1"/>
  <c r="AC4" i="16"/>
  <c r="B5" i="17" s="1"/>
  <c r="AE5" i="16"/>
  <c r="D6" i="17" s="1"/>
  <c r="AG4" i="16"/>
  <c r="F5" i="17" s="1"/>
  <c r="AD4" i="16"/>
  <c r="C5" i="17" s="1"/>
  <c r="AG5" i="16"/>
  <c r="F6" i="17" s="1"/>
  <c r="F3" i="17" s="1"/>
  <c r="AD5" i="16"/>
  <c r="C6" i="17" s="1"/>
  <c r="AF4" i="16"/>
  <c r="E5" i="17" s="1"/>
  <c r="F6" i="15"/>
  <c r="G6" i="15" s="1"/>
  <c r="H6" i="15" s="1"/>
  <c r="I6" i="15" s="1"/>
  <c r="J6" i="15" s="1"/>
  <c r="K6" i="15" s="1"/>
  <c r="L6" i="15" s="1"/>
  <c r="M6" i="15" s="1"/>
  <c r="N6" i="15" s="1"/>
  <c r="O6" i="15" s="1"/>
  <c r="P6" i="15" s="1"/>
  <c r="Q6" i="15" s="1"/>
  <c r="R6" i="15" s="1"/>
  <c r="S6" i="15" s="1"/>
  <c r="T6" i="15" s="1"/>
  <c r="U6" i="15" s="1"/>
  <c r="V6" i="15" s="1"/>
  <c r="D3" i="17" l="1"/>
  <c r="E3" i="17"/>
</calcChain>
</file>

<file path=xl/sharedStrings.xml><?xml version="1.0" encoding="utf-8"?>
<sst xmlns="http://schemas.openxmlformats.org/spreadsheetml/2006/main" count="1315" uniqueCount="426">
  <si>
    <t>NOMBRE</t>
  </si>
  <si>
    <t>TITULACIÓN</t>
  </si>
  <si>
    <t>SEGUNDO
APELLIDO</t>
  </si>
  <si>
    <t>PRIMER
APELLIDO</t>
  </si>
  <si>
    <t>COSTE/HORA
EMPRESA
€/h</t>
  </si>
  <si>
    <t>COSTE/HORA
PROYECTO
€/h</t>
  </si>
  <si>
    <t>NOMBRE O RAZÓN SOCIAL</t>
  </si>
  <si>
    <t>IMPORTE
SUBCONTRATACIÓN</t>
  </si>
  <si>
    <t>-.TRABAJADORES CON NÓMINA</t>
  </si>
  <si>
    <t>TOTAL</t>
  </si>
  <si>
    <t>COSTE</t>
  </si>
  <si>
    <t>CAF DEL TC2
SEGURIDAD
SOCIAL</t>
  </si>
  <si>
    <r>
      <t>Nota informativa:</t>
    </r>
    <r>
      <rPr>
        <sz val="8"/>
        <color indexed="8"/>
        <rFont val="Arial"/>
        <family val="2"/>
      </rPr>
      <t xml:space="preserve"> a priori, se entenderá que las subtareas de Investigación serán desarrolladas solamente por el personal que tenga una titulación adecuada para el desarrollo de dicha subtarea.</t>
    </r>
  </si>
  <si>
    <t>EMPRESA:</t>
  </si>
  <si>
    <t>PROYECTO:</t>
  </si>
  <si>
    <t>ACTIVIDAD
1</t>
  </si>
  <si>
    <t>Duración Actividad 1:</t>
  </si>
  <si>
    <t>meses.</t>
  </si>
  <si>
    <t>COSTE TOTAL
ACTIVIDAD 1</t>
  </si>
  <si>
    <t>CAF DEL TC2
SEGURIDAD SOCIAL</t>
  </si>
  <si>
    <t>ACRÓNIMO
SUBCONTRACIÓN</t>
  </si>
  <si>
    <t>NOMBRE PATENTE</t>
  </si>
  <si>
    <t>TOTAL
HORAS</t>
  </si>
  <si>
    <r>
      <t>Nuevas contrataciones:</t>
    </r>
    <r>
      <rPr>
        <sz val="8"/>
        <color indexed="8"/>
        <rFont val="Arial"/>
        <family val="2"/>
      </rPr>
      <t xml:space="preserve"> en el caso de que se fuese a realizar una nueva contratación para la ejecución del proyecto se deberá indicar: </t>
    </r>
    <r>
      <rPr>
        <b/>
        <sz val="8"/>
        <color indexed="8"/>
        <rFont val="Arial"/>
        <family val="2"/>
      </rPr>
      <t>NOMBRE:</t>
    </r>
    <r>
      <rPr>
        <sz val="8"/>
        <color indexed="8"/>
        <rFont val="Arial"/>
        <family val="2"/>
      </rPr>
      <t xml:space="preserve"> AAA ; </t>
    </r>
    <r>
      <rPr>
        <b/>
        <sz val="8"/>
        <color indexed="8"/>
        <rFont val="Arial"/>
        <family val="2"/>
      </rPr>
      <t>1er APELLIDO:</t>
    </r>
    <r>
      <rPr>
        <sz val="8"/>
        <color indexed="8"/>
        <rFont val="Arial"/>
        <family val="2"/>
      </rPr>
      <t xml:space="preserve"> 1A ; </t>
    </r>
    <r>
      <rPr>
        <b/>
        <sz val="8"/>
        <color indexed="8"/>
        <rFont val="Arial"/>
        <family val="2"/>
      </rPr>
      <t>2o APELLIDO:</t>
    </r>
    <r>
      <rPr>
        <sz val="8"/>
        <color indexed="8"/>
        <rFont val="Arial"/>
        <family val="2"/>
      </rPr>
      <t xml:space="preserve"> 2A ; </t>
    </r>
    <r>
      <rPr>
        <b/>
        <sz val="8"/>
        <color indexed="8"/>
        <rFont val="Arial"/>
        <family val="2"/>
      </rPr>
      <t>CAF:</t>
    </r>
    <r>
      <rPr>
        <sz val="8"/>
        <color indexed="8"/>
        <rFont val="Arial"/>
        <family val="2"/>
      </rPr>
      <t xml:space="preserve"> AAA y así sucesivamente.</t>
    </r>
  </si>
  <si>
    <t>DISTRIBUCIÓN HORAS</t>
  </si>
  <si>
    <t>ACTIVIDAD
2</t>
  </si>
  <si>
    <t>COSTE TOTAL
ACTIVIDAD 2</t>
  </si>
  <si>
    <t>Número de mes en el que se inicia la Actividad 1 (entre 1 y 18):</t>
  </si>
  <si>
    <t>Número de mes en el que finaliza la Actividad 1 (entre 1 y 18):</t>
  </si>
  <si>
    <t>II</t>
  </si>
  <si>
    <t>DE</t>
  </si>
  <si>
    <t>-.ADQUISICIÓN DE PATENTES ACTIVIDAD 1</t>
  </si>
  <si>
    <t>ACRÓNIMO CONTRATACIÓN</t>
  </si>
  <si>
    <t>TIPO
II/DE</t>
  </si>
  <si>
    <t>IMPORTE</t>
  </si>
  <si>
    <t>SUBTAREA 1.1</t>
  </si>
  <si>
    <t>TIPO SUBTAREA (II/DE):</t>
  </si>
  <si>
    <t>Número de mes en el que se inicia la Subtarea 1.1 (entre 1 y 18):</t>
  </si>
  <si>
    <t>Número de mes en el que finaliza la Subtarea 1.1 (entre 1 y 18):</t>
  </si>
  <si>
    <t>Duración Subtarea 1.1:</t>
  </si>
  <si>
    <t>SUBTAREA</t>
  </si>
  <si>
    <t>SUBTAREA 1.2</t>
  </si>
  <si>
    <t>SUBTAREA 1.3</t>
  </si>
  <si>
    <t>Número de mes en el que se inicia la Subtarea 1.2 (entre 1 y 18):</t>
  </si>
  <si>
    <t>Número de mes en el que finaliza la Subtarea 1.2 (entre 1 y 18):</t>
  </si>
  <si>
    <t>Número de mes en el que se inicia la Subtarea 1.3 (entre 1 y 18):</t>
  </si>
  <si>
    <t>Número de mes en el que finaliza la Subtarea 1.3 (entre 1 y 18):</t>
  </si>
  <si>
    <t>SUBTAREA 1.4</t>
  </si>
  <si>
    <t>Número de mes en el que se inicia la Subtarea 1.4 (entre 1 y 18):</t>
  </si>
  <si>
    <t>Número de mes en el que finaliza la Subtarea 1.4 (entre 1 y 18):</t>
  </si>
  <si>
    <t>Duración Subtarea 1.4:</t>
  </si>
  <si>
    <t>Duración Subtarea 1.3:</t>
  </si>
  <si>
    <t>Duración Subtarea 1.2:</t>
  </si>
  <si>
    <t>SUBTAREA 1.5</t>
  </si>
  <si>
    <t>Número de mes en el que se inicia la Subtarea 1.5 (entre 1 y 18):</t>
  </si>
  <si>
    <t>Número de mes en el que finaliza la Subtarea 1.5 (entre 1 y 18):</t>
  </si>
  <si>
    <t>Duración Subtarea 1.5:</t>
  </si>
  <si>
    <r>
      <t>Nota:</t>
    </r>
    <r>
      <rPr>
        <sz val="8"/>
        <color indexed="8"/>
        <rFont val="Arial"/>
        <family val="2"/>
      </rPr>
      <t xml:space="preserve"> en el caso de que una subcontratación participe tanto en subtareas de Investigación Industrial como de Desarrollo Experimental se procederá a dar de alta dos veces dicha subcontratación diferenciándolas por su acronónimo (ej: II-Subcontratacion1, DE-Subcontratacion1). De forma análoga, se deberá diferenciar entre el importe correspondiente a las subtareas de Investigación Industrial y el importe correspondiente a las subtareas de Desarrollo Experimental.</t>
    </r>
  </si>
  <si>
    <t>-.ADQUISICIÓN DE PATENTES ACTIVIDAD 2</t>
  </si>
  <si>
    <t>SUBTAREA 2.2</t>
  </si>
  <si>
    <t>Duración Subtarea 2.2:</t>
  </si>
  <si>
    <t>SUBTAREA 2.3</t>
  </si>
  <si>
    <t>Duración Subtarea 2.3:</t>
  </si>
  <si>
    <t>SUBTAREA 2.4</t>
  </si>
  <si>
    <t>Duración Subtarea 2.4:</t>
  </si>
  <si>
    <t>SUBTAREA 2.5</t>
  </si>
  <si>
    <t>Duración Subtarea 2.5:</t>
  </si>
  <si>
    <t>Número de mes en el que se inicia la Actividad 2 (entre 1 y 18):</t>
  </si>
  <si>
    <t>Número de mes en el que finaliza la Actividad 2 (entre 1 y 18):</t>
  </si>
  <si>
    <t>SUBTAREA 2.1</t>
  </si>
  <si>
    <t>Número de mes en el que se inicia la Subtarea 2.1 (entre 1 y 18):</t>
  </si>
  <si>
    <t>Número de mes en el que finaliza la Subtarea 2.1 (entre 1 y 18):</t>
  </si>
  <si>
    <t>Duración Subtarea 2.1:</t>
  </si>
  <si>
    <t>Número de mes en el que se inicia la Subtarea 2.2 (entre 1 y 18):</t>
  </si>
  <si>
    <t>Número de mes en el que finaliza la Subtarea 2.2 (entre 1 y 18):</t>
  </si>
  <si>
    <t>Número de mes en el que se inicia la Subtarea 2.3 (entre 1 y 18):</t>
  </si>
  <si>
    <t>Número de mes en el que finaliza la Subtarea 2.3 (entre 1 y 18):</t>
  </si>
  <si>
    <t>Número de mes en el que se inicia la Subtarea 2.4 (entre 1 y 18):</t>
  </si>
  <si>
    <t>Número de mes en el que finaliza la Subtarea 2.4 (entre 1 y 18):</t>
  </si>
  <si>
    <t>Número de mes en el que se inicia la Subtarea 2.5 (entre 1 y 18):</t>
  </si>
  <si>
    <t>Número de mes en el que finaliza la Subtarea 2.5 (entre 1 y 18):</t>
  </si>
  <si>
    <t>ACTIVIDAD
3</t>
  </si>
  <si>
    <t>-.ADQUISICIÓN DE PATENTES ACTIVIDAD 3</t>
  </si>
  <si>
    <t>COSTE TOTAL
ACTIVIDAD 3</t>
  </si>
  <si>
    <t>Número de mes en el que se inicia la Actividad 3 (entre 1 y 18):</t>
  </si>
  <si>
    <t>Número de mes en el que finaliza la Actividad 3 (entre 1 y 18):</t>
  </si>
  <si>
    <t>SUBTAREA 3.1</t>
  </si>
  <si>
    <t>Número de mes en el que se inicia la Subtarea 3.1 (entre 1 y 18):</t>
  </si>
  <si>
    <t>Número de mes en el que finaliza la Subtarea 3.1 (entre 1 y 18):</t>
  </si>
  <si>
    <t>Duración Subtarea 3.1:</t>
  </si>
  <si>
    <t>SUBTAREA 3.2</t>
  </si>
  <si>
    <t>Número de mes en el que se inicia la Subtarea 3.2 (entre 1 y 18):</t>
  </si>
  <si>
    <t>Número de mes en el que finaliza la Subtarea 3.2 (entre 1 y 18):</t>
  </si>
  <si>
    <t>Duración Subtarea 3.2:</t>
  </si>
  <si>
    <t>SUBTAREA 3.3</t>
  </si>
  <si>
    <t>Número de mes en el que se inicia la Subtarea 3.3 (entre 1 y 18):</t>
  </si>
  <si>
    <t>Número de mes en el que finaliza la Subtarea 3.3 (entre 1 y 18):</t>
  </si>
  <si>
    <t>Duración Subtarea 3.3:</t>
  </si>
  <si>
    <t>SUBTAREA 3.4</t>
  </si>
  <si>
    <t>Número de mes en el que se inicia la Subtarea 3.4 (entre 1 y 18):</t>
  </si>
  <si>
    <t>Número de mes en el que finaliza la Subtarea 3.4 (entre 1 y 18):</t>
  </si>
  <si>
    <t>Duración Subtarea 3.4:</t>
  </si>
  <si>
    <t>SUBTAREA 3.5</t>
  </si>
  <si>
    <t>Número de mes en el que se inicia la Subtarea 3.5 (entre 1 y 18):</t>
  </si>
  <si>
    <t>Número de mes en el que finaliza la Subtarea 3.5 (entre 1 y 18):</t>
  </si>
  <si>
    <t>Duración Subtarea 3.5:</t>
  </si>
  <si>
    <t>ACTIVIDAD
4</t>
  </si>
  <si>
    <t>COSTE TOTAL
ACTIVIDAD 4</t>
  </si>
  <si>
    <t>Número de mes en el que se inicia la Actividad 4 (entre 1 y 18):</t>
  </si>
  <si>
    <t>Número de mes en el que finaliza la Actividad 4 (entre 1 y 18):</t>
  </si>
  <si>
    <t>-.ADQUISICIÓN DE PATENTES ACTIVIDAD 4</t>
  </si>
  <si>
    <t>SUBTAREA 4.1</t>
  </si>
  <si>
    <t>Número de mes en el que se inicia la Subtarea 4.1 (entre 1 y 18):</t>
  </si>
  <si>
    <t>Número de mes en el que finaliza la Subtarea 4.1 (entre 1 y 18):</t>
  </si>
  <si>
    <t>Duración Subtarea 4.1:</t>
  </si>
  <si>
    <t>SUBTAREA 4.2</t>
  </si>
  <si>
    <t>Número de mes en el que se inicia la Subtarea 4.2 (entre 1 y 18):</t>
  </si>
  <si>
    <t>Número de mes en el que finaliza la Subtarea 4.2 (entre 1 y 18):</t>
  </si>
  <si>
    <t>Duración Subtarea 4.2:</t>
  </si>
  <si>
    <t>SUBTAREA 4.3</t>
  </si>
  <si>
    <t>Número de mes en el que se inicia la Subtarea 4.3 (entre 1 y 18):</t>
  </si>
  <si>
    <t>Número de mes en el que finaliza la Subtarea 4.3 (entre 1 y 18):</t>
  </si>
  <si>
    <t>Duración Subtarea 4.3:</t>
  </si>
  <si>
    <t>SUBTAREA 4.4</t>
  </si>
  <si>
    <t>Número de mes en el que se inicia la Subtarea 4.4 (entre 1 y 18):</t>
  </si>
  <si>
    <t>Número de mes en el que finaliza la Subtarea 4.4 (entre 1 y 18):</t>
  </si>
  <si>
    <t>Duración Subtarea 4.4:</t>
  </si>
  <si>
    <t>SUBTAREA 4.5</t>
  </si>
  <si>
    <t>Número de mes en el que se inicia la Subtarea 4.5 (entre 1 y 18):</t>
  </si>
  <si>
    <t>Número de mes en el que finaliza la Subtarea 4.5 (entre 1 y 18):</t>
  </si>
  <si>
    <t>Duración Subtarea 4.5:</t>
  </si>
  <si>
    <t>ACTIVIDAD
5</t>
  </si>
  <si>
    <t>COSTE TOTAL
ACTIVIDAD 5</t>
  </si>
  <si>
    <t>Número de mes en el que se inicia la Actividad 5 (entre 1 y 18):</t>
  </si>
  <si>
    <t>Número de mes en el que finaliza la Actividad 5 (entre 1 y 18):</t>
  </si>
  <si>
    <t>-.ADQUISICIÓN DE PATENTES ACTIVIDAD 5</t>
  </si>
  <si>
    <t>Duración Actividad 5:</t>
  </si>
  <si>
    <t>Duración Actividad 4:</t>
  </si>
  <si>
    <t>SUBTAREA 5.1</t>
  </si>
  <si>
    <t>Número de mes en el que se inicia la Subtarea 5.1 (entre 1 y 18):</t>
  </si>
  <si>
    <t>Número de mes en el que finaliza la Subtarea 5.1 (entre 1 y 18):</t>
  </si>
  <si>
    <t>Duración Subtarea 5.1:</t>
  </si>
  <si>
    <t>SUBTAREA 5.2</t>
  </si>
  <si>
    <t>Número de mes en el que se inicia la Subtarea 5.2 (entre 1 y 18):</t>
  </si>
  <si>
    <t>Número de mes en el que finaliza la Subtarea 5.2 (entre 1 y 18):</t>
  </si>
  <si>
    <t>Duración Subtarea 5.2:</t>
  </si>
  <si>
    <t>SUBTAREA 5.3</t>
  </si>
  <si>
    <t>Número de mes en el que se inicia la Subtarea 5.3 (entre 1 y 18):</t>
  </si>
  <si>
    <t>Número de mes en el que finaliza la Subtarea 5.3 (entre 1 y 18):</t>
  </si>
  <si>
    <t>Duración Subtarea 5.3:</t>
  </si>
  <si>
    <t>SUBTAREA 5.4</t>
  </si>
  <si>
    <t>Número de mes en el que se inicia la Subtarea 5.4 (entre 1 y 18):</t>
  </si>
  <si>
    <t>Número de mes en el que finaliza la Subtarea 5.4 (entre 1 y 18):</t>
  </si>
  <si>
    <t>Duración Subtarea 5.4:</t>
  </si>
  <si>
    <t>SUBTAREA 5.5</t>
  </si>
  <si>
    <t>Número de mes en el que se inicia la Subtarea 5.5 (entre 1 y 18):</t>
  </si>
  <si>
    <t>Número de mes en el que finaliza la Subtarea 5.5 (entre 1 y 18):</t>
  </si>
  <si>
    <t>Duración Subtarea 5.5:</t>
  </si>
  <si>
    <t>COSTE TOTAL
ACTIVIDAD 6</t>
  </si>
  <si>
    <t>ACTIVIDAD
6</t>
  </si>
  <si>
    <t>Número de mes en el que se inicia la Actividad 6 (entre 1 y 18):</t>
  </si>
  <si>
    <t>Número de mes en el que finaliza la Actividad 6 (entre 1 y 18):</t>
  </si>
  <si>
    <t>Duración Actividad 6:</t>
  </si>
  <si>
    <t>-.ADQUISICIÓN DE PATENTES ACTIVIDAD 6</t>
  </si>
  <si>
    <t>SUBTAREA 6.1</t>
  </si>
  <si>
    <t>Número de mes en el que se inicia la Subtarea 6.1 (entre 1 y 18):</t>
  </si>
  <si>
    <t>Número de mes en el que finaliza la Subtarea 6.1 (entre 1 y 18):</t>
  </si>
  <si>
    <t>Duración Subtarea 6.1:</t>
  </si>
  <si>
    <t>SUBTAREA 6.2</t>
  </si>
  <si>
    <t>Número de mes en el que se inicia la Subtarea 6.2 (entre 1 y 18):</t>
  </si>
  <si>
    <t>Número de mes en el que finaliza la Subtarea 6.2 (entre 1 y 18):</t>
  </si>
  <si>
    <t>Duración Subtarea 6.2:</t>
  </si>
  <si>
    <t>SUBTAREA 6.3</t>
  </si>
  <si>
    <t>Número de mes en el que se inicia la Subtarea 6.3 (entre 1 y 18):</t>
  </si>
  <si>
    <t>Número de mes en el que finaliza la Subtarea 6.3 (entre 1 y 18):</t>
  </si>
  <si>
    <t>Duración Subtarea 6.3:</t>
  </si>
  <si>
    <t>SUBTAREA 6.4</t>
  </si>
  <si>
    <t>Número de mes en el que se inicia la Subtarea 6.4 (entre 1 y 18):</t>
  </si>
  <si>
    <t>Número de mes en el que finaliza la Subtarea 6.4 (entre 1 y 18):</t>
  </si>
  <si>
    <t>Duración Subtarea 6.4:</t>
  </si>
  <si>
    <t>SUBTAREA 6.5</t>
  </si>
  <si>
    <t>Número de mes en el que se inicia la Subtarea 6.5 (entre 1 y 18):</t>
  </si>
  <si>
    <t>Número de mes en el que finaliza la Subtarea 6.5 (entre 1 y 18):</t>
  </si>
  <si>
    <t>Duración Subtarea 6.5:</t>
  </si>
  <si>
    <t>ACTIVIDAD
7</t>
  </si>
  <si>
    <t>COSTE TOTAL
ACTIVIDAD 7</t>
  </si>
  <si>
    <t>Número de mes en el que se inicia la Actividad 7 (entre 1 y 18):</t>
  </si>
  <si>
    <t>Número de mes en el que finaliza la Actividad 7 (entre 1 y 18):</t>
  </si>
  <si>
    <t>Duración Actividad 7:</t>
  </si>
  <si>
    <t>-.ADQUISICIÓN DE PATENTES ACTIVIDAD 7</t>
  </si>
  <si>
    <t>SUBTAREA 7.1</t>
  </si>
  <si>
    <t>Número de mes en el que se inicia la Subtarea 7.1 (entre 1 y 18):</t>
  </si>
  <si>
    <t>Número de mes en el que finaliza la Subtarea 7.1 (entre 1 y 18):</t>
  </si>
  <si>
    <t>Duración Subtarea 7.1:</t>
  </si>
  <si>
    <t>SUBTAREA 7.2</t>
  </si>
  <si>
    <t>Número de mes en el que se inicia la Subtarea 7.2 (entre 1 y 18):</t>
  </si>
  <si>
    <t>Número de mes en el que finaliza la Subtarea 7.2 (entre 1 y 18):</t>
  </si>
  <si>
    <t>Duración Subtarea 7.2:</t>
  </si>
  <si>
    <t>SUBTAREA 7.3</t>
  </si>
  <si>
    <t>Número de mes en el que se inicia la Subtarea 7.3 (entre 1 y 18):</t>
  </si>
  <si>
    <t>Número de mes en el que finaliza la Subtarea 7.3 (entre 1 y 18):</t>
  </si>
  <si>
    <t>Duración Subtarea 7.3:</t>
  </si>
  <si>
    <t>SUBTAREA 7.4</t>
  </si>
  <si>
    <t>Número de mes en el que se inicia la Subtarea 7.4 (entre 1 y 18):</t>
  </si>
  <si>
    <t>Número de mes en el que finaliza la Subtarea 7.4 (entre 1 y 18):</t>
  </si>
  <si>
    <t>Duración Subtarea 7.4:</t>
  </si>
  <si>
    <t>SUBTAREA 7.5</t>
  </si>
  <si>
    <t>Número de mes en el que se inicia la Subtarea 7.5 (entre 1 y 18):</t>
  </si>
  <si>
    <t>Número de mes en el que finaliza la Subtarea 7.5 (entre 1 y 18):</t>
  </si>
  <si>
    <t>Duración Subtarea 7.5:</t>
  </si>
  <si>
    <t>ACTIVIDAD
8</t>
  </si>
  <si>
    <t>COSTE TOTAL
ACTIVIDAD 8</t>
  </si>
  <si>
    <t>Número de mes en el que se inicia la Actividad 8 (entre 1 y 18):</t>
  </si>
  <si>
    <t>Número de mes en el que finaliza la Actividad 8 (entre 1 y 18):</t>
  </si>
  <si>
    <t>-.ADQUISICIÓN DE PATENTES ACTIVIDAD 8</t>
  </si>
  <si>
    <t>Duración Actividad 8:</t>
  </si>
  <si>
    <t>SUBTAREA 8.1</t>
  </si>
  <si>
    <t>Número de mes en el que se inicia la Subtarea 8.1 (entre 1 y 18):</t>
  </si>
  <si>
    <t>Número de mes en el que finaliza la Subtarea 8.1 (entre 1 y 18):</t>
  </si>
  <si>
    <t>Duración Subtarea 8.1:</t>
  </si>
  <si>
    <t>SUBTAREA 8.2</t>
  </si>
  <si>
    <t>Número de mes en el que se inicia la Subtarea 8.2 (entre 1 y 18):</t>
  </si>
  <si>
    <t>Número de mes en el que finaliza la Subtarea 8.2 (entre 1 y 18):</t>
  </si>
  <si>
    <t>Duración Subtarea 8.2:</t>
  </si>
  <si>
    <t>SUBTAREA 8.3</t>
  </si>
  <si>
    <t>Número de mes en el que se inicia la Subtarea 8.3 (entre 1 y 18):</t>
  </si>
  <si>
    <t>Número de mes en el que finaliza la Subtarea 8.3 (entre 1 y 18):</t>
  </si>
  <si>
    <t>Duración Subtarea 8.3:</t>
  </si>
  <si>
    <t>SUBTAREA 8.4</t>
  </si>
  <si>
    <t>Número de mes en el que se inicia la Subtarea 8.4 (entre 1 y 18):</t>
  </si>
  <si>
    <t>Número de mes en el que finaliza la Subtarea 8.4 (entre 1 y 18):</t>
  </si>
  <si>
    <t>Duración Subtarea 8.4:</t>
  </si>
  <si>
    <t>SUBTAREA 8.5</t>
  </si>
  <si>
    <t>Número de mes en el que se inicia la Subtarea 8.5 (entre 1 y 18):</t>
  </si>
  <si>
    <t>Número de mes en el que finaliza la Subtarea 8.5 (entre 1 y 18):</t>
  </si>
  <si>
    <t>Duración Subtarea 8.5:</t>
  </si>
  <si>
    <t>Duración Actividad 3:</t>
  </si>
  <si>
    <t>ACTIVIDAD
9</t>
  </si>
  <si>
    <t>COSTE TOTAL
ACTIVIDAD 9</t>
  </si>
  <si>
    <t>Número de mes en el que se inicia la Actividad 9 (entre 1 y 18):</t>
  </si>
  <si>
    <t>Número de mes en el que finaliza la Actividad 9 (entre 1 y 18):</t>
  </si>
  <si>
    <t>Duración Actividad 9:</t>
  </si>
  <si>
    <t>-.ADQUISICIÓN DE PATENTES ACTIVIDAD 9</t>
  </si>
  <si>
    <t>SUBTAREA 9.1</t>
  </si>
  <si>
    <t>Número de mes en el que se inicia la Subtarea 9.1 (entre 1 y 18):</t>
  </si>
  <si>
    <t>Número de mes en el que finaliza la Subtarea 9.1 (entre 1 y 18):</t>
  </si>
  <si>
    <t>Duración Subtarea 9.1:</t>
  </si>
  <si>
    <t>SUBTAREA 9.2</t>
  </si>
  <si>
    <t>Número de mes en el que se inicia la Subtarea 9.2 (entre 1 y 18):</t>
  </si>
  <si>
    <t>Número de mes en el que finaliza la Subtarea 9.2 (entre 1 y 18):</t>
  </si>
  <si>
    <t>Duración Subtarea 9.2:</t>
  </si>
  <si>
    <t>SUBTAREA 9.3</t>
  </si>
  <si>
    <t>Número de mes en el que se inicia la Subtarea 9.3 (entre 1 y 18):</t>
  </si>
  <si>
    <t>Número de mes en el que finaliza la Subtarea 9.3 (entre 1 y 18):</t>
  </si>
  <si>
    <t>Duración Subtarea 9.3:</t>
  </si>
  <si>
    <t>SUBTAREA 9.4</t>
  </si>
  <si>
    <t>Número de mes en el que se inicia la Subtarea 9.4 (entre 1 y 18):</t>
  </si>
  <si>
    <t>Número de mes en el que finaliza la Subtarea 9.4 (entre 1 y 18):</t>
  </si>
  <si>
    <t>Duración Subtarea 9.4:</t>
  </si>
  <si>
    <t>SUBTAREA 9.5</t>
  </si>
  <si>
    <t>Número de mes en el que se inicia la Subtarea 9.5 (entre 1 y 18):</t>
  </si>
  <si>
    <t>Número de mes en el que finaliza la Subtarea 9.5 (entre 1 y 18):</t>
  </si>
  <si>
    <t>Duración Subtarea 9.5:</t>
  </si>
  <si>
    <t>ACTIVIDAD
10</t>
  </si>
  <si>
    <t>COSTE TOTAL
ACTIVIDAD 10</t>
  </si>
  <si>
    <t>Número de mes en el que se inicia la Actividad 10 (entre 1 y 18):</t>
  </si>
  <si>
    <t>Número de mes en el que finaliza la Actividad 10 (entre 1 y 18):</t>
  </si>
  <si>
    <t>Duración Actividad 10:</t>
  </si>
  <si>
    <t>-.ADQUISICIÓN DE PATENTES ACTIVIDAD 10</t>
  </si>
  <si>
    <t>SUBTAREA 10.1</t>
  </si>
  <si>
    <t>Número de mes en el que se inicia la Subtarea 10.1 (entre 1 y 18):</t>
  </si>
  <si>
    <t>Número de mes en el que finaliza la Subtarea 10.1 (entre 1 y 18):</t>
  </si>
  <si>
    <t>Duración Subtarea 10.1:</t>
  </si>
  <si>
    <t>SUBTAREA 10.2</t>
  </si>
  <si>
    <t>Número de mes en el que se inicia la Subtarea 10.2 (entre 1 y 18):</t>
  </si>
  <si>
    <t>Número de mes en el que finaliza la Subtarea 10.2 (entre 1 y 18):</t>
  </si>
  <si>
    <t>Duración Subtarea 10.2:</t>
  </si>
  <si>
    <t>SUBTAREA 10.3</t>
  </si>
  <si>
    <t>Número de mes en el que se inicia la Subtarea 10.3 (entre 1 y 18):</t>
  </si>
  <si>
    <t>Número de mes en el que finaliza la Subtarea 10.3 (entre 1 y 18):</t>
  </si>
  <si>
    <t>Duración Subtarea 10.3:</t>
  </si>
  <si>
    <t>SUBTAREA 10.4</t>
  </si>
  <si>
    <t>Número de mes en el que se inicia la Subtarea 10.4 (entre 1 y 18):</t>
  </si>
  <si>
    <t>Número de mes en el que finaliza la Subtarea 10.4 (entre 1 y 18):</t>
  </si>
  <si>
    <t>Duración Subtarea 10.4:</t>
  </si>
  <si>
    <t>SUBTAREA 10.5</t>
  </si>
  <si>
    <t>Número de mes en el que se inicia la Subtarea 10.5 (entre 1 y 18):</t>
  </si>
  <si>
    <t>Número de mes en el que finaliza la Subtarea 10.5 (entre 1 y 18):</t>
  </si>
  <si>
    <t>Duración Subtarea 10.5:</t>
  </si>
  <si>
    <t>TIPO</t>
  </si>
  <si>
    <t>INVESTIGACIÓN</t>
  </si>
  <si>
    <t>DESARROLLO</t>
  </si>
  <si>
    <t>INDUSTRIAL</t>
  </si>
  <si>
    <t>EXPERIMENTAL</t>
  </si>
  <si>
    <t>Inicio</t>
  </si>
  <si>
    <t>ACTIVIDAD O</t>
  </si>
  <si>
    <t>MES</t>
  </si>
  <si>
    <t>INICIAL</t>
  </si>
  <si>
    <t>FINAL</t>
  </si>
  <si>
    <t>DURACIÓN EN MESES</t>
  </si>
  <si>
    <t>DESCRIPCIÓN</t>
  </si>
  <si>
    <t>TÍTULO
ACTIVIDAD
1</t>
  </si>
  <si>
    <t>TÍTULO
ACTIVIDAD
7</t>
  </si>
  <si>
    <t>DESREF($IT$2;0;;CONTAR.SI(___TCN1;"&lt;&gt;x"))</t>
  </si>
  <si>
    <t>TÍTULO
ACTIVIDAD
2</t>
  </si>
  <si>
    <t>TÍTULO
ACTIVIDAD
10</t>
  </si>
  <si>
    <t>TÍTULO
ACTIVIDAD
9</t>
  </si>
  <si>
    <t>TÍTULO
ACTIVIDAD
8</t>
  </si>
  <si>
    <t>TÍTULO
ACTIVIDAD
6</t>
  </si>
  <si>
    <t>TÍTULO
ACTIVIDAD
5</t>
  </si>
  <si>
    <t>TÍTULO
ACTIVIDAD
4</t>
  </si>
  <si>
    <t>TÍTULO
ACTIVIDAD
3</t>
  </si>
  <si>
    <t>Descripción:</t>
  </si>
  <si>
    <t>ACTIVIDAD</t>
  </si>
  <si>
    <t>Importe</t>
  </si>
  <si>
    <t>Final</t>
  </si>
  <si>
    <t>Duración</t>
  </si>
  <si>
    <t>Total subcontratacion</t>
  </si>
  <si>
    <t>II subcontratacion</t>
  </si>
  <si>
    <t>DE subcontratacion</t>
  </si>
  <si>
    <t>Total patentes</t>
  </si>
  <si>
    <t>II patentes</t>
  </si>
  <si>
    <t>DE patentes</t>
  </si>
  <si>
    <t>SUBTAREA X.1</t>
  </si>
  <si>
    <t>II/DE</t>
  </si>
  <si>
    <t>SUBTAREA X.5</t>
  </si>
  <si>
    <t>SUBTAREA X.4</t>
  </si>
  <si>
    <t>SUBTAREA X.3</t>
  </si>
  <si>
    <t>SUBTAREA X.2</t>
  </si>
  <si>
    <t>ACTIVIDAD 1</t>
  </si>
  <si>
    <t>ACTIVIDAD 2</t>
  </si>
  <si>
    <t>ACTIVIDAD 3</t>
  </si>
  <si>
    <t>ACTIVIDAD 4</t>
  </si>
  <si>
    <t>ACTIVIDAD 5</t>
  </si>
  <si>
    <t>ACTIVIDAD 6</t>
  </si>
  <si>
    <t>ACTIVIDAD 7</t>
  </si>
  <si>
    <t>ACTIVIDAD 8</t>
  </si>
  <si>
    <t>ACTIVIDAD 9</t>
  </si>
  <si>
    <t>ACTIVIDAD 10</t>
  </si>
  <si>
    <t>PATENTES ACT 1</t>
  </si>
  <si>
    <t>PATENTES ACT 2</t>
  </si>
  <si>
    <t>PATENTES ACT 3</t>
  </si>
  <si>
    <t>PATENTES ACT 4</t>
  </si>
  <si>
    <t>PATENTES ACT 5</t>
  </si>
  <si>
    <t>PATENTES ACT 6</t>
  </si>
  <si>
    <t>PATENTES ACT 7</t>
  </si>
  <si>
    <t>PATENTES ACT 8</t>
  </si>
  <si>
    <t>PATENTES ACT 9</t>
  </si>
  <si>
    <t>PATENTES ACT 10</t>
  </si>
  <si>
    <t>Texto</t>
  </si>
  <si>
    <t>€ II</t>
  </si>
  <si>
    <t>€ DE</t>
  </si>
  <si>
    <t>€ TOTAL</t>
  </si>
  <si>
    <t>Tipo</t>
  </si>
  <si>
    <t>RESUMEN FINAL</t>
  </si>
  <si>
    <t>CRONOGRAMA</t>
  </si>
  <si>
    <t>PERSONAL DE LA EMPRESA QUE PARTICIPA EN EL PROYECTO</t>
  </si>
  <si>
    <t>,</t>
  </si>
  <si>
    <t>-COLABORACIONES EXTERNAS ACTIVIDAD 3</t>
  </si>
  <si>
    <t>-COLABORACIONES EXTERNAS ACTIVIDAD 1</t>
  </si>
  <si>
    <t>-COLABORACIONES EXTERNAS ACTIVIDAD 2</t>
  </si>
  <si>
    <t>-COLABORACIONES EXTERNAS ACTIVIDAD 4</t>
  </si>
  <si>
    <t>-COLABORACIONES EXTERNAS ACTIVIDAD 5</t>
  </si>
  <si>
    <t>-COLABORACIONES EXTERNAS ACTIVIDAD 6</t>
  </si>
  <si>
    <t>-COLABORACIONES EXTERNAS ACTIVIDAD 7</t>
  </si>
  <si>
    <t>-COLABORACIONES EXTERNAS ACTIVIDAD 8</t>
  </si>
  <si>
    <t>-COLABORACIONES EXTERNAS ACTIVIDAD 9</t>
  </si>
  <si>
    <t>-COLABORACIONES EXTERNAS ACTIVIDAD 10</t>
  </si>
  <si>
    <t>COLABORACIONES EXT ACT 1</t>
  </si>
  <si>
    <t>COLABORACIONES EXT ACT 2</t>
  </si>
  <si>
    <t>COLABORACIONES EXT ACT 3</t>
  </si>
  <si>
    <t>COLABORACIONES EXT ACT 4</t>
  </si>
  <si>
    <t>COLABORACIONES EXT ACT 5</t>
  </si>
  <si>
    <t>COLABORACIONES EXT ACT 6</t>
  </si>
  <si>
    <t>COLABORACIONES EXT ACT 7</t>
  </si>
  <si>
    <t>COLABORACIONES EXT ACT 8</t>
  </si>
  <si>
    <t>COLABORACIONES EXT ACT 9</t>
  </si>
  <si>
    <t>COLABORACIONES EXT ACT 10</t>
  </si>
  <si>
    <t>COLABORACIONES EXTERNAS EN EL PROYECTO (INVESTIGACIÓN CONTRACTUAL Y CONOCIMIENTOS)</t>
  </si>
  <si>
    <t xml:space="preserve">INSTRUCCIONES PARA CUMPLIMENTAR EL PRESUPUESTO DEL PROYECTO DE I+D PARA EL QUE SE SOLICITA LA AYUDA </t>
  </si>
  <si>
    <t>GENERAL</t>
  </si>
  <si>
    <r>
      <t>1.</t>
    </r>
    <r>
      <rPr>
        <sz val="7"/>
        <color theme="1"/>
        <rFont val="Times New Roman"/>
        <family val="1"/>
      </rPr>
      <t xml:space="preserve">       </t>
    </r>
    <r>
      <rPr>
        <sz val="11"/>
        <color theme="1"/>
        <rFont val="Calibri"/>
        <family val="2"/>
        <scheme val="minor"/>
      </rPr>
      <t>Sólo introducir datos en las celdas coloreadas en amarillo.</t>
    </r>
  </si>
  <si>
    <r>
      <t>2.</t>
    </r>
    <r>
      <rPr>
        <sz val="7"/>
        <color theme="1"/>
        <rFont val="Times New Roman"/>
        <family val="1"/>
      </rPr>
      <t xml:space="preserve">       </t>
    </r>
    <r>
      <rPr>
        <sz val="11"/>
        <color theme="1"/>
        <rFont val="Calibri"/>
        <family val="2"/>
        <scheme val="minor"/>
      </rPr>
      <t>Como primer paso, debe dar de alta el personal y las colaboraciones externas (si las hubiera) que van a participar en el proyecto.</t>
    </r>
  </si>
  <si>
    <t>PESTAÑA “PERSONAL”</t>
  </si>
  <si>
    <r>
      <t>1.</t>
    </r>
    <r>
      <rPr>
        <sz val="7"/>
        <color theme="1"/>
        <rFont val="Times New Roman"/>
        <family val="1"/>
      </rPr>
      <t xml:space="preserve">       </t>
    </r>
    <r>
      <rPr>
        <sz val="11"/>
        <color theme="1"/>
        <rFont val="Calibri"/>
        <family val="2"/>
        <scheme val="minor"/>
      </rPr>
      <t>Introducir el nombre o razón social del beneficiario.</t>
    </r>
  </si>
  <si>
    <r>
      <t>2.</t>
    </r>
    <r>
      <rPr>
        <sz val="7"/>
        <color theme="1"/>
        <rFont val="Times New Roman"/>
        <family val="1"/>
      </rPr>
      <t xml:space="preserve">       </t>
    </r>
    <r>
      <rPr>
        <sz val="11"/>
        <color theme="1"/>
        <rFont val="Calibri"/>
        <family val="2"/>
        <scheme val="minor"/>
      </rPr>
      <t>Introducir el título del proyecto.</t>
    </r>
  </si>
  <si>
    <r>
      <t>3.</t>
    </r>
    <r>
      <rPr>
        <sz val="7"/>
        <color theme="1"/>
        <rFont val="Times New Roman"/>
        <family val="1"/>
      </rPr>
      <t xml:space="preserve">       </t>
    </r>
    <r>
      <rPr>
        <sz val="11"/>
        <color theme="1"/>
        <rFont val="Calibri"/>
        <family val="2"/>
        <scheme val="minor"/>
      </rPr>
      <t>Para cada uno de los trabajadores que participen en el proyecto hay que introducir:</t>
    </r>
  </si>
  <si>
    <r>
      <t>a.</t>
    </r>
    <r>
      <rPr>
        <sz val="7"/>
        <color theme="1"/>
        <rFont val="Times New Roman"/>
        <family val="1"/>
      </rPr>
      <t xml:space="preserve">       </t>
    </r>
    <r>
      <rPr>
        <sz val="11"/>
        <color theme="1"/>
        <rFont val="Calibri"/>
        <family val="2"/>
        <scheme val="minor"/>
      </rPr>
      <t>Nombre, primer apellido y segundo apellido.</t>
    </r>
  </si>
  <si>
    <r>
      <t>b.</t>
    </r>
    <r>
      <rPr>
        <sz val="7"/>
        <color theme="1"/>
        <rFont val="Times New Roman"/>
        <family val="1"/>
      </rPr>
      <t xml:space="preserve">       </t>
    </r>
    <r>
      <rPr>
        <sz val="11"/>
        <color theme="1"/>
        <rFont val="Calibri"/>
        <family val="2"/>
        <scheme val="minor"/>
      </rPr>
      <t>Titulación en base a la cual se justifica su participación en el proyecto.</t>
    </r>
  </si>
  <si>
    <r>
      <t>c.</t>
    </r>
    <r>
      <rPr>
        <sz val="7"/>
        <color theme="1"/>
        <rFont val="Times New Roman"/>
        <family val="1"/>
      </rPr>
      <t xml:space="preserve">       </t>
    </r>
    <r>
      <rPr>
        <sz val="11"/>
        <color theme="1"/>
        <rFont val="Calibri"/>
        <family val="2"/>
        <scheme val="minor"/>
      </rPr>
      <t>Coste hora empresa: se calculará de acuerdo con la siguiente fórmula:</t>
    </r>
  </si>
  <si>
    <t>donde:</t>
  </si>
  <si>
    <t>X: retribuciones satisfechas al empleado en el ejercicio de acuerdo con sus nóminas y conceptos incluidos en el convenio que le corresponda.</t>
  </si>
  <si>
    <t>Y: cuota patronal anual satisfecha a la Seguridad Social por este empleado durante el ejercicio. Ésta se calculará atendiendo al sumatorio de la base de cotización (expresada en los modelos TC2 debidamente identificada) multiplicada por el coeficiente final resultante de la aportación de la empresa a la Seguridad Social por este empleado.</t>
  </si>
  <si>
    <t>H: cómputo anual de la jornada del empleado según convenio de aplicación.</t>
  </si>
  <si>
    <r>
      <t>4.</t>
    </r>
    <r>
      <rPr>
        <sz val="7"/>
        <color theme="1"/>
        <rFont val="Times New Roman"/>
        <family val="1"/>
      </rPr>
      <t xml:space="preserve">       </t>
    </r>
    <r>
      <rPr>
        <sz val="11"/>
        <color theme="1"/>
        <rFont val="Calibri"/>
        <family val="2"/>
        <scheme val="minor"/>
      </rPr>
      <t>En el caso de que se fuese a realizar una nueva contratación para la ejecución del proyecto se deberá utilizar la siguiente codificación:</t>
    </r>
  </si>
  <si>
    <r>
      <t>a.</t>
    </r>
    <r>
      <rPr>
        <sz val="7"/>
        <color theme="1"/>
        <rFont val="Times New Roman"/>
        <family val="1"/>
      </rPr>
      <t xml:space="preserve">       </t>
    </r>
    <r>
      <rPr>
        <sz val="11"/>
        <color theme="1"/>
        <rFont val="Calibri"/>
        <family val="2"/>
        <scheme val="minor"/>
      </rPr>
      <t>NOMBRE: AAA; PRIMER APELLIDO: 1A ; SEGUNDO APELLIDO: 2A.</t>
    </r>
  </si>
  <si>
    <r>
      <t>b.</t>
    </r>
    <r>
      <rPr>
        <sz val="7"/>
        <color theme="1"/>
        <rFont val="Times New Roman"/>
        <family val="1"/>
      </rPr>
      <t xml:space="preserve">       </t>
    </r>
    <r>
      <rPr>
        <sz val="11"/>
        <color theme="1"/>
        <rFont val="Calibri"/>
        <family val="2"/>
        <scheme val="minor"/>
      </rPr>
      <t>NOMBRE: BBB; PRIMER APELLIDO: 1B ; SEGUNDO APELLIDO: 2B.</t>
    </r>
  </si>
  <si>
    <r>
      <t>c.</t>
    </r>
    <r>
      <rPr>
        <sz val="7"/>
        <color theme="1"/>
        <rFont val="Times New Roman"/>
        <family val="1"/>
      </rPr>
      <t xml:space="preserve">       </t>
    </r>
    <r>
      <rPr>
        <sz val="11"/>
        <color theme="1"/>
        <rFont val="Calibri"/>
        <family val="2"/>
        <scheme val="minor"/>
      </rPr>
      <t>…</t>
    </r>
  </si>
  <si>
    <t>PESTAÑA “COLABORACIONES EXTERNAS”</t>
  </si>
  <si>
    <r>
      <t>1.</t>
    </r>
    <r>
      <rPr>
        <sz val="7"/>
        <color theme="1"/>
        <rFont val="Times New Roman"/>
        <family val="1"/>
      </rPr>
      <t xml:space="preserve">       </t>
    </r>
    <r>
      <rPr>
        <sz val="11"/>
        <color theme="1"/>
        <rFont val="Calibri"/>
        <family val="2"/>
        <scheme val="minor"/>
      </rPr>
      <t>Introducir el nombre o razón social de la subcontratación.</t>
    </r>
  </si>
  <si>
    <r>
      <t>2.</t>
    </r>
    <r>
      <rPr>
        <sz val="7"/>
        <color theme="1"/>
        <rFont val="Times New Roman"/>
        <family val="1"/>
      </rPr>
      <t xml:space="preserve">       </t>
    </r>
    <r>
      <rPr>
        <sz val="11"/>
        <color theme="1"/>
        <rFont val="Calibri"/>
        <family val="2"/>
        <scheme val="minor"/>
      </rPr>
      <t>Definir un acrónimo con el que identificar dicha subcontratación. En el caso de que una subcontratación participe tanto en subtareas de Investigación Industrial como de Desarrollo Experimental se procederá a dar de alta dos veces dicha subcontratación diferenciándolas por su acronónimo (ej: II-Subcontratacion1, DE-Subcontratacion1).</t>
    </r>
  </si>
  <si>
    <t>3.      Introducir el importe de la subcontratación.  En el caso de que una subcontratación participe tanto en subtareas de Investigación Industrial como de Desarrollo Experimental se deberá diferenciar entre el importe correspondiente a las subtareas de Investigación Industrial y el importe correspondiente a las subtareas de Desarrollo Experimental.</t>
  </si>
  <si>
    <t>PESTAÑA “ACTIVIDAD X”</t>
  </si>
  <si>
    <r>
      <t>1.</t>
    </r>
    <r>
      <rPr>
        <sz val="7"/>
        <color theme="1"/>
        <rFont val="Times New Roman"/>
        <family val="1"/>
      </rPr>
      <t xml:space="preserve">       </t>
    </r>
    <r>
      <rPr>
        <sz val="11"/>
        <color theme="1"/>
        <rFont val="Calibri"/>
        <family val="2"/>
        <scheme val="minor"/>
      </rPr>
      <t>Cada una de las actividades del proyecto (de 1 a 10) puede tener hasta 5 subtareas. La duración máxima tanto de la actividad como de cada una de las subtareas es de seis meses. En el caso de que las características del proyecto no se ajusten a dichas limitaciones se procederá de la siguiente manera:</t>
    </r>
  </si>
  <si>
    <r>
      <t>a.</t>
    </r>
    <r>
      <rPr>
        <sz val="7"/>
        <color theme="1"/>
        <rFont val="Times New Roman"/>
        <family val="1"/>
      </rPr>
      <t xml:space="preserve">       </t>
    </r>
    <r>
      <rPr>
        <sz val="11"/>
        <color theme="1"/>
        <rFont val="Calibri"/>
        <family val="2"/>
        <scheme val="minor"/>
      </rPr>
      <t>Si la actividad tiene una duración superior a seis meses se darán de alta dos actividades consecutivas: “ACTIVIDAD X-Primera parte” y “ACTIVIDAD X- Segunda parte”.</t>
    </r>
  </si>
  <si>
    <r>
      <t>b.</t>
    </r>
    <r>
      <rPr>
        <sz val="7"/>
        <color theme="1"/>
        <rFont val="Times New Roman"/>
        <family val="1"/>
      </rPr>
      <t xml:space="preserve">       </t>
    </r>
    <r>
      <rPr>
        <sz val="11"/>
        <color theme="1"/>
        <rFont val="Calibri"/>
        <family val="2"/>
        <scheme val="minor"/>
      </rPr>
      <t>En el caso de que una actividad tuviese más de cinco subtareas se darán de alta dos actividades con el mismo título. En la primera de ellas se completarán las cinco primeras subtareas. En la segunda, se incluirán el resto de subtareas de la actividad.</t>
    </r>
  </si>
  <si>
    <r>
      <t>2.</t>
    </r>
    <r>
      <rPr>
        <sz val="7"/>
        <color theme="1"/>
        <rFont val="Times New Roman"/>
        <family val="1"/>
      </rPr>
      <t xml:space="preserve">       </t>
    </r>
    <r>
      <rPr>
        <sz val="11"/>
        <color theme="1"/>
        <rFont val="Calibri"/>
        <family val="2"/>
        <scheme val="minor"/>
      </rPr>
      <t>En primer lugar, se cumplimentará el título de la actividad.</t>
    </r>
  </si>
  <si>
    <r>
      <t>3.</t>
    </r>
    <r>
      <rPr>
        <sz val="7"/>
        <color theme="1"/>
        <rFont val="Times New Roman"/>
        <family val="1"/>
      </rPr>
      <t xml:space="preserve">       </t>
    </r>
    <r>
      <rPr>
        <sz val="11"/>
        <color theme="1"/>
        <rFont val="Calibri"/>
        <family val="2"/>
        <scheme val="minor"/>
      </rPr>
      <t>DURACIÓN DE LA ACTIVIDAD: se detallará tanto el número de mes en el que se inicia la actividad como el número de mes en el que finaliza la actividad. Hay que tener en cuenta que:</t>
    </r>
  </si>
  <si>
    <r>
      <t>a.</t>
    </r>
    <r>
      <rPr>
        <sz val="7"/>
        <color theme="1"/>
        <rFont val="Times New Roman"/>
        <family val="1"/>
      </rPr>
      <t xml:space="preserve">       </t>
    </r>
    <r>
      <rPr>
        <sz val="11"/>
        <color theme="1"/>
        <rFont val="Calibri"/>
        <family val="2"/>
        <scheme val="minor"/>
      </rPr>
      <t>Tanto el número de mes de inicio como de final de la actividad debe ser un valor comprendido entre 1 y 18. Si por error se indica un valor fuera de ese rango se genera un mensaje de error indicando “Valor no válido”.</t>
    </r>
  </si>
  <si>
    <r>
      <t>b.</t>
    </r>
    <r>
      <rPr>
        <sz val="7"/>
        <color theme="1"/>
        <rFont val="Times New Roman"/>
        <family val="1"/>
      </rPr>
      <t xml:space="preserve">       </t>
    </r>
    <r>
      <rPr>
        <sz val="11"/>
        <color theme="1"/>
        <rFont val="Calibri"/>
        <family val="2"/>
        <scheme val="minor"/>
      </rPr>
      <t>En el caso de que la duración de la actividad sea superior a seis meses aparecerá un mensaje indicando dicha incidencia. Recuerde que si la actividad tiene una duración superior a 6 meses deberá fraccionarla como se indica en el punto 1.a. de este apartado.</t>
    </r>
  </si>
  <si>
    <r>
      <t>c.</t>
    </r>
    <r>
      <rPr>
        <sz val="7"/>
        <color theme="1"/>
        <rFont val="Times New Roman"/>
        <family val="1"/>
      </rPr>
      <t xml:space="preserve">       </t>
    </r>
    <r>
      <rPr>
        <sz val="11"/>
        <color theme="1"/>
        <rFont val="Calibri"/>
        <family val="2"/>
        <scheme val="minor"/>
      </rPr>
      <t>Cuando se están cumplimentando los números de mes de inicio y mes de finalización de la actividad aparecen distintos mensajes en color rojo:</t>
    </r>
  </si>
  <si>
    <r>
      <rPr>
        <sz val="11"/>
        <color theme="1"/>
        <rFont val="Calibri"/>
        <family val="2"/>
        <scheme val="minor"/>
      </rPr>
      <t>i.</t>
    </r>
    <r>
      <rPr>
        <sz val="7"/>
        <color theme="1"/>
        <rFont val="Times New Roman"/>
        <family val="1"/>
      </rPr>
      <t xml:space="preserve">      </t>
    </r>
    <r>
      <rPr>
        <sz val="11"/>
        <color theme="1"/>
        <rFont val="Calibri"/>
        <family val="2"/>
        <scheme val="minor"/>
      </rPr>
      <t>Si solamente se rellena la casilla correspondiente al número de mes de inicio o final entonces aparece un mensaje en color rojo indicando esa incidencia y, adicionalmente, en la casilla correspondiente a la duración de la actividad se rellena con la advertencia “SUBSANAR”.</t>
    </r>
  </si>
  <si>
    <r>
      <rPr>
        <sz val="11"/>
        <color theme="1"/>
        <rFont val="Calibri"/>
        <family val="2"/>
        <scheme val="minor"/>
      </rPr>
      <t>ii.</t>
    </r>
    <r>
      <rPr>
        <sz val="7"/>
        <color theme="1"/>
        <rFont val="Times New Roman"/>
        <family val="1"/>
      </rPr>
      <t xml:space="preserve">      </t>
    </r>
    <r>
      <rPr>
        <sz val="11"/>
        <color theme="1"/>
        <rFont val="Calibri"/>
        <family val="2"/>
        <scheme val="minor"/>
      </rPr>
      <t>En el caso de que se introduzca una combinación de números tal que el número de mes de finalización de la actividad sea anterior al número de mes de inicio de la actividad entonces en la casilla correspondiente a la duración de la actividad se rellena con la advertencia “ERROR”.</t>
    </r>
  </si>
  <si>
    <r>
      <t>4.</t>
    </r>
    <r>
      <rPr>
        <sz val="7"/>
        <color theme="1"/>
        <rFont val="Times New Roman"/>
        <family val="1"/>
      </rPr>
      <t xml:space="preserve">       </t>
    </r>
    <r>
      <rPr>
        <sz val="11"/>
        <color theme="1"/>
        <rFont val="Calibri"/>
        <family val="2"/>
        <scheme val="minor"/>
      </rPr>
      <t>SUBCONTRATACIONES: en el caso de que en la actividad participe alguna de las entidades dadas de altas en la pestaña “COLABORACIONES EXTERNAS” se procederá de la siguiente manera:</t>
    </r>
  </si>
  <si>
    <r>
      <t>a.</t>
    </r>
    <r>
      <rPr>
        <sz val="7"/>
        <color theme="1"/>
        <rFont val="Times New Roman"/>
        <family val="1"/>
      </rPr>
      <t xml:space="preserve">       </t>
    </r>
    <r>
      <rPr>
        <sz val="11"/>
        <color theme="1"/>
        <rFont val="Calibri"/>
        <family val="2"/>
        <scheme val="minor"/>
      </rPr>
      <t>En primer lugar, se seleccionará el acrónimo correspondiente a la entidad.</t>
    </r>
  </si>
  <si>
    <r>
      <t>b.</t>
    </r>
    <r>
      <rPr>
        <sz val="7"/>
        <color theme="1"/>
        <rFont val="Times New Roman"/>
        <family val="1"/>
      </rPr>
      <t xml:space="preserve">       </t>
    </r>
    <r>
      <rPr>
        <sz val="11"/>
        <color theme="1"/>
        <rFont val="Calibri"/>
        <family val="2"/>
        <scheme val="minor"/>
      </rPr>
      <t>En segundo lugar, se rellenará si va a colaborar en tareas de Investigación Industrial (II) o Desarrollo Experimental (DE).</t>
    </r>
  </si>
  <si>
    <r>
      <t>c.</t>
    </r>
    <r>
      <rPr>
        <sz val="7"/>
        <color theme="1"/>
        <rFont val="Times New Roman"/>
        <family val="1"/>
      </rPr>
      <t xml:space="preserve">       </t>
    </r>
    <r>
      <rPr>
        <sz val="11"/>
        <color theme="1"/>
        <rFont val="Calibri"/>
        <family val="2"/>
        <scheme val="minor"/>
      </rPr>
      <t>Por último, se rellenará el importe que corresponde a esta actividad.</t>
    </r>
  </si>
  <si>
    <r>
      <t>d.</t>
    </r>
    <r>
      <rPr>
        <sz val="7"/>
        <color theme="1"/>
        <rFont val="Times New Roman"/>
        <family val="1"/>
      </rPr>
      <t xml:space="preserve">       </t>
    </r>
    <r>
      <rPr>
        <sz val="11"/>
        <color theme="1"/>
        <rFont val="Calibri"/>
        <family val="2"/>
        <scheme val="minor"/>
      </rPr>
      <t>El proceso anterior se repetirá para cada una de las entidades que participen como colaborador externo en esta actividad.</t>
    </r>
  </si>
  <si>
    <r>
      <t>e.</t>
    </r>
    <r>
      <rPr>
        <sz val="7"/>
        <color theme="1"/>
        <rFont val="Times New Roman"/>
        <family val="1"/>
      </rPr>
      <t xml:space="preserve">       </t>
    </r>
    <r>
      <rPr>
        <sz val="11"/>
        <color theme="1"/>
        <rFont val="Calibri"/>
        <family val="2"/>
        <scheme val="minor"/>
      </rPr>
      <t>En el caso de que no se indique si la entidad colaboradora va a desarrollar actividades de II o de DE aparecerá un error indicando “Falta tipo” y el importe indicado no se computará en el coste total de la actividad.</t>
    </r>
  </si>
  <si>
    <r>
      <t>f.</t>
    </r>
    <r>
      <rPr>
        <sz val="7"/>
        <color theme="1"/>
        <rFont val="Times New Roman"/>
        <family val="1"/>
      </rPr>
      <t xml:space="preserve">        </t>
    </r>
    <r>
      <rPr>
        <sz val="11"/>
        <color theme="1"/>
        <rFont val="Calibri"/>
        <family val="2"/>
        <scheme val="minor"/>
      </rPr>
      <t>En el caso de que no se indique correctamente el tipo de actividad (II/DE) aparecerá un error indicado como “Error tipo”.</t>
    </r>
  </si>
  <si>
    <r>
      <t>5.</t>
    </r>
    <r>
      <rPr>
        <sz val="7"/>
        <color theme="1"/>
        <rFont val="Times New Roman"/>
        <family val="1"/>
      </rPr>
      <t xml:space="preserve">       </t>
    </r>
    <r>
      <rPr>
        <sz val="11"/>
        <color theme="1"/>
        <rFont val="Calibri"/>
        <family val="2"/>
        <scheme val="minor"/>
      </rPr>
      <t>PATENTES: en el caso de que para la realización de la actividad se utilice una patente se procederá de la siguiente manera:</t>
    </r>
  </si>
  <si>
    <r>
      <t>a.</t>
    </r>
    <r>
      <rPr>
        <sz val="7"/>
        <color theme="1"/>
        <rFont val="Times New Roman"/>
        <family val="1"/>
      </rPr>
      <t xml:space="preserve">       </t>
    </r>
    <r>
      <rPr>
        <sz val="11"/>
        <color theme="1"/>
        <rFont val="Calibri"/>
        <family val="2"/>
        <scheme val="minor"/>
      </rPr>
      <t>En primer lugar, se rellenará el nombre de la patente.</t>
    </r>
  </si>
  <si>
    <r>
      <t>b.</t>
    </r>
    <r>
      <rPr>
        <sz val="7"/>
        <color theme="1"/>
        <rFont val="Times New Roman"/>
        <family val="1"/>
      </rPr>
      <t xml:space="preserve">       </t>
    </r>
    <r>
      <rPr>
        <sz val="11"/>
        <color theme="1"/>
        <rFont val="Calibri"/>
        <family val="2"/>
        <scheme val="minor"/>
      </rPr>
      <t>En segundo lugar, se rellenará si dicha patente va a ser utilizada en tareas de Investigación Industrial (II) o de Desarrollo Experimental (DE).</t>
    </r>
  </si>
  <si>
    <r>
      <t>c.</t>
    </r>
    <r>
      <rPr>
        <sz val="7"/>
        <color theme="1"/>
        <rFont val="Times New Roman"/>
        <family val="1"/>
      </rPr>
      <t xml:space="preserve">       </t>
    </r>
    <r>
      <rPr>
        <sz val="11"/>
        <color theme="1"/>
        <rFont val="Calibri"/>
        <family val="2"/>
        <scheme val="minor"/>
      </rPr>
      <t>A continuación se indicará el importe de adquisición de la patente.</t>
    </r>
  </si>
  <si>
    <t>d.    Si para la ejecución de la actividad se utiliza una segunda patente se procederá de idéntica forma.</t>
  </si>
  <si>
    <t>coste/hora trabajador= (X+Y) / 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</si>
</sst>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11"/>
      <color indexed="8"/>
      <name val="Arial"/>
      <family val="2"/>
    </font>
    <font>
      <b/>
      <sz val="11"/>
      <color indexed="8"/>
      <name val="Arial"/>
      <family val="2"/>
    </font>
    <font>
      <b/>
      <sz val="10"/>
      <color indexed="8"/>
      <name val="Arial"/>
      <family val="2"/>
    </font>
    <font>
      <sz val="8"/>
      <color indexed="8"/>
      <name val="Arial"/>
      <family val="2"/>
    </font>
    <font>
      <b/>
      <sz val="8"/>
      <color indexed="8"/>
      <name val="Arial"/>
      <family val="2"/>
    </font>
    <font>
      <sz val="8"/>
      <name val="Calibri"/>
      <family val="2"/>
    </font>
    <font>
      <b/>
      <sz val="9"/>
      <color indexed="8"/>
      <name val="Arial"/>
      <family val="2"/>
    </font>
    <font>
      <sz val="8"/>
      <color indexed="10"/>
      <name val="Arial"/>
      <family val="2"/>
    </font>
    <font>
      <sz val="10"/>
      <color indexed="8"/>
      <name val="Arial"/>
      <family val="2"/>
    </font>
    <font>
      <sz val="9"/>
      <color indexed="8"/>
      <name val="Arial"/>
      <family val="2"/>
    </font>
    <font>
      <b/>
      <sz val="10"/>
      <color indexed="10"/>
      <name val="Arial"/>
      <family val="2"/>
    </font>
    <font>
      <b/>
      <sz val="10"/>
      <color indexed="10"/>
      <name val="Arial"/>
      <family val="2"/>
    </font>
    <font>
      <sz val="11"/>
      <color indexed="8"/>
      <name val="Arial"/>
      <family val="2"/>
    </font>
    <font>
      <sz val="10"/>
      <color indexed="8"/>
      <name val="Arial"/>
      <family val="2"/>
    </font>
    <font>
      <b/>
      <sz val="5"/>
      <color indexed="8"/>
      <name val="Arial"/>
      <family val="2"/>
    </font>
    <font>
      <b/>
      <sz val="10"/>
      <color indexed="8"/>
      <name val="Arial"/>
      <family val="2"/>
    </font>
    <font>
      <b/>
      <sz val="11"/>
      <color indexed="8"/>
      <name val="Arial"/>
      <family val="2"/>
    </font>
    <font>
      <b/>
      <sz val="10"/>
      <color indexed="10"/>
      <name val="Arial"/>
      <family val="2"/>
    </font>
    <font>
      <sz val="11"/>
      <color indexed="55"/>
      <name val="Arial"/>
      <family val="2"/>
    </font>
    <font>
      <b/>
      <sz val="8"/>
      <color indexed="55"/>
      <name val="Arial"/>
      <family val="2"/>
    </font>
    <font>
      <sz val="11"/>
      <color indexed="22"/>
      <name val="Arial"/>
      <family val="2"/>
    </font>
    <font>
      <b/>
      <sz val="8"/>
      <color indexed="22"/>
      <name val="Arial"/>
      <family val="2"/>
    </font>
    <font>
      <b/>
      <u/>
      <sz val="11"/>
      <color theme="1"/>
      <name val="Calibri"/>
      <family val="2"/>
      <scheme val="minor"/>
    </font>
    <font>
      <b/>
      <u/>
      <sz val="10"/>
      <color theme="1"/>
      <name val="Arial"/>
      <family val="2"/>
    </font>
    <font>
      <sz val="7"/>
      <color theme="1"/>
      <name val="Times New Roman"/>
      <family val="1"/>
    </font>
    <font>
      <sz val="7"/>
      <color theme="1"/>
      <name val="Times New Roman"/>
      <family val="2"/>
    </font>
    <font>
      <sz val="11"/>
      <color theme="0"/>
      <name val="Calibri"/>
      <family val="2"/>
    </font>
    <font>
      <sz val="11"/>
      <color theme="0"/>
      <name val="Arial"/>
      <family val="2"/>
    </font>
  </fonts>
  <fills count="7">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44"/>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s>
  <cellStyleXfs count="1">
    <xf numFmtId="0" fontId="0" fillId="0" borderId="0"/>
  </cellStyleXfs>
  <cellXfs count="297">
    <xf numFmtId="0" fontId="0" fillId="0" borderId="0" xfId="0"/>
    <xf numFmtId="0" fontId="1" fillId="0" borderId="0" xfId="0" applyFont="1" applyProtection="1">
      <protection hidden="1"/>
    </xf>
    <xf numFmtId="0" fontId="0" fillId="0" borderId="0" xfId="0" applyProtection="1">
      <protection hidden="1"/>
    </xf>
    <xf numFmtId="0" fontId="19" fillId="0" borderId="0" xfId="0" applyFont="1" applyProtection="1">
      <protection hidden="1"/>
    </xf>
    <xf numFmtId="4" fontId="1" fillId="0" borderId="0" xfId="0" applyNumberFormat="1" applyFont="1" applyProtection="1">
      <protection hidden="1"/>
    </xf>
    <xf numFmtId="4" fontId="19" fillId="0" borderId="0" xfId="0" applyNumberFormat="1" applyFont="1" applyProtection="1">
      <protection hidden="1"/>
    </xf>
    <xf numFmtId="0" fontId="11" fillId="0" borderId="0" xfId="0" applyFont="1" applyProtection="1">
      <protection hidden="1"/>
    </xf>
    <xf numFmtId="0" fontId="1" fillId="0" borderId="0" xfId="0" applyFont="1" applyAlignment="1" applyProtection="1">
      <protection hidden="1"/>
    </xf>
    <xf numFmtId="0" fontId="2" fillId="0" borderId="0" xfId="0" applyFont="1" applyAlignment="1" applyProtection="1">
      <alignment horizontal="right"/>
      <protection hidden="1"/>
    </xf>
    <xf numFmtId="0" fontId="1" fillId="0" borderId="0" xfId="0" applyFont="1" applyAlignment="1" applyProtection="1">
      <alignment horizontal="left"/>
      <protection hidden="1"/>
    </xf>
    <xf numFmtId="0" fontId="18" fillId="0" borderId="0" xfId="0" applyFont="1" applyAlignment="1" applyProtection="1">
      <alignment horizontal="right"/>
      <protection hidden="1"/>
    </xf>
    <xf numFmtId="0" fontId="3" fillId="0" borderId="0" xfId="0" quotePrefix="1" applyFont="1" applyAlignment="1" applyProtection="1">
      <alignment horizontal="left"/>
      <protection hidden="1"/>
    </xf>
    <xf numFmtId="0" fontId="5" fillId="0" borderId="0" xfId="0" quotePrefix="1" applyFont="1" applyProtection="1">
      <protection hidden="1"/>
    </xf>
    <xf numFmtId="4" fontId="10" fillId="0" borderId="0" xfId="0" applyNumberFormat="1" applyFont="1" applyProtection="1">
      <protection hidden="1"/>
    </xf>
    <xf numFmtId="0" fontId="3" fillId="2" borderId="1" xfId="0" applyFont="1" applyFill="1" applyBorder="1" applyAlignment="1" applyProtection="1">
      <alignment horizontal="center" vertical="center"/>
      <protection hidden="1"/>
    </xf>
    <xf numFmtId="0" fontId="7" fillId="0" borderId="0" xfId="0" applyFont="1" applyProtection="1">
      <protection hidden="1"/>
    </xf>
    <xf numFmtId="0" fontId="3" fillId="0" borderId="0" xfId="0" applyFont="1" applyBorder="1" applyAlignment="1" applyProtection="1">
      <alignment horizontal="right"/>
      <protection hidden="1"/>
    </xf>
    <xf numFmtId="0" fontId="3" fillId="0" borderId="0" xfId="0" applyFont="1" applyAlignment="1" applyProtection="1">
      <alignment horizontal="right"/>
      <protection hidden="1"/>
    </xf>
    <xf numFmtId="0" fontId="5" fillId="0" borderId="0" xfId="0" applyFont="1" applyProtection="1">
      <protection hidden="1"/>
    </xf>
    <xf numFmtId="0" fontId="3" fillId="0" borderId="2" xfId="0" applyFont="1" applyBorder="1" applyAlignment="1" applyProtection="1">
      <alignment horizontal="right"/>
      <protection hidden="1"/>
    </xf>
    <xf numFmtId="4" fontId="3" fillId="0" borderId="0" xfId="0" applyNumberFormat="1" applyFont="1" applyAlignment="1" applyProtection="1">
      <protection hidden="1"/>
    </xf>
    <xf numFmtId="0" fontId="3" fillId="0" borderId="0" xfId="0" applyFont="1" applyAlignment="1" applyProtection="1">
      <protection hidden="1"/>
    </xf>
    <xf numFmtId="0" fontId="2" fillId="0" borderId="0" xfId="0" applyFont="1" applyAlignment="1" applyProtection="1">
      <protection hidden="1"/>
    </xf>
    <xf numFmtId="0" fontId="2" fillId="0" borderId="0" xfId="0" applyFont="1" applyAlignment="1" applyProtection="1">
      <alignment horizontal="left"/>
      <protection hidden="1"/>
    </xf>
    <xf numFmtId="0" fontId="1" fillId="0" borderId="0" xfId="0" applyFont="1" applyBorder="1" applyProtection="1">
      <protection hidden="1"/>
    </xf>
    <xf numFmtId="0" fontId="1" fillId="0" borderId="0" xfId="0" applyFont="1" applyBorder="1" applyAlignment="1" applyProtection="1">
      <alignment horizontal="left" vertical="center"/>
      <protection hidden="1"/>
    </xf>
    <xf numFmtId="0" fontId="1" fillId="0" borderId="0" xfId="0" applyFont="1" applyBorder="1" applyAlignment="1" applyProtection="1">
      <alignment horizontal="center" vertical="center"/>
      <protection hidden="1"/>
    </xf>
    <xf numFmtId="0" fontId="12" fillId="0" borderId="0" xfId="0" applyFont="1" applyBorder="1" applyAlignment="1" applyProtection="1">
      <protection hidden="1"/>
    </xf>
    <xf numFmtId="0" fontId="8" fillId="0" borderId="0" xfId="0" applyFont="1" applyBorder="1" applyAlignment="1" applyProtection="1">
      <protection hidden="1"/>
    </xf>
    <xf numFmtId="0" fontId="1" fillId="0" borderId="0" xfId="0" applyNumberFormat="1" applyFont="1" applyAlignment="1" applyProtection="1">
      <alignment vertical="top"/>
      <protection hidden="1"/>
    </xf>
    <xf numFmtId="0" fontId="19" fillId="0" borderId="0" xfId="0" applyNumberFormat="1" applyFont="1" applyAlignment="1" applyProtection="1">
      <alignment vertical="top"/>
      <protection hidden="1"/>
    </xf>
    <xf numFmtId="0" fontId="2" fillId="0" borderId="0" xfId="0" applyFont="1" applyBorder="1" applyAlignment="1" applyProtection="1">
      <alignment horizontal="right"/>
      <protection hidden="1"/>
    </xf>
    <xf numFmtId="0" fontId="3" fillId="0" borderId="0" xfId="0" quotePrefix="1" applyFont="1" applyBorder="1" applyAlignment="1" applyProtection="1">
      <alignment horizontal="left"/>
      <protection hidden="1"/>
    </xf>
    <xf numFmtId="0" fontId="1" fillId="0" borderId="0" xfId="0" applyFont="1" applyBorder="1" applyAlignment="1" applyProtection="1">
      <alignment horizontal="left"/>
      <protection hidden="1"/>
    </xf>
    <xf numFmtId="0" fontId="7" fillId="0" borderId="0" xfId="0" quotePrefix="1" applyFont="1" applyBorder="1" applyAlignment="1" applyProtection="1">
      <alignment horizontal="left"/>
      <protection hidden="1"/>
    </xf>
    <xf numFmtId="0" fontId="5" fillId="0" borderId="0" xfId="0" quotePrefix="1" applyFont="1" applyBorder="1" applyProtection="1">
      <protection hidden="1"/>
    </xf>
    <xf numFmtId="0" fontId="5" fillId="2" borderId="3" xfId="0" applyFont="1" applyFill="1" applyBorder="1" applyAlignment="1" applyProtection="1">
      <alignment horizontal="center"/>
      <protection hidden="1"/>
    </xf>
    <xf numFmtId="0" fontId="5" fillId="2" borderId="4" xfId="0" applyFont="1" applyFill="1" applyBorder="1" applyAlignment="1" applyProtection="1">
      <alignment horizontal="center"/>
      <protection hidden="1"/>
    </xf>
    <xf numFmtId="0" fontId="5" fillId="2" borderId="5" xfId="0" applyFont="1" applyFill="1" applyBorder="1" applyAlignment="1" applyProtection="1">
      <alignment horizontal="center"/>
      <protection hidden="1"/>
    </xf>
    <xf numFmtId="0" fontId="5" fillId="0" borderId="0" xfId="0" applyFont="1" applyBorder="1" applyProtection="1">
      <protection hidden="1"/>
    </xf>
    <xf numFmtId="0" fontId="7" fillId="0" borderId="0" xfId="0" applyFont="1" applyBorder="1" applyProtection="1">
      <protection hidden="1"/>
    </xf>
    <xf numFmtId="164" fontId="9" fillId="3" borderId="6" xfId="0" applyNumberFormat="1" applyFont="1" applyFill="1" applyBorder="1" applyProtection="1">
      <protection hidden="1"/>
    </xf>
    <xf numFmtId="164" fontId="9" fillId="3" borderId="7" xfId="0" applyNumberFormat="1" applyFont="1" applyFill="1" applyBorder="1" applyProtection="1">
      <protection hidden="1"/>
    </xf>
    <xf numFmtId="0" fontId="20" fillId="0" borderId="0" xfId="0" applyFont="1" applyProtection="1">
      <protection hidden="1"/>
    </xf>
    <xf numFmtId="164" fontId="9" fillId="3" borderId="8" xfId="0" applyNumberFormat="1" applyFont="1" applyFill="1" applyBorder="1" applyProtection="1">
      <protection hidden="1"/>
    </xf>
    <xf numFmtId="164" fontId="7" fillId="3" borderId="0" xfId="0" applyNumberFormat="1" applyFont="1" applyFill="1" applyBorder="1" applyProtection="1">
      <protection hidden="1"/>
    </xf>
    <xf numFmtId="164" fontId="2" fillId="0" borderId="0" xfId="0" applyNumberFormat="1" applyFont="1" applyFill="1" applyBorder="1" applyProtection="1">
      <protection hidden="1"/>
    </xf>
    <xf numFmtId="0" fontId="1" fillId="0" borderId="9" xfId="0" applyFont="1" applyBorder="1" applyProtection="1">
      <protection hidden="1"/>
    </xf>
    <xf numFmtId="4" fontId="10" fillId="0" borderId="0" xfId="0" applyNumberFormat="1" applyFont="1" applyBorder="1" applyProtection="1">
      <protection hidden="1"/>
    </xf>
    <xf numFmtId="0" fontId="1" fillId="4" borderId="10" xfId="0" applyFont="1" applyFill="1" applyBorder="1" applyAlignment="1" applyProtection="1">
      <protection locked="0"/>
    </xf>
    <xf numFmtId="0" fontId="1" fillId="4" borderId="4" xfId="0" applyFont="1" applyFill="1" applyBorder="1" applyAlignment="1" applyProtection="1">
      <protection locked="0"/>
    </xf>
    <xf numFmtId="0" fontId="10" fillId="4" borderId="11" xfId="0" applyFont="1" applyFill="1" applyBorder="1" applyAlignment="1" applyProtection="1">
      <alignment horizontal="center"/>
      <protection locked="0"/>
    </xf>
    <xf numFmtId="0" fontId="10" fillId="4" borderId="12" xfId="0" applyFont="1" applyFill="1" applyBorder="1" applyAlignment="1" applyProtection="1">
      <alignment horizontal="center"/>
      <protection locked="0"/>
    </xf>
    <xf numFmtId="0" fontId="10" fillId="4" borderId="13" xfId="0" applyFont="1" applyFill="1" applyBorder="1" applyAlignment="1" applyProtection="1">
      <alignment horizontal="center"/>
      <protection locked="0"/>
    </xf>
    <xf numFmtId="0" fontId="10" fillId="4" borderId="6" xfId="0" applyFont="1" applyFill="1" applyBorder="1" applyAlignment="1" applyProtection="1">
      <alignment horizontal="center"/>
      <protection locked="0"/>
    </xf>
    <xf numFmtId="0" fontId="10" fillId="4" borderId="14" xfId="0" applyFont="1" applyFill="1" applyBorder="1" applyAlignment="1" applyProtection="1">
      <alignment horizontal="center"/>
      <protection locked="0"/>
    </xf>
    <xf numFmtId="0" fontId="1" fillId="4" borderId="10" xfId="0" applyFont="1" applyFill="1" applyBorder="1" applyAlignment="1" applyProtection="1">
      <alignment horizontal="center"/>
      <protection locked="0"/>
    </xf>
    <xf numFmtId="164" fontId="10" fillId="4" borderId="15" xfId="0" applyNumberFormat="1" applyFont="1" applyFill="1" applyBorder="1" applyProtection="1">
      <protection locked="0"/>
    </xf>
    <xf numFmtId="164" fontId="10" fillId="4" borderId="16" xfId="0" applyNumberFormat="1" applyFont="1" applyFill="1" applyBorder="1" applyProtection="1">
      <protection locked="0"/>
    </xf>
    <xf numFmtId="164" fontId="10" fillId="4" borderId="17" xfId="0" applyNumberFormat="1" applyFont="1" applyFill="1" applyBorder="1" applyProtection="1">
      <protection locked="0"/>
    </xf>
    <xf numFmtId="164" fontId="10" fillId="4" borderId="18" xfId="0" applyNumberFormat="1" applyFont="1" applyFill="1" applyBorder="1" applyProtection="1">
      <protection locked="0"/>
    </xf>
    <xf numFmtId="164" fontId="10" fillId="4" borderId="10" xfId="0" applyNumberFormat="1" applyFont="1" applyFill="1" applyBorder="1" applyProtection="1">
      <protection locked="0"/>
    </xf>
    <xf numFmtId="164" fontId="10" fillId="4" borderId="19" xfId="0" applyNumberFormat="1" applyFont="1" applyFill="1" applyBorder="1" applyProtection="1">
      <protection locked="0"/>
    </xf>
    <xf numFmtId="164" fontId="10" fillId="4" borderId="20" xfId="0" applyNumberFormat="1" applyFont="1" applyFill="1" applyBorder="1" applyProtection="1">
      <protection locked="0"/>
    </xf>
    <xf numFmtId="164" fontId="10" fillId="4" borderId="21" xfId="0" applyNumberFormat="1" applyFont="1" applyFill="1" applyBorder="1" applyProtection="1">
      <protection locked="0"/>
    </xf>
    <xf numFmtId="164" fontId="10" fillId="4" borderId="22" xfId="0" applyNumberFormat="1" applyFont="1" applyFill="1" applyBorder="1" applyProtection="1">
      <protection locked="0"/>
    </xf>
    <xf numFmtId="0" fontId="1" fillId="0" borderId="0" xfId="0" applyFont="1" applyAlignment="1" applyProtection="1">
      <alignment horizontal="right"/>
      <protection hidden="1"/>
    </xf>
    <xf numFmtId="0" fontId="2" fillId="0" borderId="0" xfId="0" applyFont="1" applyProtection="1">
      <protection hidden="1"/>
    </xf>
    <xf numFmtId="0" fontId="3" fillId="0" borderId="0" xfId="0" applyFont="1" applyAlignment="1" applyProtection="1">
      <alignment horizontal="center"/>
      <protection hidden="1"/>
    </xf>
    <xf numFmtId="0" fontId="1" fillId="3" borderId="10" xfId="0" applyFont="1" applyFill="1" applyBorder="1" applyProtection="1">
      <protection hidden="1"/>
    </xf>
    <xf numFmtId="2" fontId="1" fillId="3" borderId="10" xfId="0" applyNumberFormat="1" applyFont="1" applyFill="1" applyBorder="1" applyProtection="1">
      <protection hidden="1"/>
    </xf>
    <xf numFmtId="0" fontId="8" fillId="0" borderId="0" xfId="0" applyFont="1" applyAlignment="1" applyProtection="1">
      <alignment horizontal="left" wrapText="1"/>
      <protection hidden="1"/>
    </xf>
    <xf numFmtId="0" fontId="4" fillId="0" borderId="0" xfId="0" applyFont="1" applyAlignment="1" applyProtection="1">
      <alignment horizontal="left" wrapText="1"/>
      <protection hidden="1"/>
    </xf>
    <xf numFmtId="0" fontId="1" fillId="4" borderId="10" xfId="0" applyFont="1" applyFill="1" applyBorder="1" applyProtection="1">
      <protection locked="0"/>
    </xf>
    <xf numFmtId="4" fontId="1" fillId="4" borderId="10" xfId="0" applyNumberFormat="1" applyFont="1" applyFill="1" applyBorder="1" applyProtection="1">
      <protection locked="0"/>
    </xf>
    <xf numFmtId="0" fontId="3" fillId="0" borderId="0" xfId="0" applyFont="1" applyProtection="1">
      <protection hidden="1"/>
    </xf>
    <xf numFmtId="0" fontId="7" fillId="2" borderId="1" xfId="0" applyFont="1" applyFill="1" applyBorder="1" applyAlignment="1" applyProtection="1">
      <alignment horizontal="center" vertical="center" wrapText="1"/>
      <protection hidden="1"/>
    </xf>
    <xf numFmtId="0" fontId="3" fillId="2" borderId="23" xfId="0" applyFont="1" applyFill="1" applyBorder="1" applyAlignment="1" applyProtection="1">
      <alignment horizontal="center" vertical="center" wrapText="1"/>
      <protection hidden="1"/>
    </xf>
    <xf numFmtId="0" fontId="8" fillId="0" borderId="0" xfId="0" applyFont="1" applyBorder="1" applyAlignment="1" applyProtection="1">
      <alignment vertical="center" wrapText="1"/>
      <protection hidden="1"/>
    </xf>
    <xf numFmtId="0" fontId="1" fillId="4" borderId="24" xfId="0" applyFont="1" applyFill="1" applyBorder="1" applyAlignment="1" applyProtection="1">
      <alignment horizontal="left"/>
      <protection locked="0"/>
    </xf>
    <xf numFmtId="0" fontId="19" fillId="3" borderId="0" xfId="0" applyFont="1" applyFill="1" applyProtection="1">
      <protection hidden="1"/>
    </xf>
    <xf numFmtId="4" fontId="19" fillId="3" borderId="0" xfId="0" applyNumberFormat="1" applyFont="1" applyFill="1" applyProtection="1">
      <protection hidden="1"/>
    </xf>
    <xf numFmtId="0" fontId="19" fillId="3" borderId="0" xfId="0" applyNumberFormat="1" applyFont="1" applyFill="1" applyAlignment="1" applyProtection="1">
      <alignment vertical="top"/>
      <protection hidden="1"/>
    </xf>
    <xf numFmtId="0" fontId="20" fillId="3" borderId="0" xfId="0" applyFont="1" applyFill="1" applyProtection="1">
      <protection hidden="1"/>
    </xf>
    <xf numFmtId="0" fontId="21" fillId="3" borderId="0" xfId="0" applyFont="1" applyFill="1" applyProtection="1">
      <protection hidden="1"/>
    </xf>
    <xf numFmtId="4" fontId="21" fillId="3" borderId="0" xfId="0" applyNumberFormat="1" applyFont="1" applyFill="1" applyProtection="1">
      <protection hidden="1"/>
    </xf>
    <xf numFmtId="0" fontId="21" fillId="3" borderId="0" xfId="0" applyNumberFormat="1" applyFont="1" applyFill="1" applyAlignment="1" applyProtection="1">
      <alignment vertical="top"/>
      <protection hidden="1"/>
    </xf>
    <xf numFmtId="0" fontId="22" fillId="3" borderId="0" xfId="0" applyFont="1" applyFill="1" applyProtection="1">
      <protection hidden="1"/>
    </xf>
    <xf numFmtId="0" fontId="1" fillId="3" borderId="0" xfId="0" applyFont="1" applyFill="1" applyProtection="1">
      <protection hidden="1"/>
    </xf>
    <xf numFmtId="0" fontId="0" fillId="0" borderId="0" xfId="0" applyBorder="1" applyProtection="1">
      <protection hidden="1"/>
    </xf>
    <xf numFmtId="0" fontId="16" fillId="0" borderId="0" xfId="0" applyFont="1" applyAlignment="1" applyProtection="1">
      <alignment horizontal="center" vertical="center"/>
      <protection hidden="1"/>
    </xf>
    <xf numFmtId="4" fontId="5" fillId="0" borderId="0" xfId="0" applyNumberFormat="1" applyFont="1" applyAlignment="1" applyProtection="1">
      <alignment horizontal="center" vertical="center"/>
      <protection hidden="1"/>
    </xf>
    <xf numFmtId="4" fontId="5" fillId="0" borderId="0" xfId="0" applyNumberFormat="1" applyFont="1" applyAlignment="1" applyProtection="1">
      <alignment horizontal="center" vertical="center" wrapText="1"/>
      <protection hidden="1"/>
    </xf>
    <xf numFmtId="0" fontId="13" fillId="0" borderId="0" xfId="0" applyFont="1" applyAlignment="1" applyProtection="1">
      <alignment vertical="top"/>
      <protection hidden="1"/>
    </xf>
    <xf numFmtId="0" fontId="13" fillId="0" borderId="0" xfId="0" applyFont="1" applyAlignment="1" applyProtection="1">
      <alignment horizontal="justify" vertical="top" wrapText="1"/>
      <protection hidden="1"/>
    </xf>
    <xf numFmtId="0" fontId="14" fillId="0" borderId="0" xfId="0" applyFont="1" applyAlignment="1" applyProtection="1">
      <alignment horizontal="center" vertical="top"/>
      <protection hidden="1"/>
    </xf>
    <xf numFmtId="1" fontId="13" fillId="0" borderId="0" xfId="0" applyNumberFormat="1" applyFont="1" applyAlignment="1" applyProtection="1">
      <alignment horizontal="center" vertical="top"/>
      <protection hidden="1"/>
    </xf>
    <xf numFmtId="0" fontId="13" fillId="0" borderId="0" xfId="0" applyFont="1" applyFill="1" applyAlignment="1" applyProtection="1">
      <alignment vertical="top"/>
      <protection hidden="1"/>
    </xf>
    <xf numFmtId="0" fontId="15" fillId="0" borderId="0" xfId="0" applyFont="1" applyAlignment="1" applyProtection="1">
      <alignment horizontal="center" vertical="center"/>
      <protection hidden="1"/>
    </xf>
    <xf numFmtId="1" fontId="15" fillId="0" borderId="0" xfId="0" applyNumberFormat="1" applyFont="1" applyAlignment="1" applyProtection="1">
      <alignment horizontal="center" vertical="center"/>
      <protection hidden="1"/>
    </xf>
    <xf numFmtId="0" fontId="15" fillId="0" borderId="0" xfId="0" applyFont="1" applyFill="1" applyAlignment="1" applyProtection="1">
      <alignment horizontal="center" vertical="center"/>
      <protection hidden="1"/>
    </xf>
    <xf numFmtId="4" fontId="16" fillId="0" borderId="0" xfId="0" applyNumberFormat="1" applyFont="1" applyAlignment="1" applyProtection="1">
      <alignment horizontal="center" vertical="center" wrapText="1"/>
      <protection hidden="1"/>
    </xf>
    <xf numFmtId="0" fontId="14" fillId="0" borderId="0" xfId="0" applyFont="1" applyAlignment="1" applyProtection="1">
      <alignment vertical="top"/>
      <protection hidden="1"/>
    </xf>
    <xf numFmtId="1" fontId="14" fillId="0" borderId="0" xfId="0" applyNumberFormat="1" applyFont="1" applyAlignment="1" applyProtection="1">
      <alignment horizontal="center" vertical="top"/>
      <protection hidden="1"/>
    </xf>
    <xf numFmtId="0" fontId="14" fillId="0" borderId="0" xfId="0" applyFont="1" applyFill="1" applyAlignment="1" applyProtection="1">
      <alignment vertical="top"/>
      <protection hidden="1"/>
    </xf>
    <xf numFmtId="0" fontId="0" fillId="0" borderId="0" xfId="0" applyAlignment="1" applyProtection="1">
      <alignment horizontal="center"/>
      <protection hidden="1"/>
    </xf>
    <xf numFmtId="4" fontId="0" fillId="0" borderId="0" xfId="0" applyNumberFormat="1" applyProtection="1">
      <protection hidden="1"/>
    </xf>
    <xf numFmtId="0" fontId="2" fillId="0" borderId="4" xfId="0" applyFont="1" applyBorder="1" applyAlignment="1" applyProtection="1">
      <alignment horizontal="center" wrapText="1"/>
      <protection hidden="1"/>
    </xf>
    <xf numFmtId="0" fontId="3" fillId="0" borderId="4" xfId="0" applyFont="1" applyBorder="1" applyAlignment="1" applyProtection="1">
      <alignment horizontal="center" wrapText="1"/>
      <protection hidden="1"/>
    </xf>
    <xf numFmtId="0" fontId="2" fillId="0" borderId="0" xfId="0" applyFont="1" applyAlignment="1" applyProtection="1">
      <alignment horizontal="center" wrapText="1"/>
      <protection hidden="1"/>
    </xf>
    <xf numFmtId="0" fontId="2" fillId="0" borderId="33" xfId="0" applyFont="1" applyBorder="1" applyAlignment="1" applyProtection="1">
      <alignment horizontal="center" wrapText="1"/>
      <protection hidden="1"/>
    </xf>
    <xf numFmtId="0" fontId="3" fillId="0" borderId="33" xfId="0" applyFont="1" applyBorder="1" applyAlignment="1" applyProtection="1">
      <alignment horizontal="center" wrapText="1"/>
      <protection hidden="1"/>
    </xf>
    <xf numFmtId="0" fontId="17" fillId="0" borderId="10" xfId="0" applyFont="1" applyBorder="1" applyAlignment="1" applyProtection="1">
      <alignment horizontal="center"/>
      <protection hidden="1"/>
    </xf>
    <xf numFmtId="0" fontId="17" fillId="0" borderId="0" xfId="0" applyFont="1" applyAlignment="1" applyProtection="1">
      <alignment horizontal="center"/>
      <protection hidden="1"/>
    </xf>
    <xf numFmtId="0" fontId="2" fillId="0" borderId="0" xfId="0" applyFont="1" applyBorder="1" applyAlignment="1" applyProtection="1">
      <alignment horizontal="center" wrapText="1"/>
      <protection hidden="1"/>
    </xf>
    <xf numFmtId="0" fontId="3" fillId="0" borderId="0" xfId="0" applyFont="1" applyBorder="1" applyAlignment="1" applyProtection="1">
      <alignment horizontal="center" wrapText="1"/>
      <protection hidden="1"/>
    </xf>
    <xf numFmtId="1" fontId="7" fillId="0" borderId="26" xfId="0" applyNumberFormat="1" applyFont="1" applyBorder="1" applyAlignment="1" applyProtection="1">
      <alignment horizontal="center" vertical="center"/>
      <protection hidden="1"/>
    </xf>
    <xf numFmtId="0" fontId="17" fillId="0" borderId="26" xfId="0" applyFont="1" applyBorder="1" applyAlignment="1" applyProtection="1">
      <alignment horizontal="center"/>
      <protection hidden="1"/>
    </xf>
    <xf numFmtId="0" fontId="2" fillId="0" borderId="0" xfId="0" applyFont="1" applyBorder="1" applyProtection="1">
      <protection hidden="1"/>
    </xf>
    <xf numFmtId="0" fontId="2" fillId="0" borderId="0" xfId="0" applyFont="1" applyBorder="1" applyAlignment="1" applyProtection="1">
      <alignment horizontal="center"/>
      <protection hidden="1"/>
    </xf>
    <xf numFmtId="0" fontId="1" fillId="0" borderId="0" xfId="0" applyFont="1" applyAlignment="1" applyProtection="1">
      <alignment horizontal="center"/>
      <protection hidden="1"/>
    </xf>
    <xf numFmtId="0" fontId="0" fillId="0" borderId="0" xfId="0"/>
    <xf numFmtId="0" fontId="24" fillId="0" borderId="0" xfId="0" applyFont="1" applyBorder="1" applyAlignment="1">
      <alignment horizontal="center" vertical="center" wrapText="1"/>
    </xf>
    <xf numFmtId="0" fontId="23" fillId="0" borderId="0" xfId="0" applyFont="1" applyBorder="1" applyAlignment="1">
      <alignment horizontal="justify" vertical="center"/>
    </xf>
    <xf numFmtId="0" fontId="0" fillId="0" borderId="0" xfId="0" applyBorder="1" applyAlignment="1">
      <alignment horizontal="justify" vertical="center"/>
    </xf>
    <xf numFmtId="0" fontId="0" fillId="0" borderId="0" xfId="0" applyBorder="1" applyAlignment="1">
      <alignment horizontal="left" vertical="center" indent="1"/>
    </xf>
    <xf numFmtId="0" fontId="0" fillId="0" borderId="0" xfId="0" applyBorder="1" applyAlignment="1">
      <alignment horizontal="center" vertical="center"/>
    </xf>
    <xf numFmtId="0" fontId="0" fillId="0" borderId="0" xfId="0" applyBorder="1" applyAlignment="1">
      <alignment horizontal="left" vertical="center" indent="2"/>
    </xf>
    <xf numFmtId="0" fontId="0" fillId="0" borderId="0" xfId="0" applyBorder="1" applyAlignment="1">
      <alignment horizontal="left" vertical="center" wrapText="1" indent="3"/>
    </xf>
    <xf numFmtId="0" fontId="0" fillId="0" borderId="0" xfId="0" applyBorder="1" applyAlignment="1">
      <alignment horizontal="left" vertical="center" wrapText="1" indent="1"/>
    </xf>
    <xf numFmtId="0" fontId="26" fillId="0" borderId="0" xfId="0" applyFont="1" applyBorder="1" applyAlignment="1">
      <alignment horizontal="left" vertical="center" wrapText="1" indent="2"/>
    </xf>
    <xf numFmtId="0" fontId="0" fillId="0" borderId="0" xfId="0" applyBorder="1" applyAlignment="1">
      <alignment horizontal="left" wrapText="1" indent="1"/>
    </xf>
    <xf numFmtId="0" fontId="27" fillId="5" borderId="0" xfId="0" applyFont="1" applyFill="1" applyProtection="1">
      <protection hidden="1"/>
    </xf>
    <xf numFmtId="0" fontId="27" fillId="5" borderId="0" xfId="0" applyFont="1" applyFill="1" applyAlignment="1" applyProtection="1">
      <alignment horizontal="center"/>
      <protection hidden="1"/>
    </xf>
    <xf numFmtId="4" fontId="27" fillId="5" borderId="0" xfId="0" applyNumberFormat="1" applyFont="1" applyFill="1" applyAlignment="1" applyProtection="1">
      <alignment horizontal="center"/>
      <protection hidden="1"/>
    </xf>
    <xf numFmtId="0" fontId="27" fillId="5" borderId="25" xfId="0" applyFont="1" applyFill="1" applyBorder="1" applyProtection="1">
      <protection hidden="1"/>
    </xf>
    <xf numFmtId="0" fontId="27" fillId="5" borderId="26" xfId="0" applyFont="1" applyFill="1" applyBorder="1" applyProtection="1">
      <protection hidden="1"/>
    </xf>
    <xf numFmtId="4" fontId="27" fillId="5" borderId="26" xfId="0" applyNumberFormat="1" applyFont="1" applyFill="1" applyBorder="1" applyProtection="1">
      <protection hidden="1"/>
    </xf>
    <xf numFmtId="0" fontId="27" fillId="5" borderId="27" xfId="0" applyFont="1" applyFill="1" applyBorder="1" applyProtection="1">
      <protection hidden="1"/>
    </xf>
    <xf numFmtId="0" fontId="27" fillId="5" borderId="0" xfId="0" applyFont="1" applyFill="1" applyBorder="1" applyProtection="1">
      <protection hidden="1"/>
    </xf>
    <xf numFmtId="0" fontId="28" fillId="5" borderId="0" xfId="0" applyFont="1" applyFill="1" applyProtection="1">
      <protection hidden="1"/>
    </xf>
    <xf numFmtId="4" fontId="27" fillId="5" borderId="0" xfId="0" applyNumberFormat="1" applyFont="1" applyFill="1" applyProtection="1">
      <protection hidden="1"/>
    </xf>
    <xf numFmtId="0" fontId="27" fillId="5" borderId="0" xfId="0" applyFont="1" applyFill="1" applyAlignment="1" applyProtection="1">
      <alignment horizontal="right"/>
      <protection hidden="1"/>
    </xf>
    <xf numFmtId="0" fontId="27" fillId="5" borderId="28" xfId="0" applyFont="1" applyFill="1" applyBorder="1" applyProtection="1">
      <protection hidden="1"/>
    </xf>
    <xf numFmtId="4" fontId="27" fillId="5" borderId="0" xfId="0" applyNumberFormat="1" applyFont="1" applyFill="1" applyBorder="1" applyProtection="1">
      <protection hidden="1"/>
    </xf>
    <xf numFmtId="0" fontId="27" fillId="5" borderId="29" xfId="0" applyFont="1" applyFill="1" applyBorder="1" applyProtection="1">
      <protection hidden="1"/>
    </xf>
    <xf numFmtId="0" fontId="27" fillId="5" borderId="30" xfId="0" applyFont="1" applyFill="1" applyBorder="1" applyProtection="1">
      <protection hidden="1"/>
    </xf>
    <xf numFmtId="0" fontId="27" fillId="5" borderId="31" xfId="0" applyFont="1" applyFill="1" applyBorder="1" applyProtection="1">
      <protection hidden="1"/>
    </xf>
    <xf numFmtId="4" fontId="27" fillId="5" borderId="31" xfId="0" applyNumberFormat="1" applyFont="1" applyFill="1" applyBorder="1" applyProtection="1">
      <protection hidden="1"/>
    </xf>
    <xf numFmtId="0" fontId="27" fillId="5" borderId="32" xfId="0" applyFont="1" applyFill="1" applyBorder="1" applyProtection="1">
      <protection hidden="1"/>
    </xf>
    <xf numFmtId="0" fontId="27" fillId="5" borderId="0" xfId="0" applyFont="1" applyFill="1" applyAlignment="1" applyProtection="1">
      <alignment horizontal="left"/>
      <protection hidden="1"/>
    </xf>
    <xf numFmtId="0" fontId="2" fillId="0" borderId="0" xfId="0" applyFont="1" applyAlignment="1" applyProtection="1">
      <alignment horizontal="left"/>
      <protection hidden="1"/>
    </xf>
    <xf numFmtId="0" fontId="1" fillId="4" borderId="0" xfId="0" applyFont="1" applyFill="1" applyAlignment="1" applyProtection="1">
      <alignment horizontal="left" vertical="top" wrapText="1"/>
      <protection locked="0"/>
    </xf>
    <xf numFmtId="0" fontId="2" fillId="0" borderId="0" xfId="0" applyFont="1" applyAlignment="1" applyProtection="1">
      <alignment horizontal="center"/>
      <protection hidden="1"/>
    </xf>
    <xf numFmtId="0" fontId="8" fillId="0" borderId="0" xfId="0" applyFont="1" applyBorder="1" applyAlignment="1" applyProtection="1">
      <alignment horizontal="left" vertical="center" wrapText="1"/>
      <protection hidden="1"/>
    </xf>
    <xf numFmtId="0" fontId="3" fillId="2" borderId="35" xfId="0" applyFont="1" applyFill="1" applyBorder="1" applyAlignment="1" applyProtection="1">
      <alignment horizontal="center" vertical="center" wrapText="1"/>
      <protection hidden="1"/>
    </xf>
    <xf numFmtId="0" fontId="3" fillId="2" borderId="36"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35" xfId="0" applyFont="1" applyFill="1" applyBorder="1" applyAlignment="1" applyProtection="1">
      <alignment horizontal="center" vertical="center"/>
      <protection hidden="1"/>
    </xf>
    <xf numFmtId="0" fontId="3" fillId="2" borderId="36"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1" fillId="4" borderId="0" xfId="0" applyFont="1" applyFill="1" applyAlignment="1" applyProtection="1">
      <alignment horizontal="left"/>
      <protection locked="0"/>
    </xf>
    <xf numFmtId="0" fontId="1" fillId="3" borderId="0" xfId="0" applyFont="1" applyFill="1" applyAlignment="1" applyProtection="1">
      <alignment horizontal="left"/>
      <protection hidden="1"/>
    </xf>
    <xf numFmtId="0" fontId="1" fillId="3" borderId="0" xfId="0" applyFont="1" applyFill="1" applyAlignment="1" applyProtection="1">
      <alignment horizontal="left" vertical="top" wrapText="1"/>
      <protection hidden="1"/>
    </xf>
    <xf numFmtId="0" fontId="8" fillId="0" borderId="0" xfId="0" applyFont="1" applyBorder="1" applyAlignment="1" applyProtection="1">
      <alignment horizontal="justify" vertical="top" wrapText="1"/>
      <protection hidden="1"/>
    </xf>
    <xf numFmtId="0" fontId="9" fillId="4" borderId="18" xfId="0" applyFont="1" applyFill="1" applyBorder="1" applyAlignment="1" applyProtection="1">
      <alignment horizontal="left"/>
      <protection locked="0"/>
    </xf>
    <xf numFmtId="0" fontId="9" fillId="4" borderId="10" xfId="0" applyFont="1" applyFill="1" applyBorder="1" applyAlignment="1" applyProtection="1">
      <alignment horizontal="left"/>
      <protection locked="0"/>
    </xf>
    <xf numFmtId="0" fontId="9" fillId="4" borderId="24" xfId="0" applyFont="1" applyFill="1" applyBorder="1" applyAlignment="1" applyProtection="1">
      <alignment horizontal="left"/>
      <protection locked="0"/>
    </xf>
    <xf numFmtId="4" fontId="9" fillId="3" borderId="42" xfId="0" applyNumberFormat="1" applyFont="1" applyFill="1" applyBorder="1" applyAlignment="1" applyProtection="1">
      <alignment horizontal="right"/>
      <protection hidden="1"/>
    </xf>
    <xf numFmtId="4" fontId="9" fillId="3" borderId="43" xfId="0" applyNumberFormat="1" applyFont="1" applyFill="1" applyBorder="1" applyAlignment="1" applyProtection="1">
      <alignment horizontal="right"/>
      <protection hidden="1"/>
    </xf>
    <xf numFmtId="4" fontId="9" fillId="3" borderId="15" xfId="0" applyNumberFormat="1" applyFont="1" applyFill="1" applyBorder="1" applyAlignment="1" applyProtection="1">
      <alignment horizontal="right"/>
      <protection hidden="1"/>
    </xf>
    <xf numFmtId="4" fontId="9" fillId="3" borderId="17" xfId="0" applyNumberFormat="1" applyFont="1" applyFill="1" applyBorder="1" applyAlignment="1" applyProtection="1">
      <alignment horizontal="right"/>
      <protection hidden="1"/>
    </xf>
    <xf numFmtId="0" fontId="9" fillId="4" borderId="20" xfId="0" applyFont="1" applyFill="1" applyBorder="1" applyAlignment="1" applyProtection="1">
      <alignment horizontal="left"/>
      <protection locked="0"/>
    </xf>
    <xf numFmtId="0" fontId="9" fillId="4" borderId="21" xfId="0" applyFont="1" applyFill="1" applyBorder="1" applyAlignment="1" applyProtection="1">
      <alignment horizontal="left"/>
      <protection locked="0"/>
    </xf>
    <xf numFmtId="0" fontId="9" fillId="4" borderId="44" xfId="0" applyFont="1" applyFill="1" applyBorder="1" applyAlignment="1" applyProtection="1">
      <alignment horizontal="left"/>
      <protection locked="0"/>
    </xf>
    <xf numFmtId="4" fontId="9" fillId="3" borderId="45" xfId="0" applyNumberFormat="1" applyFont="1" applyFill="1" applyBorder="1" applyAlignment="1" applyProtection="1">
      <alignment horizontal="right"/>
      <protection hidden="1"/>
    </xf>
    <xf numFmtId="4" fontId="9" fillId="3" borderId="46" xfId="0" applyNumberFormat="1" applyFont="1" applyFill="1" applyBorder="1" applyAlignment="1" applyProtection="1">
      <alignment horizontal="right"/>
      <protection hidden="1"/>
    </xf>
    <xf numFmtId="0" fontId="1" fillId="0" borderId="0" xfId="0" applyFont="1" applyBorder="1" applyAlignment="1" applyProtection="1">
      <alignment horizontal="justify" vertical="top"/>
      <protection hidden="1"/>
    </xf>
    <xf numFmtId="0" fontId="1" fillId="4" borderId="4" xfId="0" applyFont="1" applyFill="1" applyBorder="1" applyAlignment="1" applyProtection="1">
      <alignment horizontal="center" vertical="center"/>
      <protection locked="0"/>
    </xf>
    <xf numFmtId="0" fontId="1" fillId="4" borderId="47" xfId="0" applyFont="1" applyFill="1" applyBorder="1" applyAlignment="1" applyProtection="1">
      <alignment horizontal="center" vertical="center"/>
      <protection locked="0"/>
    </xf>
    <xf numFmtId="0" fontId="11" fillId="0" borderId="0" xfId="0" applyFont="1" applyBorder="1" applyAlignment="1" applyProtection="1">
      <alignment horizontal="justify" vertical="top"/>
      <protection hidden="1"/>
    </xf>
    <xf numFmtId="0" fontId="1" fillId="3" borderId="24" xfId="0" applyFont="1" applyFill="1" applyBorder="1" applyAlignment="1" applyProtection="1">
      <alignment horizontal="center"/>
      <protection hidden="1"/>
    </xf>
    <xf numFmtId="0" fontId="1" fillId="3" borderId="48" xfId="0" applyFont="1" applyFill="1" applyBorder="1" applyAlignment="1" applyProtection="1">
      <alignment horizontal="center"/>
      <protection hidden="1"/>
    </xf>
    <xf numFmtId="0" fontId="5" fillId="2" borderId="15" xfId="0" applyFont="1" applyFill="1" applyBorder="1" applyAlignment="1" applyProtection="1">
      <alignment horizontal="center" vertical="center" wrapText="1"/>
      <protection hidden="1"/>
    </xf>
    <xf numFmtId="0" fontId="5" fillId="2" borderId="16" xfId="0" quotePrefix="1" applyFont="1" applyFill="1" applyBorder="1" applyAlignment="1" applyProtection="1">
      <alignment horizontal="center" vertical="center"/>
      <protection hidden="1"/>
    </xf>
    <xf numFmtId="0" fontId="5" fillId="2" borderId="17" xfId="0" quotePrefix="1" applyFont="1" applyFill="1" applyBorder="1" applyAlignment="1" applyProtection="1">
      <alignment horizontal="center" vertical="center"/>
      <protection hidden="1"/>
    </xf>
    <xf numFmtId="0" fontId="5" fillId="2" borderId="20" xfId="0" quotePrefix="1" applyFont="1" applyFill="1" applyBorder="1" applyAlignment="1" applyProtection="1">
      <alignment horizontal="center" vertical="center"/>
      <protection hidden="1"/>
    </xf>
    <xf numFmtId="0" fontId="5" fillId="2" borderId="21" xfId="0" quotePrefix="1" applyFont="1" applyFill="1" applyBorder="1" applyAlignment="1" applyProtection="1">
      <alignment horizontal="center" vertical="center"/>
      <protection hidden="1"/>
    </xf>
    <xf numFmtId="0" fontId="5" fillId="2" borderId="22" xfId="0" quotePrefix="1" applyFont="1" applyFill="1" applyBorder="1" applyAlignment="1" applyProtection="1">
      <alignment horizontal="center" vertical="center"/>
      <protection hidden="1"/>
    </xf>
    <xf numFmtId="0" fontId="5" fillId="2" borderId="15" xfId="0" applyFont="1" applyFill="1" applyBorder="1" applyAlignment="1" applyProtection="1">
      <alignment horizontal="center"/>
      <protection hidden="1"/>
    </xf>
    <xf numFmtId="0" fontId="5" fillId="2" borderId="16" xfId="0" quotePrefix="1" applyFont="1" applyFill="1" applyBorder="1" applyAlignment="1" applyProtection="1">
      <alignment horizontal="center"/>
      <protection hidden="1"/>
    </xf>
    <xf numFmtId="0" fontId="5" fillId="2" borderId="17" xfId="0" quotePrefix="1" applyFont="1" applyFill="1" applyBorder="1" applyAlignment="1" applyProtection="1">
      <alignment horizontal="center"/>
      <protection hidden="1"/>
    </xf>
    <xf numFmtId="0" fontId="5" fillId="2" borderId="6" xfId="0" applyFont="1" applyFill="1" applyBorder="1" applyAlignment="1" applyProtection="1">
      <alignment horizontal="center" vertical="center" wrapText="1"/>
      <protection hidden="1"/>
    </xf>
    <xf numFmtId="0" fontId="5" fillId="2" borderId="14" xfId="0" applyFont="1" applyFill="1" applyBorder="1" applyAlignment="1" applyProtection="1">
      <alignment horizontal="center" vertical="center"/>
      <protection hidden="1"/>
    </xf>
    <xf numFmtId="0" fontId="7" fillId="2" borderId="15" xfId="0" applyFont="1" applyFill="1" applyBorder="1" applyAlignment="1" applyProtection="1">
      <alignment horizontal="center" vertical="center"/>
      <protection hidden="1"/>
    </xf>
    <xf numFmtId="0" fontId="7" fillId="2" borderId="17" xfId="0" applyFont="1" applyFill="1" applyBorder="1" applyAlignment="1" applyProtection="1">
      <alignment horizontal="center" vertical="center"/>
      <protection hidden="1"/>
    </xf>
    <xf numFmtId="0" fontId="7" fillId="2" borderId="20" xfId="0" applyFont="1" applyFill="1" applyBorder="1" applyAlignment="1" applyProtection="1">
      <alignment horizontal="center" vertical="center"/>
      <protection hidden="1"/>
    </xf>
    <xf numFmtId="0" fontId="7" fillId="2" borderId="22" xfId="0" applyFont="1" applyFill="1" applyBorder="1" applyAlignment="1" applyProtection="1">
      <alignment horizontal="center" vertical="center"/>
      <protection hidden="1"/>
    </xf>
    <xf numFmtId="0" fontId="9" fillId="4" borderId="42" xfId="0" applyFont="1" applyFill="1" applyBorder="1" applyAlignment="1" applyProtection="1">
      <alignment horizontal="left"/>
      <protection locked="0"/>
    </xf>
    <xf numFmtId="0" fontId="9" fillId="4" borderId="33" xfId="0" applyFont="1" applyFill="1" applyBorder="1" applyAlignment="1" applyProtection="1">
      <alignment horizontal="left"/>
      <protection locked="0"/>
    </xf>
    <xf numFmtId="0" fontId="9" fillId="4" borderId="30" xfId="0" applyFont="1" applyFill="1" applyBorder="1" applyAlignment="1" applyProtection="1">
      <alignment horizontal="left"/>
      <protection locked="0"/>
    </xf>
    <xf numFmtId="0" fontId="1" fillId="4" borderId="33" xfId="0" applyFont="1" applyFill="1" applyBorder="1" applyAlignment="1" applyProtection="1">
      <alignment horizontal="center" vertical="center"/>
      <protection locked="0"/>
    </xf>
    <xf numFmtId="0" fontId="1" fillId="4" borderId="37" xfId="0" applyFont="1" applyFill="1" applyBorder="1" applyAlignment="1" applyProtection="1">
      <alignment horizontal="justify" vertical="top" wrapText="1"/>
      <protection locked="0"/>
    </xf>
    <xf numFmtId="0" fontId="1" fillId="4" borderId="2" xfId="0" applyFont="1" applyFill="1" applyBorder="1" applyAlignment="1" applyProtection="1">
      <alignment horizontal="justify" vertical="top" wrapText="1"/>
      <protection locked="0"/>
    </xf>
    <xf numFmtId="0" fontId="1" fillId="4" borderId="38" xfId="0" applyFont="1" applyFill="1" applyBorder="1" applyAlignment="1" applyProtection="1">
      <alignment horizontal="justify" vertical="top" wrapText="1"/>
      <protection locked="0"/>
    </xf>
    <xf numFmtId="0" fontId="1" fillId="4" borderId="51" xfId="0" applyFont="1" applyFill="1" applyBorder="1" applyAlignment="1" applyProtection="1">
      <alignment horizontal="justify" vertical="top" wrapText="1"/>
      <protection locked="0"/>
    </xf>
    <xf numFmtId="0" fontId="1" fillId="4" borderId="0" xfId="0" applyFont="1" applyFill="1" applyBorder="1" applyAlignment="1" applyProtection="1">
      <alignment horizontal="justify" vertical="top" wrapText="1"/>
      <protection locked="0"/>
    </xf>
    <xf numFmtId="0" fontId="1" fillId="4" borderId="52" xfId="0" applyFont="1" applyFill="1" applyBorder="1" applyAlignment="1" applyProtection="1">
      <alignment horizontal="justify" vertical="top" wrapText="1"/>
      <protection locked="0"/>
    </xf>
    <xf numFmtId="0" fontId="1" fillId="4" borderId="39" xfId="0" applyFont="1" applyFill="1" applyBorder="1" applyAlignment="1" applyProtection="1">
      <alignment horizontal="justify" vertical="top" wrapText="1"/>
      <protection locked="0"/>
    </xf>
    <xf numFmtId="0" fontId="1" fillId="4" borderId="9" xfId="0" applyFont="1" applyFill="1" applyBorder="1" applyAlignment="1" applyProtection="1">
      <alignment horizontal="justify" vertical="top" wrapText="1"/>
      <protection locked="0"/>
    </xf>
    <xf numFmtId="0" fontId="1" fillId="4" borderId="34" xfId="0" applyFont="1" applyFill="1" applyBorder="1" applyAlignment="1" applyProtection="1">
      <alignment horizontal="justify" vertical="top" wrapText="1"/>
      <protection locked="0"/>
    </xf>
    <xf numFmtId="4" fontId="3" fillId="3" borderId="1" xfId="0" applyNumberFormat="1" applyFont="1" applyFill="1" applyBorder="1" applyAlignment="1" applyProtection="1">
      <alignment horizontal="center"/>
      <protection hidden="1"/>
    </xf>
    <xf numFmtId="4" fontId="3" fillId="3" borderId="49" xfId="0" applyNumberFormat="1" applyFont="1" applyFill="1" applyBorder="1" applyAlignment="1" applyProtection="1">
      <alignment horizontal="center"/>
      <protection hidden="1"/>
    </xf>
    <xf numFmtId="4" fontId="3" fillId="3" borderId="50" xfId="0" applyNumberFormat="1" applyFont="1" applyFill="1" applyBorder="1" applyAlignment="1" applyProtection="1">
      <alignment horizontal="center"/>
      <protection hidden="1"/>
    </xf>
    <xf numFmtId="0" fontId="3" fillId="2" borderId="37"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3" fillId="2" borderId="38" xfId="0" applyFont="1" applyFill="1" applyBorder="1" applyAlignment="1" applyProtection="1">
      <alignment horizontal="center" vertical="center" wrapText="1"/>
      <protection hidden="1"/>
    </xf>
    <xf numFmtId="0" fontId="3" fillId="2" borderId="39" xfId="0" applyFont="1" applyFill="1" applyBorder="1" applyAlignment="1" applyProtection="1">
      <alignment horizontal="center" vertical="center" wrapText="1"/>
      <protection hidden="1"/>
    </xf>
    <xf numFmtId="0" fontId="3" fillId="2" borderId="9" xfId="0" applyFont="1" applyFill="1" applyBorder="1" applyAlignment="1" applyProtection="1">
      <alignment horizontal="center" vertical="center" wrapText="1"/>
      <protection hidden="1"/>
    </xf>
    <xf numFmtId="0" fontId="3" fillId="2" borderId="34" xfId="0" applyFont="1" applyFill="1" applyBorder="1" applyAlignment="1" applyProtection="1">
      <alignment horizontal="center" vertical="center" wrapText="1"/>
      <protection hidden="1"/>
    </xf>
    <xf numFmtId="4" fontId="7" fillId="3" borderId="40" xfId="0" applyNumberFormat="1" applyFont="1" applyFill="1" applyBorder="1" applyAlignment="1" applyProtection="1">
      <alignment horizontal="right"/>
      <protection hidden="1"/>
    </xf>
    <xf numFmtId="4" fontId="7" fillId="3" borderId="41" xfId="0" applyNumberFormat="1" applyFont="1" applyFill="1" applyBorder="1" applyAlignment="1" applyProtection="1">
      <alignment horizontal="right"/>
      <protection hidden="1"/>
    </xf>
    <xf numFmtId="4" fontId="3" fillId="3" borderId="39" xfId="0" applyNumberFormat="1" applyFont="1" applyFill="1" applyBorder="1" applyAlignment="1" applyProtection="1">
      <alignment horizontal="right"/>
      <protection hidden="1"/>
    </xf>
    <xf numFmtId="0" fontId="3" fillId="3" borderId="34" xfId="0" applyFont="1" applyFill="1" applyBorder="1" applyAlignment="1" applyProtection="1">
      <alignment horizontal="right"/>
      <protection hidden="1"/>
    </xf>
    <xf numFmtId="0" fontId="2" fillId="6" borderId="1" xfId="0" applyFont="1" applyFill="1" applyBorder="1" applyAlignment="1" applyProtection="1">
      <alignment horizontal="center"/>
      <protection hidden="1"/>
    </xf>
    <xf numFmtId="0" fontId="2" fillId="6" borderId="49" xfId="0" applyFont="1" applyFill="1" applyBorder="1" applyAlignment="1" applyProtection="1">
      <alignment horizontal="center"/>
      <protection hidden="1"/>
    </xf>
    <xf numFmtId="0" fontId="2" fillId="6" borderId="50" xfId="0" applyFont="1" applyFill="1" applyBorder="1" applyAlignment="1" applyProtection="1">
      <alignment horizontal="center"/>
      <protection hidden="1"/>
    </xf>
    <xf numFmtId="0" fontId="1" fillId="4" borderId="37" xfId="0" applyFont="1" applyFill="1" applyBorder="1" applyAlignment="1" applyProtection="1">
      <alignment horizontal="left" vertical="top" wrapText="1"/>
      <protection locked="0"/>
    </xf>
    <xf numFmtId="0" fontId="1" fillId="4" borderId="2" xfId="0" applyFont="1" applyFill="1" applyBorder="1" applyAlignment="1" applyProtection="1">
      <alignment horizontal="left" vertical="top" wrapText="1"/>
      <protection locked="0"/>
    </xf>
    <xf numFmtId="0" fontId="1" fillId="4" borderId="38" xfId="0" applyFont="1" applyFill="1" applyBorder="1" applyAlignment="1" applyProtection="1">
      <alignment horizontal="left" vertical="top" wrapText="1"/>
      <protection locked="0"/>
    </xf>
    <xf numFmtId="0" fontId="1" fillId="4" borderId="39" xfId="0" applyFont="1" applyFill="1" applyBorder="1" applyAlignment="1" applyProtection="1">
      <alignment horizontal="left" vertical="top" wrapText="1"/>
      <protection locked="0"/>
    </xf>
    <xf numFmtId="0" fontId="1" fillId="4" borderId="9" xfId="0" applyFont="1" applyFill="1" applyBorder="1" applyAlignment="1" applyProtection="1">
      <alignment horizontal="left" vertical="top" wrapText="1"/>
      <protection locked="0"/>
    </xf>
    <xf numFmtId="0" fontId="1" fillId="4" borderId="34" xfId="0" applyFont="1" applyFill="1" applyBorder="1" applyAlignment="1" applyProtection="1">
      <alignment horizontal="left" vertical="top" wrapText="1"/>
      <protection locked="0"/>
    </xf>
    <xf numFmtId="0" fontId="3" fillId="2" borderId="37" xfId="0" applyFont="1" applyFill="1" applyBorder="1" applyAlignment="1" applyProtection="1">
      <alignment horizontal="center"/>
      <protection hidden="1"/>
    </xf>
    <xf numFmtId="0" fontId="3" fillId="2" borderId="38" xfId="0" applyFont="1" applyFill="1" applyBorder="1" applyAlignment="1" applyProtection="1">
      <alignment horizontal="center"/>
      <protection hidden="1"/>
    </xf>
    <xf numFmtId="0" fontId="3" fillId="2" borderId="37" xfId="0" applyFont="1" applyFill="1" applyBorder="1" applyAlignment="1" applyProtection="1">
      <alignment horizontal="center" vertical="center"/>
      <protection hidden="1"/>
    </xf>
    <xf numFmtId="0" fontId="3" fillId="2" borderId="38" xfId="0" applyFont="1" applyFill="1" applyBorder="1" applyAlignment="1" applyProtection="1">
      <alignment horizontal="center" vertical="center"/>
      <protection hidden="1"/>
    </xf>
    <xf numFmtId="0" fontId="3" fillId="2" borderId="1" xfId="0" applyFont="1" applyFill="1" applyBorder="1" applyAlignment="1" applyProtection="1">
      <alignment horizontal="center" vertical="center"/>
      <protection hidden="1"/>
    </xf>
    <xf numFmtId="0" fontId="3" fillId="2" borderId="49" xfId="0" applyFont="1" applyFill="1" applyBorder="1" applyAlignment="1" applyProtection="1">
      <alignment horizontal="center" vertical="center"/>
      <protection hidden="1"/>
    </xf>
    <xf numFmtId="0" fontId="3" fillId="2" borderId="50" xfId="0" applyFont="1" applyFill="1" applyBorder="1" applyAlignment="1" applyProtection="1">
      <alignment horizontal="center" vertical="center"/>
      <protection hidden="1"/>
    </xf>
    <xf numFmtId="0" fontId="1" fillId="3" borderId="37" xfId="0" applyFont="1" applyFill="1" applyBorder="1" applyAlignment="1" applyProtection="1">
      <alignment horizontal="left" vertical="top" wrapText="1"/>
      <protection hidden="1"/>
    </xf>
    <xf numFmtId="0" fontId="1" fillId="3" borderId="2" xfId="0" applyFont="1" applyFill="1" applyBorder="1" applyAlignment="1" applyProtection="1">
      <alignment horizontal="left" vertical="top" wrapText="1"/>
      <protection hidden="1"/>
    </xf>
    <xf numFmtId="0" fontId="1" fillId="3" borderId="38" xfId="0" applyFont="1" applyFill="1" applyBorder="1" applyAlignment="1" applyProtection="1">
      <alignment horizontal="left" vertical="top" wrapText="1"/>
      <protection hidden="1"/>
    </xf>
    <xf numFmtId="0" fontId="1" fillId="3" borderId="39" xfId="0" applyFont="1" applyFill="1" applyBorder="1" applyAlignment="1" applyProtection="1">
      <alignment horizontal="left" vertical="top" wrapText="1"/>
      <protection hidden="1"/>
    </xf>
    <xf numFmtId="0" fontId="1" fillId="3" borderId="9" xfId="0" applyFont="1" applyFill="1" applyBorder="1" applyAlignment="1" applyProtection="1">
      <alignment horizontal="left" vertical="top" wrapText="1"/>
      <protection hidden="1"/>
    </xf>
    <xf numFmtId="0" fontId="1" fillId="3" borderId="34" xfId="0" applyFont="1" applyFill="1" applyBorder="1" applyAlignment="1" applyProtection="1">
      <alignment horizontal="left" vertical="top" wrapText="1"/>
      <protection hidden="1"/>
    </xf>
    <xf numFmtId="4" fontId="9" fillId="0" borderId="0" xfId="0" applyNumberFormat="1" applyFont="1" applyAlignment="1" applyProtection="1">
      <alignment horizontal="right"/>
      <protection hidden="1"/>
    </xf>
    <xf numFmtId="4" fontId="3" fillId="3" borderId="0" xfId="0" applyNumberFormat="1" applyFont="1" applyFill="1" applyBorder="1" applyAlignment="1" applyProtection="1">
      <alignment horizontal="right"/>
      <protection hidden="1"/>
    </xf>
    <xf numFmtId="0" fontId="3" fillId="3" borderId="0" xfId="0" applyFont="1" applyFill="1" applyBorder="1" applyAlignment="1" applyProtection="1">
      <alignment horizontal="right"/>
      <protection hidden="1"/>
    </xf>
    <xf numFmtId="0" fontId="2" fillId="0" borderId="0" xfId="0" applyFont="1" applyFill="1" applyBorder="1" applyAlignment="1" applyProtection="1">
      <alignment horizontal="right"/>
      <protection hidden="1"/>
    </xf>
    <xf numFmtId="4" fontId="10" fillId="3" borderId="15" xfId="0" applyNumberFormat="1" applyFont="1" applyFill="1" applyBorder="1" applyAlignment="1" applyProtection="1">
      <alignment horizontal="right"/>
      <protection hidden="1"/>
    </xf>
    <xf numFmtId="4" fontId="10" fillId="3" borderId="17" xfId="0" applyNumberFormat="1" applyFont="1" applyFill="1" applyBorder="1" applyAlignment="1" applyProtection="1">
      <alignment horizontal="right"/>
      <protection hidden="1"/>
    </xf>
    <xf numFmtId="4" fontId="10" fillId="3" borderId="18" xfId="0" applyNumberFormat="1" applyFont="1" applyFill="1" applyBorder="1" applyAlignment="1" applyProtection="1">
      <alignment horizontal="right"/>
      <protection hidden="1"/>
    </xf>
    <xf numFmtId="4" fontId="10" fillId="3" borderId="24" xfId="0" applyNumberFormat="1" applyFont="1" applyFill="1" applyBorder="1" applyAlignment="1" applyProtection="1">
      <alignment horizontal="right"/>
      <protection hidden="1"/>
    </xf>
    <xf numFmtId="4" fontId="10" fillId="3" borderId="53" xfId="0" applyNumberFormat="1" applyFont="1" applyFill="1" applyBorder="1" applyAlignment="1" applyProtection="1">
      <alignment horizontal="right"/>
      <protection hidden="1"/>
    </xf>
    <xf numFmtId="0" fontId="3" fillId="2" borderId="35" xfId="0" quotePrefix="1" applyFont="1" applyFill="1" applyBorder="1" applyAlignment="1" applyProtection="1">
      <alignment horizontal="center" vertical="center" wrapText="1"/>
      <protection hidden="1"/>
    </xf>
    <xf numFmtId="4" fontId="10" fillId="3" borderId="20" xfId="0" applyNumberFormat="1" applyFont="1" applyFill="1" applyBorder="1" applyAlignment="1" applyProtection="1">
      <alignment horizontal="right"/>
      <protection hidden="1"/>
    </xf>
    <xf numFmtId="4" fontId="10" fillId="3" borderId="44" xfId="0" applyNumberFormat="1" applyFont="1" applyFill="1" applyBorder="1" applyAlignment="1" applyProtection="1">
      <alignment horizontal="right"/>
      <protection hidden="1"/>
    </xf>
    <xf numFmtId="4" fontId="10" fillId="4" borderId="18" xfId="0" applyNumberFormat="1" applyFont="1" applyFill="1" applyBorder="1" applyAlignment="1" applyProtection="1">
      <alignment horizontal="right"/>
      <protection locked="0"/>
    </xf>
    <xf numFmtId="4" fontId="10" fillId="4" borderId="19" xfId="0" applyNumberFormat="1" applyFont="1" applyFill="1" applyBorder="1" applyAlignment="1" applyProtection="1">
      <alignment horizontal="right"/>
      <protection locked="0"/>
    </xf>
    <xf numFmtId="0" fontId="9" fillId="4" borderId="15" xfId="0" applyFont="1" applyFill="1" applyBorder="1" applyAlignment="1" applyProtection="1">
      <alignment horizontal="left"/>
      <protection locked="0"/>
    </xf>
    <xf numFmtId="0" fontId="9" fillId="4" borderId="16" xfId="0" applyFont="1" applyFill="1" applyBorder="1" applyAlignment="1" applyProtection="1">
      <alignment horizontal="left"/>
      <protection locked="0"/>
    </xf>
    <xf numFmtId="0" fontId="9" fillId="4" borderId="17" xfId="0" applyFont="1" applyFill="1" applyBorder="1" applyAlignment="1" applyProtection="1">
      <alignment horizontal="left"/>
      <protection locked="0"/>
    </xf>
    <xf numFmtId="4" fontId="10" fillId="4" borderId="15" xfId="0" applyNumberFormat="1" applyFont="1" applyFill="1" applyBorder="1" applyAlignment="1" applyProtection="1">
      <alignment horizontal="right"/>
      <protection locked="0"/>
    </xf>
    <xf numFmtId="4" fontId="10" fillId="4" borderId="17" xfId="0" applyNumberFormat="1" applyFont="1" applyFill="1" applyBorder="1" applyAlignment="1" applyProtection="1">
      <alignment horizontal="right"/>
      <protection locked="0"/>
    </xf>
    <xf numFmtId="0" fontId="3" fillId="2" borderId="51" xfId="0" applyFont="1" applyFill="1" applyBorder="1" applyAlignment="1" applyProtection="1">
      <alignment horizontal="center" vertical="center" wrapText="1"/>
      <protection hidden="1"/>
    </xf>
    <xf numFmtId="0" fontId="3" fillId="2" borderId="52" xfId="0" applyFont="1" applyFill="1" applyBorder="1" applyAlignment="1" applyProtection="1">
      <alignment horizontal="center" vertical="center" wrapText="1"/>
      <protection hidden="1"/>
    </xf>
    <xf numFmtId="0" fontId="9" fillId="0" borderId="0" xfId="0" applyFont="1" applyAlignment="1" applyProtection="1">
      <alignment horizontal="left"/>
      <protection hidden="1"/>
    </xf>
    <xf numFmtId="0" fontId="9" fillId="4" borderId="19" xfId="0" applyFont="1" applyFill="1" applyBorder="1" applyAlignment="1" applyProtection="1">
      <alignment horizontal="left"/>
      <protection locked="0"/>
    </xf>
    <xf numFmtId="0" fontId="3" fillId="2" borderId="0" xfId="0" applyFont="1" applyFill="1" applyBorder="1" applyAlignment="1" applyProtection="1">
      <alignment horizontal="center" vertical="center" wrapText="1"/>
      <protection hidden="1"/>
    </xf>
    <xf numFmtId="0" fontId="9" fillId="4" borderId="22" xfId="0" applyFont="1" applyFill="1" applyBorder="1" applyAlignment="1" applyProtection="1">
      <alignment horizontal="left"/>
      <protection locked="0"/>
    </xf>
    <xf numFmtId="4" fontId="10" fillId="3" borderId="19" xfId="0" applyNumberFormat="1" applyFont="1" applyFill="1" applyBorder="1" applyAlignment="1" applyProtection="1">
      <alignment horizontal="right"/>
      <protection hidden="1"/>
    </xf>
    <xf numFmtId="0" fontId="10" fillId="4" borderId="20" xfId="0" applyFont="1" applyFill="1" applyBorder="1" applyAlignment="1" applyProtection="1">
      <alignment horizontal="left"/>
      <protection locked="0"/>
    </xf>
    <xf numFmtId="0" fontId="10" fillId="4" borderId="21" xfId="0" applyFont="1" applyFill="1" applyBorder="1" applyAlignment="1" applyProtection="1">
      <alignment horizontal="left"/>
      <protection locked="0"/>
    </xf>
    <xf numFmtId="0" fontId="10" fillId="4" borderId="22" xfId="0" applyFont="1" applyFill="1" applyBorder="1" applyAlignment="1" applyProtection="1">
      <alignment horizontal="left"/>
      <protection locked="0"/>
    </xf>
    <xf numFmtId="0" fontId="10" fillId="4" borderId="20" xfId="0" applyFont="1" applyFill="1" applyBorder="1" applyAlignment="1" applyProtection="1">
      <alignment horizontal="right"/>
      <protection locked="0"/>
    </xf>
    <xf numFmtId="0" fontId="10" fillId="4" borderId="22" xfId="0" applyFont="1" applyFill="1" applyBorder="1" applyAlignment="1" applyProtection="1">
      <alignment horizontal="right"/>
      <protection locked="0"/>
    </xf>
    <xf numFmtId="0" fontId="10" fillId="4" borderId="15" xfId="0" applyFont="1" applyFill="1" applyBorder="1" applyAlignment="1" applyProtection="1">
      <alignment horizontal="left"/>
      <protection locked="0"/>
    </xf>
    <xf numFmtId="0" fontId="10" fillId="4" borderId="16" xfId="0" applyFont="1" applyFill="1" applyBorder="1" applyAlignment="1" applyProtection="1">
      <alignment horizontal="left"/>
      <protection locked="0"/>
    </xf>
    <xf numFmtId="0" fontId="10" fillId="4" borderId="17" xfId="0" applyFont="1" applyFill="1" applyBorder="1" applyAlignment="1" applyProtection="1">
      <alignment horizontal="left"/>
      <protection locked="0"/>
    </xf>
    <xf numFmtId="4" fontId="3" fillId="3" borderId="1" xfId="0" applyNumberFormat="1" applyFont="1" applyFill="1" applyBorder="1" applyAlignment="1" applyProtection="1">
      <alignment horizontal="right"/>
      <protection hidden="1"/>
    </xf>
    <xf numFmtId="0" fontId="3" fillId="3" borderId="50" xfId="0" applyFont="1" applyFill="1" applyBorder="1" applyAlignment="1" applyProtection="1">
      <alignment horizontal="right"/>
      <protection hidden="1"/>
    </xf>
    <xf numFmtId="4" fontId="10" fillId="3" borderId="22" xfId="0" applyNumberFormat="1" applyFont="1" applyFill="1" applyBorder="1" applyAlignment="1" applyProtection="1">
      <alignment horizontal="right"/>
      <protection hidden="1"/>
    </xf>
    <xf numFmtId="0" fontId="3" fillId="2" borderId="51" xfId="0" applyFont="1" applyFill="1" applyBorder="1" applyAlignment="1" applyProtection="1">
      <alignment horizontal="center" vertical="center"/>
      <protection hidden="1"/>
    </xf>
    <xf numFmtId="0" fontId="3" fillId="2" borderId="52" xfId="0" applyFont="1" applyFill="1" applyBorder="1" applyAlignment="1" applyProtection="1">
      <alignment horizontal="center" vertical="center"/>
      <protection hidden="1"/>
    </xf>
    <xf numFmtId="0" fontId="3" fillId="2" borderId="39" xfId="0" applyFont="1" applyFill="1" applyBorder="1" applyAlignment="1" applyProtection="1">
      <alignment horizontal="center" vertical="center"/>
      <protection hidden="1"/>
    </xf>
    <xf numFmtId="0" fontId="3" fillId="2" borderId="34" xfId="0" applyFont="1" applyFill="1" applyBorder="1" applyAlignment="1" applyProtection="1">
      <alignment horizontal="center" vertical="center"/>
      <protection hidden="1"/>
    </xf>
    <xf numFmtId="4" fontId="9" fillId="0" borderId="0" xfId="0" applyNumberFormat="1" applyFont="1" applyBorder="1" applyAlignment="1" applyProtection="1">
      <alignment horizontal="right"/>
      <protection hidden="1"/>
    </xf>
    <xf numFmtId="0" fontId="16" fillId="0" borderId="0" xfId="0" applyFont="1" applyAlignment="1" applyProtection="1">
      <alignment horizontal="center" vertical="center"/>
      <protection hidden="1"/>
    </xf>
    <xf numFmtId="4" fontId="16" fillId="0" borderId="0" xfId="0" applyNumberFormat="1" applyFont="1" applyAlignment="1" applyProtection="1">
      <alignment horizontal="center" vertical="center"/>
      <protection hidden="1"/>
    </xf>
    <xf numFmtId="0" fontId="17" fillId="0" borderId="0" xfId="0" applyFont="1" applyAlignment="1" applyProtection="1">
      <alignment horizontal="left" vertical="top" wrapText="1"/>
      <protection hidden="1"/>
    </xf>
    <xf numFmtId="0" fontId="2" fillId="0" borderId="48" xfId="0" applyFont="1" applyBorder="1" applyAlignment="1" applyProtection="1">
      <alignment horizontal="center" wrapText="1"/>
      <protection hidden="1"/>
    </xf>
    <xf numFmtId="0" fontId="2" fillId="0" borderId="10" xfId="0" applyFont="1" applyBorder="1" applyAlignment="1" applyProtection="1">
      <alignment horizontal="center" wrapText="1"/>
      <protection hidden="1"/>
    </xf>
    <xf numFmtId="0" fontId="2" fillId="0" borderId="0" xfId="0" applyFont="1" applyAlignment="1" applyProtection="1">
      <alignment horizontal="left" vertical="top"/>
      <protection hidden="1"/>
    </xf>
    <xf numFmtId="0" fontId="2" fillId="0" borderId="4" xfId="0" applyFont="1" applyBorder="1" applyAlignment="1" applyProtection="1">
      <alignment horizontal="center" vertical="center" wrapText="1"/>
      <protection hidden="1"/>
    </xf>
    <xf numFmtId="0" fontId="2" fillId="0" borderId="33" xfId="0" applyFont="1" applyBorder="1" applyAlignment="1" applyProtection="1">
      <alignment horizontal="center" vertical="center" wrapText="1"/>
      <protection hidden="1"/>
    </xf>
    <xf numFmtId="0" fontId="27" fillId="5" borderId="0" xfId="0" applyFont="1" applyFill="1" applyAlignment="1" applyProtection="1">
      <alignment horizontal="center"/>
      <protection hidden="1"/>
    </xf>
  </cellXfs>
  <cellStyles count="1">
    <cellStyle name="Normal" xfId="0" builtinId="0"/>
  </cellStyles>
  <dxfs count="804">
    <dxf>
      <fill>
        <patternFill>
          <bgColor indexed="52"/>
        </patternFill>
      </fill>
      <border>
        <left style="thin">
          <color indexed="64"/>
        </left>
        <right style="thin">
          <color indexed="64"/>
        </right>
        <top style="thin">
          <color indexed="64"/>
        </top>
        <bottom style="thin">
          <color indexed="64"/>
        </bottom>
      </border>
    </dxf>
    <dxf>
      <fill>
        <patternFill>
          <bgColor indexed="44"/>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patternType="lightGray"/>
      </fill>
    </dxf>
    <dxf>
      <fill>
        <patternFill patternType="lightGray"/>
      </fill>
    </dxf>
    <dxf>
      <fill>
        <patternFill patternType="lightGray"/>
      </fill>
    </dxf>
    <dxf>
      <font>
        <b/>
        <i val="0"/>
        <condense val="0"/>
        <extend val="0"/>
        <color indexed="10"/>
      </font>
      <fill>
        <patternFill>
          <bgColor indexed="22"/>
        </patternFill>
      </fill>
    </dxf>
    <dxf>
      <font>
        <b/>
        <i val="0"/>
        <color indexed="10"/>
      </font>
      <fill>
        <patternFill patternType="solid">
          <bgColor indexed="22"/>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val="0"/>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color indexed="10"/>
      </font>
      <fill>
        <patternFill>
          <bgColor indexed="22"/>
        </patternFill>
      </fill>
    </dxf>
    <dxf>
      <font>
        <b/>
        <i val="0"/>
        <color indexed="10"/>
      </font>
      <fill>
        <patternFill patternType="solid">
          <bgColor indexed="22"/>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val="0"/>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color indexed="10"/>
      </font>
      <fill>
        <patternFill>
          <bgColor indexed="22"/>
        </patternFill>
      </fill>
    </dxf>
    <dxf>
      <font>
        <b/>
        <i val="0"/>
        <color indexed="10"/>
      </font>
      <fill>
        <patternFill patternType="solid">
          <bgColor indexed="22"/>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val="0"/>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color indexed="10"/>
      </font>
      <fill>
        <patternFill>
          <bgColor indexed="22"/>
        </patternFill>
      </fill>
    </dxf>
    <dxf>
      <font>
        <b/>
        <i val="0"/>
        <color indexed="10"/>
      </font>
      <fill>
        <patternFill patternType="solid">
          <bgColor indexed="22"/>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val="0"/>
        <i val="0"/>
        <condense val="0"/>
        <extend val="0"/>
        <color indexed="10"/>
      </font>
    </dxf>
    <dxf>
      <font>
        <b/>
        <i val="0"/>
        <condense val="0"/>
        <extend val="0"/>
        <color indexed="10"/>
      </font>
      <fill>
        <patternFill>
          <bgColor indexed="22"/>
        </patternFill>
      </fill>
    </dxf>
    <dxf>
      <font>
        <b/>
        <i val="0"/>
        <color indexed="10"/>
      </font>
      <fill>
        <patternFill patternType="solid">
          <bgColor indexed="22"/>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val="0"/>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color indexed="10"/>
      </font>
      <fill>
        <patternFill>
          <bgColor indexed="22"/>
        </patternFill>
      </fill>
    </dxf>
    <dxf>
      <font>
        <b/>
        <i val="0"/>
        <color indexed="10"/>
      </font>
      <fill>
        <patternFill patternType="solid">
          <bgColor indexed="22"/>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val="0"/>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color indexed="10"/>
      </font>
      <fill>
        <patternFill>
          <bgColor indexed="22"/>
        </patternFill>
      </fill>
    </dxf>
    <dxf>
      <font>
        <b/>
        <i val="0"/>
        <color indexed="10"/>
      </font>
      <fill>
        <patternFill patternType="solid">
          <bgColor indexed="22"/>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val="0"/>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color indexed="10"/>
      </font>
      <fill>
        <patternFill>
          <bgColor indexed="22"/>
        </patternFill>
      </fill>
    </dxf>
    <dxf>
      <font>
        <b/>
        <i val="0"/>
        <color indexed="10"/>
      </font>
      <fill>
        <patternFill patternType="solid">
          <bgColor indexed="22"/>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val="0"/>
        <i val="0"/>
        <condense val="0"/>
        <extend val="0"/>
        <color indexed="10"/>
      </font>
    </dxf>
    <dxf>
      <font>
        <b val="0"/>
        <i val="0"/>
        <condense val="0"/>
        <extend val="0"/>
        <color indexed="10"/>
      </font>
    </dxf>
    <dxf>
      <font>
        <b/>
        <i val="0"/>
        <condense val="0"/>
        <extend val="0"/>
        <color indexed="10"/>
      </font>
      <fill>
        <patternFill>
          <bgColor indexed="22"/>
        </patternFill>
      </fill>
    </dxf>
    <dxf>
      <font>
        <b/>
        <i val="0"/>
        <color indexed="10"/>
      </font>
      <fill>
        <patternFill patternType="solid">
          <bgColor indexed="22"/>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val="0"/>
        <i val="0"/>
        <condense val="0"/>
        <extend val="0"/>
        <color indexed="10"/>
      </font>
    </dxf>
    <dxf>
      <font>
        <b val="0"/>
        <i val="0"/>
        <condense val="0"/>
        <extend val="0"/>
        <color indexed="10"/>
      </font>
    </dxf>
    <dxf>
      <font>
        <b/>
        <i val="0"/>
        <condense val="0"/>
        <extend val="0"/>
        <color indexed="10"/>
      </font>
      <fill>
        <patternFill>
          <bgColor indexed="22"/>
        </patternFill>
      </fill>
    </dxf>
    <dxf>
      <font>
        <b/>
        <i val="0"/>
        <color indexed="10"/>
      </font>
      <fill>
        <patternFill patternType="solid">
          <bgColor indexed="22"/>
        </patternFill>
      </fill>
    </dxf>
    <dxf>
      <font>
        <b/>
        <i val="0"/>
        <condense val="0"/>
        <extend val="0"/>
        <color indexed="10"/>
      </font>
    </dxf>
    <dxf>
      <font>
        <b/>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i val="0"/>
        <color rgb="FFFF0000"/>
      </font>
      <fill>
        <patternFill>
          <bgColor theme="0" tint="-0.24994659260841701"/>
        </patternFill>
      </fill>
    </dxf>
    <dxf>
      <font>
        <b val="0"/>
        <i val="0"/>
        <condense val="0"/>
        <extend val="0"/>
        <color indexed="10"/>
      </font>
    </dxf>
    <dxf>
      <font>
        <b/>
        <i val="0"/>
        <color rgb="FFFF0000"/>
      </font>
      <fill>
        <patternFill>
          <bgColor theme="0" tint="-0.24994659260841701"/>
        </patternFill>
      </fill>
    </dxf>
    <dxf>
      <font>
        <b/>
        <i val="0"/>
        <color rgb="FFFF0000"/>
      </font>
      <fill>
        <patternFill patternType="solid">
          <bgColor theme="0" tint="-0.24994659260841701"/>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val="0"/>
        <i val="0"/>
        <condense val="0"/>
        <extend val="0"/>
        <color indexed="10"/>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lor rgb="FFFF0000"/>
      </font>
      <fill>
        <patternFill>
          <bgColor theme="0" tint="-0.24994659260841701"/>
        </patternFill>
      </fill>
    </dxf>
    <dxf>
      <font>
        <b/>
        <i val="0"/>
        <color rgb="FFFF0000"/>
      </font>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sheetPr>
  <dimension ref="A2:A55"/>
  <sheetViews>
    <sheetView showGridLines="0" tabSelected="1" zoomScaleNormal="100" workbookViewId="0">
      <selection activeCell="D17" sqref="D17"/>
    </sheetView>
  </sheetViews>
  <sheetFormatPr baseColWidth="10" defaultRowHeight="14.4" x14ac:dyDescent="0.3"/>
  <cols>
    <col min="1" max="1" width="100.6640625" customWidth="1"/>
  </cols>
  <sheetData>
    <row r="2" spans="1:1" ht="26.4" x14ac:dyDescent="0.3">
      <c r="A2" s="122" t="s">
        <v>379</v>
      </c>
    </row>
    <row r="4" spans="1:1" x14ac:dyDescent="0.3">
      <c r="A4" s="123" t="s">
        <v>380</v>
      </c>
    </row>
    <row r="5" spans="1:1" x14ac:dyDescent="0.3">
      <c r="A5" s="124" t="s">
        <v>381</v>
      </c>
    </row>
    <row r="6" spans="1:1" ht="28.8" x14ac:dyDescent="0.3">
      <c r="A6" s="124" t="s">
        <v>382</v>
      </c>
    </row>
    <row r="8" spans="1:1" x14ac:dyDescent="0.3">
      <c r="A8" s="123" t="s">
        <v>383</v>
      </c>
    </row>
    <row r="9" spans="1:1" x14ac:dyDescent="0.3">
      <c r="A9" s="124" t="s">
        <v>384</v>
      </c>
    </row>
    <row r="10" spans="1:1" x14ac:dyDescent="0.3">
      <c r="A10" s="124" t="s">
        <v>385</v>
      </c>
    </row>
    <row r="11" spans="1:1" x14ac:dyDescent="0.3">
      <c r="A11" s="124" t="s">
        <v>386</v>
      </c>
    </row>
    <row r="12" spans="1:1" x14ac:dyDescent="0.3">
      <c r="A12" s="125" t="s">
        <v>387</v>
      </c>
    </row>
    <row r="13" spans="1:1" x14ac:dyDescent="0.3">
      <c r="A13" s="125" t="s">
        <v>388</v>
      </c>
    </row>
    <row r="14" spans="1:1" x14ac:dyDescent="0.3">
      <c r="A14" s="125" t="s">
        <v>389</v>
      </c>
    </row>
    <row r="15" spans="1:1" x14ac:dyDescent="0.3">
      <c r="A15" s="126" t="s">
        <v>425</v>
      </c>
    </row>
    <row r="16" spans="1:1" x14ac:dyDescent="0.3">
      <c r="A16" s="127" t="s">
        <v>390</v>
      </c>
    </row>
    <row r="17" spans="1:1" ht="28.8" x14ac:dyDescent="0.3">
      <c r="A17" s="128" t="s">
        <v>391</v>
      </c>
    </row>
    <row r="18" spans="1:1" ht="57.6" x14ac:dyDescent="0.3">
      <c r="A18" s="128" t="s">
        <v>392</v>
      </c>
    </row>
    <row r="19" spans="1:1" x14ac:dyDescent="0.3">
      <c r="A19" s="128" t="s">
        <v>393</v>
      </c>
    </row>
    <row r="20" spans="1:1" ht="28.8" x14ac:dyDescent="0.3">
      <c r="A20" s="124" t="s">
        <v>394</v>
      </c>
    </row>
    <row r="21" spans="1:1" x14ac:dyDescent="0.3">
      <c r="A21" s="125" t="s">
        <v>395</v>
      </c>
    </row>
    <row r="22" spans="1:1" x14ac:dyDescent="0.3">
      <c r="A22" s="125" t="s">
        <v>396</v>
      </c>
    </row>
    <row r="23" spans="1:1" x14ac:dyDescent="0.3">
      <c r="A23" s="125" t="s">
        <v>397</v>
      </c>
    </row>
    <row r="25" spans="1:1" x14ac:dyDescent="0.3">
      <c r="A25" s="123" t="s">
        <v>398</v>
      </c>
    </row>
    <row r="26" spans="1:1" x14ac:dyDescent="0.3">
      <c r="A26" s="124" t="s">
        <v>399</v>
      </c>
    </row>
    <row r="27" spans="1:1" ht="43.2" x14ac:dyDescent="0.3">
      <c r="A27" s="124" t="s">
        <v>400</v>
      </c>
    </row>
    <row r="28" spans="1:1" ht="43.2" x14ac:dyDescent="0.3">
      <c r="A28" s="124" t="s">
        <v>401</v>
      </c>
    </row>
    <row r="30" spans="1:1" x14ac:dyDescent="0.3">
      <c r="A30" s="123" t="s">
        <v>402</v>
      </c>
    </row>
    <row r="31" spans="1:1" ht="43.2" x14ac:dyDescent="0.3">
      <c r="A31" s="124" t="s">
        <v>403</v>
      </c>
    </row>
    <row r="32" spans="1:1" ht="28.8" x14ac:dyDescent="0.3">
      <c r="A32" s="129" t="s">
        <v>404</v>
      </c>
    </row>
    <row r="33" spans="1:1" ht="43.2" x14ac:dyDescent="0.3">
      <c r="A33" s="129" t="s">
        <v>405</v>
      </c>
    </row>
    <row r="34" spans="1:1" x14ac:dyDescent="0.3">
      <c r="A34" s="124" t="s">
        <v>406</v>
      </c>
    </row>
    <row r="35" spans="1:1" ht="28.8" x14ac:dyDescent="0.3">
      <c r="A35" s="124" t="s">
        <v>407</v>
      </c>
    </row>
    <row r="36" spans="1:1" ht="28.8" x14ac:dyDescent="0.3">
      <c r="A36" s="129" t="s">
        <v>408</v>
      </c>
    </row>
    <row r="37" spans="1:1" ht="43.2" x14ac:dyDescent="0.3">
      <c r="A37" s="129" t="s">
        <v>409</v>
      </c>
    </row>
    <row r="38" spans="1:1" ht="28.8" x14ac:dyDescent="0.3">
      <c r="A38" s="129" t="s">
        <v>410</v>
      </c>
    </row>
    <row r="39" spans="1:1" ht="43.2" x14ac:dyDescent="0.3">
      <c r="A39" s="130" t="s">
        <v>411</v>
      </c>
    </row>
    <row r="40" spans="1:1" ht="43.2" x14ac:dyDescent="0.3">
      <c r="A40" s="130" t="s">
        <v>412</v>
      </c>
    </row>
    <row r="41" spans="1:1" ht="28.8" x14ac:dyDescent="0.3">
      <c r="A41" s="124" t="s">
        <v>413</v>
      </c>
    </row>
    <row r="42" spans="1:1" x14ac:dyDescent="0.3">
      <c r="A42" s="129" t="s">
        <v>414</v>
      </c>
    </row>
    <row r="43" spans="1:1" ht="28.8" x14ac:dyDescent="0.3">
      <c r="A43" s="129" t="s">
        <v>415</v>
      </c>
    </row>
    <row r="44" spans="1:1" x14ac:dyDescent="0.3">
      <c r="A44" s="129" t="s">
        <v>416</v>
      </c>
    </row>
    <row r="45" spans="1:1" ht="28.8" x14ac:dyDescent="0.3">
      <c r="A45" s="129" t="s">
        <v>417</v>
      </c>
    </row>
    <row r="46" spans="1:1" ht="28.8" x14ac:dyDescent="0.3">
      <c r="A46" s="129" t="s">
        <v>418</v>
      </c>
    </row>
    <row r="47" spans="1:1" ht="28.8" x14ac:dyDescent="0.3">
      <c r="A47" s="129" t="s">
        <v>419</v>
      </c>
    </row>
    <row r="48" spans="1:1" s="121" customFormat="1" ht="28.8" x14ac:dyDescent="0.3">
      <c r="A48" s="124" t="s">
        <v>420</v>
      </c>
    </row>
    <row r="49" spans="1:1" s="121" customFormat="1" x14ac:dyDescent="0.3">
      <c r="A49" s="129" t="s">
        <v>421</v>
      </c>
    </row>
    <row r="50" spans="1:1" s="121" customFormat="1" ht="28.8" x14ac:dyDescent="0.3">
      <c r="A50" s="129" t="s">
        <v>422</v>
      </c>
    </row>
    <row r="51" spans="1:1" s="121" customFormat="1" x14ac:dyDescent="0.3">
      <c r="A51" s="129" t="s">
        <v>423</v>
      </c>
    </row>
    <row r="52" spans="1:1" s="121" customFormat="1" x14ac:dyDescent="0.3">
      <c r="A52" s="131" t="s">
        <v>424</v>
      </c>
    </row>
    <row r="53" spans="1:1" s="121" customFormat="1" x14ac:dyDescent="0.3">
      <c r="A53" s="129"/>
    </row>
    <row r="54" spans="1:1" s="121" customFormat="1" x14ac:dyDescent="0.3">
      <c r="A54" s="129"/>
    </row>
    <row r="55" spans="1:1" s="121" customFormat="1" x14ac:dyDescent="0.3">
      <c r="A55" s="129"/>
    </row>
  </sheetData>
  <sheetProtection algorithmName="SHA-512" hashValue="0EOMFKxawNaiBeR75hRCW49Z0RLlmoTa1gPnNJQhYgkUr/QAT8JXK//VNtdGYe5XggYiC2OvNbN/2YXAA6E8KA==" saltValue="bSCIsfg7nFsT40U7w+usWQ==" spinCount="100000" sheet="1" objects="1" scenarios="1"/>
  <phoneticPr fontId="6" type="noConversion"/>
  <pageMargins left="0.59055118110236227" right="0.59055118110236227" top="0.59055118110236227" bottom="0.59055118110236227"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3"/>
  </sheetPr>
  <dimension ref="A1:IU179"/>
  <sheetViews>
    <sheetView showGridLines="0" showZeros="0" view="pageBreakPreview" zoomScaleNormal="100" zoomScaleSheetLayoutView="100" workbookViewId="0">
      <selection sqref="A1:XFD1048576"/>
    </sheetView>
  </sheetViews>
  <sheetFormatPr baseColWidth="10" defaultColWidth="11.5546875" defaultRowHeight="13.8" x14ac:dyDescent="0.25"/>
  <cols>
    <col min="1" max="5" width="5.6640625" style="1" customWidth="1"/>
    <col min="6" max="11" width="7.6640625" style="1" customWidth="1"/>
    <col min="12" max="12" width="6.6640625" style="1" customWidth="1"/>
    <col min="13" max="13" width="5.6640625" style="1" customWidth="1"/>
    <col min="14" max="14" width="6.6640625" style="1" customWidth="1"/>
    <col min="15" max="26" width="5.6640625" style="1" customWidth="1"/>
    <col min="27" max="27" width="20.6640625" style="84" hidden="1" customWidth="1"/>
    <col min="28" max="30" width="5.6640625" style="1" customWidth="1"/>
    <col min="31" max="253" width="11.5546875" style="1"/>
    <col min="254" max="254" width="13.33203125" style="1" bestFit="1" customWidth="1"/>
    <col min="255" max="255" width="10.109375" style="1" bestFit="1" customWidth="1"/>
    <col min="256" max="16384" width="11.5546875" style="1"/>
  </cols>
  <sheetData>
    <row r="1" spans="1:255" ht="15" customHeight="1" x14ac:dyDescent="0.25">
      <c r="A1" s="162" t="str">
        <f>'COLABORACIONES EXTERNAS'!A1:D1</f>
        <v xml:space="preserve">EMPRESA:  </v>
      </c>
      <c r="B1" s="162"/>
      <c r="C1" s="162"/>
      <c r="D1" s="162"/>
      <c r="E1" s="162"/>
      <c r="F1" s="162"/>
      <c r="G1" s="162"/>
      <c r="H1" s="162"/>
      <c r="I1" s="162"/>
      <c r="J1" s="162"/>
      <c r="K1" s="162"/>
      <c r="L1" s="162"/>
      <c r="M1" s="162"/>
      <c r="N1" s="162"/>
      <c r="O1" s="162"/>
    </row>
    <row r="2" spans="1:255" ht="14.25" customHeight="1" x14ac:dyDescent="0.25">
      <c r="A2" s="163" t="str">
        <f>'COLABORACIONES EXTERNAS'!A2:D3</f>
        <v xml:space="preserve">PROYECTO:  </v>
      </c>
      <c r="B2" s="163"/>
      <c r="C2" s="163"/>
      <c r="D2" s="163"/>
      <c r="E2" s="163"/>
      <c r="F2" s="163"/>
      <c r="G2" s="163"/>
      <c r="H2" s="163"/>
      <c r="I2" s="163"/>
      <c r="J2" s="163"/>
      <c r="K2" s="163"/>
      <c r="L2" s="163"/>
      <c r="M2" s="163"/>
      <c r="N2" s="163"/>
      <c r="O2" s="163"/>
      <c r="IQ2" s="1">
        <v>1</v>
      </c>
      <c r="IR2" s="1" t="str">
        <f>PERSONAL!F11</f>
        <v/>
      </c>
      <c r="IS2" s="1">
        <f>IF(IR2="",MAX($IQ$2:$IQ$11)+1,IQ2)</f>
        <v>11</v>
      </c>
      <c r="IT2" s="1" t="str">
        <f>IF(ISERROR(VLOOKUP(SMALL($IS$2:$IS$11,IQ2),$IQ$2:$IR$11,2,FALSE)),"X",VLOOKUP(SMALL($IS$2:$IS$11,IQ2),$IQ$2:$IR$11,2,FALSE))</f>
        <v>X</v>
      </c>
    </row>
    <row r="3" spans="1:255" x14ac:dyDescent="0.25">
      <c r="A3" s="163"/>
      <c r="B3" s="163"/>
      <c r="C3" s="163"/>
      <c r="D3" s="163"/>
      <c r="E3" s="163"/>
      <c r="F3" s="163"/>
      <c r="G3" s="163"/>
      <c r="H3" s="163"/>
      <c r="I3" s="163"/>
      <c r="J3" s="163"/>
      <c r="K3" s="163"/>
      <c r="L3" s="163"/>
      <c r="M3" s="163"/>
      <c r="N3" s="163"/>
      <c r="O3" s="163"/>
      <c r="IQ3" s="1">
        <v>2</v>
      </c>
      <c r="IR3" s="1" t="str">
        <f>PERSONAL!F12</f>
        <v/>
      </c>
      <c r="IS3" s="1">
        <f t="shared" ref="IS3:IS11" si="0">IF(IR3="",MAX($IQ$2:$IQ$11)+1,IQ3)</f>
        <v>11</v>
      </c>
      <c r="IT3" s="1" t="str">
        <f t="shared" ref="IT3:IT11" si="1">IF(ISERROR(VLOOKUP(SMALL($IS$2:$IS$11,IQ3),$IQ$2:$IR$11,2,FALSE)),"X",VLOOKUP(SMALL($IS$2:$IS$11,IQ3),$IQ$2:$IR$11,2,FALSE))</f>
        <v>X</v>
      </c>
    </row>
    <row r="4" spans="1:255" ht="14.4" thickBot="1" x14ac:dyDescent="0.3">
      <c r="IQ4" s="1">
        <v>3</v>
      </c>
      <c r="IR4" s="1" t="str">
        <f>PERSONAL!F13</f>
        <v/>
      </c>
      <c r="IS4" s="1">
        <f t="shared" si="0"/>
        <v>11</v>
      </c>
      <c r="IT4" s="1" t="str">
        <f t="shared" si="1"/>
        <v>X</v>
      </c>
    </row>
    <row r="5" spans="1:255" ht="14.4" customHeight="1" x14ac:dyDescent="0.25">
      <c r="A5" s="214" t="s">
        <v>302</v>
      </c>
      <c r="B5" s="236"/>
      <c r="C5" s="202"/>
      <c r="D5" s="203"/>
      <c r="E5" s="203"/>
      <c r="F5" s="203"/>
      <c r="G5" s="203"/>
      <c r="H5" s="203"/>
      <c r="I5" s="203"/>
      <c r="J5" s="203"/>
      <c r="K5" s="204"/>
      <c r="M5" s="214" t="s">
        <v>185</v>
      </c>
      <c r="N5" s="215"/>
      <c r="O5" s="216"/>
      <c r="AA5" s="84">
        <f>C5</f>
        <v>0</v>
      </c>
      <c r="IQ5" s="1">
        <v>4</v>
      </c>
      <c r="IR5" s="1" t="str">
        <f>PERSONAL!F14</f>
        <v/>
      </c>
      <c r="IS5" s="1">
        <f t="shared" si="0"/>
        <v>11</v>
      </c>
      <c r="IT5" s="1" t="str">
        <f t="shared" si="1"/>
        <v>X</v>
      </c>
    </row>
    <row r="6" spans="1:255" ht="15" customHeight="1" thickBot="1" x14ac:dyDescent="0.3">
      <c r="A6" s="283"/>
      <c r="B6" s="284"/>
      <c r="C6" s="205"/>
      <c r="D6" s="206"/>
      <c r="E6" s="206"/>
      <c r="F6" s="206"/>
      <c r="G6" s="206"/>
      <c r="H6" s="206"/>
      <c r="I6" s="206"/>
      <c r="J6" s="206"/>
      <c r="K6" s="207"/>
      <c r="M6" s="217"/>
      <c r="N6" s="218"/>
      <c r="O6" s="219"/>
      <c r="IQ6" s="1">
        <v>5</v>
      </c>
      <c r="IR6" s="1" t="str">
        <f>PERSONAL!F15</f>
        <v/>
      </c>
      <c r="IS6" s="1">
        <f t="shared" si="0"/>
        <v>11</v>
      </c>
      <c r="IT6" s="1" t="str">
        <f t="shared" si="1"/>
        <v>X</v>
      </c>
      <c r="IU6" s="4">
        <f>C5</f>
        <v>0</v>
      </c>
    </row>
    <row r="7" spans="1:255" ht="15" customHeight="1" thickBot="1" x14ac:dyDescent="0.3">
      <c r="A7" s="285"/>
      <c r="B7" s="286"/>
      <c r="C7" s="208"/>
      <c r="D7" s="209"/>
      <c r="E7" s="209"/>
      <c r="F7" s="209"/>
      <c r="G7" s="209"/>
      <c r="H7" s="209"/>
      <c r="I7" s="209"/>
      <c r="J7" s="209"/>
      <c r="K7" s="210"/>
      <c r="M7" s="211">
        <f>L21+N21+L28+N28+M57+M89+M118+M150+M179</f>
        <v>0</v>
      </c>
      <c r="N7" s="212"/>
      <c r="O7" s="213"/>
      <c r="AA7" s="85">
        <f>M7</f>
        <v>0</v>
      </c>
      <c r="IQ7" s="1">
        <v>6</v>
      </c>
      <c r="IR7" s="1" t="str">
        <f>PERSONAL!F16</f>
        <v/>
      </c>
      <c r="IS7" s="1">
        <f t="shared" si="0"/>
        <v>11</v>
      </c>
      <c r="IT7" s="1" t="str">
        <f t="shared" si="1"/>
        <v>X</v>
      </c>
      <c r="IU7" s="4">
        <f>M7</f>
        <v>0</v>
      </c>
    </row>
    <row r="8" spans="1:255" x14ac:dyDescent="0.25">
      <c r="IQ8" s="1">
        <v>7</v>
      </c>
      <c r="IR8" s="1" t="str">
        <f>PERSONAL!F17</f>
        <v/>
      </c>
      <c r="IS8" s="1">
        <f t="shared" si="0"/>
        <v>11</v>
      </c>
      <c r="IT8" s="1" t="str">
        <f t="shared" si="1"/>
        <v>X</v>
      </c>
    </row>
    <row r="9" spans="1:255" x14ac:dyDescent="0.25">
      <c r="A9" s="267" t="s">
        <v>186</v>
      </c>
      <c r="B9" s="267"/>
      <c r="C9" s="267"/>
      <c r="D9" s="267"/>
      <c r="E9" s="267"/>
      <c r="F9" s="267"/>
      <c r="G9" s="267"/>
      <c r="H9" s="267"/>
      <c r="I9" s="267"/>
      <c r="J9" s="49"/>
      <c r="L9" s="6" t="str">
        <f>IF(AND(J10&gt;0,J9=0),"Incluir mes de inicio","")</f>
        <v/>
      </c>
      <c r="AA9" s="84">
        <f>J9</f>
        <v>0</v>
      </c>
      <c r="IQ9" s="1">
        <v>8</v>
      </c>
      <c r="IR9" s="1" t="str">
        <f>PERSONAL!F18</f>
        <v/>
      </c>
      <c r="IS9" s="1">
        <f t="shared" si="0"/>
        <v>11</v>
      </c>
      <c r="IT9" s="1" t="str">
        <f t="shared" si="1"/>
        <v>X</v>
      </c>
      <c r="IU9" s="1">
        <f>J9</f>
        <v>0</v>
      </c>
    </row>
    <row r="10" spans="1:255" x14ac:dyDescent="0.25">
      <c r="A10" s="267" t="s">
        <v>187</v>
      </c>
      <c r="B10" s="267"/>
      <c r="C10" s="267"/>
      <c r="D10" s="267"/>
      <c r="E10" s="267"/>
      <c r="F10" s="267"/>
      <c r="G10" s="267"/>
      <c r="H10" s="267"/>
      <c r="I10" s="267"/>
      <c r="J10" s="50"/>
      <c r="L10" s="6" t="str">
        <f>IF(AND(J9&gt;0,J10=0),"Incluir mes finalización","")</f>
        <v/>
      </c>
      <c r="AA10" s="84">
        <f>J10</f>
        <v>0</v>
      </c>
      <c r="IQ10" s="1">
        <v>9</v>
      </c>
      <c r="IR10" s="1" t="str">
        <f>PERSONAL!F19</f>
        <v/>
      </c>
      <c r="IS10" s="1">
        <f t="shared" si="0"/>
        <v>11</v>
      </c>
      <c r="IT10" s="1" t="str">
        <f t="shared" si="1"/>
        <v>X</v>
      </c>
      <c r="IU10" s="1">
        <f>J10</f>
        <v>0</v>
      </c>
    </row>
    <row r="11" spans="1:255" x14ac:dyDescent="0.25">
      <c r="B11" s="7"/>
      <c r="C11" s="7"/>
      <c r="D11" s="7"/>
      <c r="I11" s="8" t="s">
        <v>188</v>
      </c>
      <c r="J11" s="181" t="str">
        <f>IF(AND(J9=0,J10=0),"",IF(AND(J9=0,J10&gt;0),"SUBSANAR",IF(AND(J9&gt;0,J10=0),"SUBSANAR",IF(J10&lt;J9,"ERROR",IF(J10-J9+1&gt;6,"ERROR",J10-J9+1)))))</f>
        <v/>
      </c>
      <c r="K11" s="182"/>
      <c r="L11" s="1" t="s">
        <v>17</v>
      </c>
      <c r="AA11" s="84" t="str">
        <f>J11</f>
        <v/>
      </c>
      <c r="IQ11" s="1">
        <v>10</v>
      </c>
      <c r="IR11" s="1" t="str">
        <f>PERSONAL!F20</f>
        <v/>
      </c>
      <c r="IS11" s="1">
        <f t="shared" si="0"/>
        <v>11</v>
      </c>
      <c r="IT11" s="1" t="str">
        <f t="shared" si="1"/>
        <v>X</v>
      </c>
    </row>
    <row r="12" spans="1:255" x14ac:dyDescent="0.25">
      <c r="A12" s="9"/>
      <c r="B12" s="9"/>
      <c r="C12" s="9"/>
      <c r="D12" s="9"/>
      <c r="O12" s="10" t="str">
        <f>IF(OR(J9=0,J10=0),"",IF(J10&lt;J9,"El mes de finalización es anterior al inicio de la actividad",IF(J11&lt;=6,"","La duración de la actividad debe ser inferior a seis meses")))</f>
        <v/>
      </c>
    </row>
    <row r="13" spans="1:255" ht="14.4" thickBot="1" x14ac:dyDescent="0.3">
      <c r="B13" s="11" t="s">
        <v>364</v>
      </c>
      <c r="C13" s="11"/>
      <c r="D13" s="11"/>
      <c r="E13" s="11"/>
      <c r="F13" s="11"/>
      <c r="G13" s="11"/>
      <c r="H13" s="9"/>
      <c r="I13" s="9"/>
      <c r="J13" s="9"/>
      <c r="K13" s="9"/>
      <c r="L13" s="9"/>
      <c r="M13" s="9"/>
      <c r="N13" s="9"/>
    </row>
    <row r="14" spans="1:255" ht="14.4" thickBot="1" x14ac:dyDescent="0.3">
      <c r="B14" s="12"/>
      <c r="C14" s="214" t="s">
        <v>32</v>
      </c>
      <c r="D14" s="215"/>
      <c r="E14" s="215"/>
      <c r="F14" s="215"/>
      <c r="G14" s="216"/>
      <c r="H14" s="255" t="s">
        <v>33</v>
      </c>
      <c r="I14" s="214" t="s">
        <v>34</v>
      </c>
      <c r="J14" s="216"/>
      <c r="K14" s="13"/>
      <c r="L14" s="237" t="s">
        <v>10</v>
      </c>
      <c r="M14" s="238"/>
      <c r="N14" s="238"/>
      <c r="O14" s="239"/>
      <c r="IQ14" s="1" t="s">
        <v>303</v>
      </c>
    </row>
    <row r="15" spans="1:255" ht="14.4" thickBot="1" x14ac:dyDescent="0.3">
      <c r="B15" s="12"/>
      <c r="C15" s="265"/>
      <c r="D15" s="269"/>
      <c r="E15" s="269"/>
      <c r="F15" s="269"/>
      <c r="G15" s="266"/>
      <c r="H15" s="156"/>
      <c r="I15" s="265"/>
      <c r="J15" s="266"/>
      <c r="K15" s="13"/>
      <c r="L15" s="233" t="s">
        <v>29</v>
      </c>
      <c r="M15" s="234"/>
      <c r="N15" s="235" t="s">
        <v>30</v>
      </c>
      <c r="O15" s="236"/>
      <c r="Q15" s="88"/>
    </row>
    <row r="16" spans="1:255" ht="15" customHeight="1" x14ac:dyDescent="0.25">
      <c r="B16" s="15">
        <v>1</v>
      </c>
      <c r="C16" s="260"/>
      <c r="D16" s="261"/>
      <c r="E16" s="261"/>
      <c r="F16" s="261"/>
      <c r="G16" s="262"/>
      <c r="H16" s="51"/>
      <c r="I16" s="263"/>
      <c r="J16" s="264"/>
      <c r="K16" s="13"/>
      <c r="L16" s="250">
        <f>IF(H16="II",I16,IF(H16="DE",0,IF(AND(I16&gt;0,H16=0),"FALTA TIPO",IF(AND(I16&gt;0,H16&lt;&gt;"DE",H16&lt;&gt;"II"),"ERROR TIPO",0))))</f>
        <v>0</v>
      </c>
      <c r="M16" s="251"/>
      <c r="N16" s="250">
        <f>IF(H16="DE",I16,IF(AND(I16&gt;0,H16=0),"FALTA TIPO",IF(AND(I16&gt;0,H16&lt;&gt;"DE",H16&lt;&gt;"II"),"ERROR TIPO",0)))</f>
        <v>0</v>
      </c>
      <c r="O16" s="251"/>
    </row>
    <row r="17" spans="1:255" x14ac:dyDescent="0.25">
      <c r="B17" s="15">
        <v>2</v>
      </c>
      <c r="C17" s="165"/>
      <c r="D17" s="166"/>
      <c r="E17" s="166"/>
      <c r="F17" s="166"/>
      <c r="G17" s="268"/>
      <c r="H17" s="52"/>
      <c r="I17" s="258"/>
      <c r="J17" s="259"/>
      <c r="K17" s="13"/>
      <c r="L17" s="252">
        <f>IF(H17="II",I17,IF(H17="DE",0,IF(AND(I17&gt;0,H17=0),"FALTA TIPO",IF(AND(I17&gt;0,OR(H17&lt;&gt;"DE",H17&lt;&gt;"II")),"ERROR TIPO",0))))</f>
        <v>0</v>
      </c>
      <c r="M17" s="271"/>
      <c r="N17" s="252">
        <f>IF(H17="DE",I17,IF(AND(I17&gt;0,H17=0),"FALTA TIPO",IF(AND(I17&gt;0,H17&lt;&gt;"DE",H17&lt;&gt;"II"),"ERROR TIPO",0)))</f>
        <v>0</v>
      </c>
      <c r="O17" s="271"/>
    </row>
    <row r="18" spans="1:255" x14ac:dyDescent="0.25">
      <c r="B18" s="15">
        <v>3</v>
      </c>
      <c r="C18" s="165"/>
      <c r="D18" s="166"/>
      <c r="E18" s="166"/>
      <c r="F18" s="166"/>
      <c r="G18" s="268"/>
      <c r="H18" s="52"/>
      <c r="I18" s="258"/>
      <c r="J18" s="259"/>
      <c r="K18" s="13"/>
      <c r="L18" s="252">
        <f>IF(H18="II",I18,IF(H18="DE",0,IF(AND(I18&gt;0,H18=0),"FALTA TIPO",IF(AND(I18&gt;0,OR(H18&lt;&gt;"DE",H18&lt;&gt;"II")),"ERROR TIPO",0))))</f>
        <v>0</v>
      </c>
      <c r="M18" s="271"/>
      <c r="N18" s="252">
        <f>IF(H18="DE",I18,IF(AND(I18&gt;0,H18=0),"FALTA TIPO",IF(AND(I18&gt;0,H18&lt;&gt;"DE",H18&lt;&gt;"II"),"ERROR TIPO",0)))</f>
        <v>0</v>
      </c>
      <c r="O18" s="271"/>
    </row>
    <row r="19" spans="1:255" x14ac:dyDescent="0.25">
      <c r="B19" s="15">
        <v>4</v>
      </c>
      <c r="C19" s="165"/>
      <c r="D19" s="166"/>
      <c r="E19" s="166"/>
      <c r="F19" s="166"/>
      <c r="G19" s="268"/>
      <c r="H19" s="52"/>
      <c r="I19" s="258"/>
      <c r="J19" s="259"/>
      <c r="K19" s="13"/>
      <c r="L19" s="252">
        <f>IF(H19="II",I19,IF(H19="DE",0,IF(AND(I19&gt;0,H19=0),"FALTA TIPO",IF(AND(I19&gt;0,OR(H19&lt;&gt;"DE",H19&lt;&gt;"II")),"ERROR TIPO",0))))</f>
        <v>0</v>
      </c>
      <c r="M19" s="271"/>
      <c r="N19" s="252">
        <f>IF(H19="DE",I19,IF(AND(I19&gt;0,H19=0),"FALTA TIPO",IF(AND(I19&gt;0,H19&lt;&gt;"DE",H19&lt;&gt;"II"),"ERROR TIPO",0)))</f>
        <v>0</v>
      </c>
      <c r="O19" s="271"/>
    </row>
    <row r="20" spans="1:255" ht="14.4" thickBot="1" x14ac:dyDescent="0.3">
      <c r="B20" s="15">
        <v>5</v>
      </c>
      <c r="C20" s="172"/>
      <c r="D20" s="173"/>
      <c r="E20" s="173"/>
      <c r="F20" s="173"/>
      <c r="G20" s="270"/>
      <c r="H20" s="53"/>
      <c r="I20" s="275"/>
      <c r="J20" s="276"/>
      <c r="K20" s="13"/>
      <c r="L20" s="256">
        <f>IF(H20="II",I20,IF(H20="DE",0,IF(AND(I20&gt;0,H20=0),"FALTA TIPO",IF(AND(I20&gt;0,OR(H20&lt;&gt;"DE",H20&lt;&gt;"II")),"ERROR TIPO",0))))</f>
        <v>0</v>
      </c>
      <c r="M20" s="282"/>
      <c r="N20" s="256">
        <f>IF(H20="DE",I20,IF(AND(I20&gt;0,H20=0),"FALTA TIPO",IF(AND(I20&gt;0,H20&lt;&gt;"DE",H20&lt;&gt;"II"),"ERROR TIPO",0)))</f>
        <v>0</v>
      </c>
      <c r="O20" s="282"/>
    </row>
    <row r="21" spans="1:255" ht="14.4" thickBot="1" x14ac:dyDescent="0.3">
      <c r="B21" s="15"/>
      <c r="F21" s="13" t="str">
        <f>IF(AND(F15="",SUM(F16:F20)=0),"",IF(AND(F15="",SUM(F16:F20)&lt;&gt;0),"ERR",SUM(F16:F20)))</f>
        <v/>
      </c>
      <c r="H21" s="16" t="s">
        <v>9</v>
      </c>
      <c r="I21" s="222">
        <f>SUM(I16:J20)</f>
        <v>0</v>
      </c>
      <c r="J21" s="223"/>
      <c r="K21" s="17"/>
      <c r="L21" s="222">
        <f>IF(OR(L16="ERROR TIPO",L17="ERROR TIPO",L18="ERROR TIPO",L19="ERROR TIPO",L20="ERROR TIPO"),"ERROR",SUM(L16:M20))</f>
        <v>0</v>
      </c>
      <c r="M21" s="223"/>
      <c r="N21" s="222">
        <f>IF(OR(N16="ERROR TIPO",N17="ERROR TIPO",N18="ERROR TIPO",N19="ERROR TIPO",N20="ERROR TIPO"),"ERROR",SUM(N16:O20))</f>
        <v>0</v>
      </c>
      <c r="O21" s="223"/>
      <c r="AA21" s="85">
        <f>I21</f>
        <v>0</v>
      </c>
      <c r="IU21" s="4">
        <f>L21</f>
        <v>0</v>
      </c>
    </row>
    <row r="22" spans="1:255" x14ac:dyDescent="0.25">
      <c r="B22" s="11"/>
      <c r="C22" s="11"/>
      <c r="D22" s="11"/>
      <c r="E22" s="11"/>
      <c r="F22" s="11"/>
      <c r="G22" s="11"/>
      <c r="H22" s="9"/>
      <c r="I22" s="9"/>
      <c r="J22" s="9"/>
      <c r="K22" s="9"/>
      <c r="L22" s="9"/>
      <c r="M22" s="9"/>
      <c r="N22" s="9"/>
      <c r="AA22" s="85">
        <f>L21</f>
        <v>0</v>
      </c>
      <c r="IU22" s="4">
        <f>N21</f>
        <v>0</v>
      </c>
    </row>
    <row r="23" spans="1:255" ht="14.4" thickBot="1" x14ac:dyDescent="0.3">
      <c r="B23" s="11" t="s">
        <v>189</v>
      </c>
      <c r="C23" s="11"/>
      <c r="D23" s="11"/>
      <c r="E23" s="11"/>
      <c r="F23" s="11"/>
      <c r="G23" s="11"/>
      <c r="H23" s="9"/>
      <c r="I23" s="9"/>
      <c r="J23" s="9"/>
      <c r="K23" s="13"/>
      <c r="L23" s="9"/>
      <c r="M23" s="9"/>
      <c r="N23" s="9"/>
      <c r="AA23" s="85">
        <f>N21</f>
        <v>0</v>
      </c>
    </row>
    <row r="24" spans="1:255" ht="14.4" thickBot="1" x14ac:dyDescent="0.3">
      <c r="A24" s="18"/>
      <c r="B24" s="12"/>
      <c r="C24" s="214" t="s">
        <v>21</v>
      </c>
      <c r="D24" s="215"/>
      <c r="E24" s="215"/>
      <c r="F24" s="215"/>
      <c r="G24" s="216"/>
      <c r="H24" s="255" t="s">
        <v>33</v>
      </c>
      <c r="I24" s="214" t="s">
        <v>34</v>
      </c>
      <c r="J24" s="216"/>
      <c r="K24" s="13"/>
      <c r="L24" s="237" t="s">
        <v>10</v>
      </c>
      <c r="M24" s="238"/>
      <c r="N24" s="238"/>
      <c r="O24" s="239"/>
    </row>
    <row r="25" spans="1:255" ht="14.25" customHeight="1" thickBot="1" x14ac:dyDescent="0.3">
      <c r="A25" s="18"/>
      <c r="B25" s="12"/>
      <c r="C25" s="217"/>
      <c r="D25" s="218"/>
      <c r="E25" s="218"/>
      <c r="F25" s="218"/>
      <c r="G25" s="219"/>
      <c r="H25" s="156"/>
      <c r="I25" s="217"/>
      <c r="J25" s="219"/>
      <c r="K25" s="13"/>
      <c r="L25" s="233" t="s">
        <v>29</v>
      </c>
      <c r="M25" s="234"/>
      <c r="N25" s="235" t="s">
        <v>30</v>
      </c>
      <c r="O25" s="236"/>
    </row>
    <row r="26" spans="1:255" ht="15.75" customHeight="1" x14ac:dyDescent="0.25">
      <c r="B26" s="15">
        <v>1</v>
      </c>
      <c r="C26" s="277"/>
      <c r="D26" s="278"/>
      <c r="E26" s="278"/>
      <c r="F26" s="278"/>
      <c r="G26" s="279"/>
      <c r="H26" s="54"/>
      <c r="I26" s="263"/>
      <c r="J26" s="264"/>
      <c r="K26" s="13"/>
      <c r="L26" s="250">
        <f>IF(H26="II",I26,IF(H26="DE",0,IF(AND(I26&gt;0,H26=0),"FALTA TIPO",IF(AND(I26&gt;0,H26&lt;&gt;"DE",H26&lt;&gt;"II"),"ERROR TIPO",0))))</f>
        <v>0</v>
      </c>
      <c r="M26" s="251"/>
      <c r="N26" s="250">
        <f>IF(H26="DE",I26,IF(AND(I26&gt;0,H26=0),"FALTA TIPO",IF(AND(I26&gt;0,H26&lt;&gt;"DE",H26&lt;&gt;"II"),"ERROR TIPO",0)))</f>
        <v>0</v>
      </c>
      <c r="O26" s="251"/>
    </row>
    <row r="27" spans="1:255" ht="15" customHeight="1" thickBot="1" x14ac:dyDescent="0.3">
      <c r="B27" s="15">
        <v>2</v>
      </c>
      <c r="C27" s="272"/>
      <c r="D27" s="273"/>
      <c r="E27" s="273"/>
      <c r="F27" s="273"/>
      <c r="G27" s="274"/>
      <c r="H27" s="55"/>
      <c r="I27" s="275"/>
      <c r="J27" s="276"/>
      <c r="K27" s="13"/>
      <c r="L27" s="256">
        <f>IF(H27="II",I27,IF(H27="DE",0,IF(AND(I27&gt;0,H27=0),"FALTA TIPO",IF(AND(I27&gt;0,OR(H27&lt;&gt;"DE",H27&lt;&gt;"II")),"ERROR TIPO",0))))</f>
        <v>0</v>
      </c>
      <c r="M27" s="282"/>
      <c r="N27" s="256">
        <f>IF(H27="DE",I27,IF(AND(I27&gt;0,H27=0),"FALTA TIPO",IF(AND(I27&gt;0,OR(H27&lt;&gt;"DE",H27&lt;&gt;"II")),"ERROR TIPO",0)))</f>
        <v>0</v>
      </c>
      <c r="O27" s="282"/>
    </row>
    <row r="28" spans="1:255" ht="15.75" customHeight="1" thickBot="1" x14ac:dyDescent="0.3">
      <c r="B28" s="15"/>
      <c r="F28" s="13" t="str">
        <f>IF(AND(F25="",SUM(F26:F27)=0),"",IF(AND(F25="",SUM(F26:F27)&lt;&gt;0),"ERR",SUM(F26:F27)))</f>
        <v/>
      </c>
      <c r="H28" s="19" t="s">
        <v>9</v>
      </c>
      <c r="I28" s="280">
        <f>SUM(I26:J27)</f>
        <v>0</v>
      </c>
      <c r="J28" s="281"/>
      <c r="K28" s="17"/>
      <c r="L28" s="222">
        <f>IF(OR(L26="ERROR TIPO",L27="ERROR TIPO"),"ERROR",SUM(L26:M27))</f>
        <v>0</v>
      </c>
      <c r="M28" s="223"/>
      <c r="N28" s="222">
        <f>IF(OR(N26="ERROR TIPO",N27="ERROR TIPO"),"ERROR",SUM(N26:O27))</f>
        <v>0</v>
      </c>
      <c r="O28" s="223"/>
      <c r="AA28" s="85">
        <f>I28</f>
        <v>0</v>
      </c>
      <c r="IU28" s="4">
        <f>L28</f>
        <v>0</v>
      </c>
    </row>
    <row r="29" spans="1:255" ht="14.4" thickBot="1" x14ac:dyDescent="0.3">
      <c r="A29" s="9"/>
      <c r="B29" s="9"/>
      <c r="C29" s="9"/>
      <c r="D29" s="9"/>
      <c r="K29" s="13"/>
      <c r="M29" s="20"/>
      <c r="N29" s="21"/>
      <c r="AA29" s="85">
        <f>L28</f>
        <v>0</v>
      </c>
      <c r="IU29" s="4">
        <f>N28</f>
        <v>0</v>
      </c>
    </row>
    <row r="30" spans="1:255" ht="15.75" customHeight="1" thickBot="1" x14ac:dyDescent="0.3">
      <c r="A30" s="224" t="s">
        <v>190</v>
      </c>
      <c r="B30" s="225"/>
      <c r="C30" s="225"/>
      <c r="D30" s="225"/>
      <c r="E30" s="225"/>
      <c r="F30" s="225"/>
      <c r="G30" s="225"/>
      <c r="H30" s="225"/>
      <c r="I30" s="225"/>
      <c r="J30" s="225"/>
      <c r="K30" s="225"/>
      <c r="L30" s="225"/>
      <c r="M30" s="225"/>
      <c r="N30" s="225"/>
      <c r="O30" s="226"/>
      <c r="P30" s="24"/>
      <c r="Q30" s="24"/>
      <c r="AA30" s="85">
        <f>N28</f>
        <v>0</v>
      </c>
    </row>
    <row r="31" spans="1:255" ht="15" customHeight="1" thickBot="1" x14ac:dyDescent="0.3">
      <c r="B31" s="22"/>
      <c r="C31" s="22"/>
      <c r="D31" s="22"/>
      <c r="E31" s="22"/>
      <c r="F31" s="22"/>
      <c r="G31" s="22"/>
      <c r="H31" s="22"/>
      <c r="I31" s="22"/>
      <c r="J31" s="22"/>
      <c r="K31" s="22"/>
      <c r="L31" s="22"/>
      <c r="M31" s="22"/>
      <c r="N31" s="22"/>
      <c r="O31" s="22"/>
      <c r="P31" s="24"/>
      <c r="Q31" s="24"/>
    </row>
    <row r="32" spans="1:255" ht="15.75" customHeight="1" thickBot="1" x14ac:dyDescent="0.3">
      <c r="A32" s="9"/>
      <c r="B32" s="23" t="s">
        <v>312</v>
      </c>
      <c r="C32" s="9"/>
      <c r="D32" s="9"/>
      <c r="E32" s="9"/>
      <c r="F32" s="9"/>
      <c r="G32" s="9"/>
      <c r="H32" s="9"/>
      <c r="I32" s="9"/>
      <c r="J32" s="9"/>
      <c r="K32" s="24"/>
      <c r="L32" s="237" t="s">
        <v>10</v>
      </c>
      <c r="M32" s="238"/>
      <c r="N32" s="238"/>
      <c r="O32" s="239"/>
      <c r="P32" s="24"/>
      <c r="Q32" s="24"/>
      <c r="IU32" s="1">
        <f>B33</f>
        <v>0</v>
      </c>
    </row>
    <row r="33" spans="1:255" ht="15" customHeight="1" thickBot="1" x14ac:dyDescent="0.3">
      <c r="A33" s="9"/>
      <c r="B33" s="227"/>
      <c r="C33" s="228"/>
      <c r="D33" s="228"/>
      <c r="E33" s="228"/>
      <c r="F33" s="228"/>
      <c r="G33" s="228"/>
      <c r="H33" s="228"/>
      <c r="I33" s="228"/>
      <c r="J33" s="229"/>
      <c r="K33" s="24"/>
      <c r="L33" s="233" t="s">
        <v>29</v>
      </c>
      <c r="M33" s="234"/>
      <c r="N33" s="235" t="s">
        <v>30</v>
      </c>
      <c r="O33" s="236"/>
      <c r="P33" s="24"/>
      <c r="Q33" s="24"/>
      <c r="AA33" s="84">
        <f>B33</f>
        <v>0</v>
      </c>
    </row>
    <row r="34" spans="1:255" ht="15.75" customHeight="1" thickBot="1" x14ac:dyDescent="0.3">
      <c r="A34" s="9"/>
      <c r="B34" s="230"/>
      <c r="C34" s="231"/>
      <c r="D34" s="231"/>
      <c r="E34" s="231"/>
      <c r="F34" s="231"/>
      <c r="G34" s="231"/>
      <c r="H34" s="231"/>
      <c r="I34" s="231"/>
      <c r="J34" s="232"/>
      <c r="K34" s="16" t="s">
        <v>9</v>
      </c>
      <c r="L34" s="220">
        <f>IF(M57=0,0,IF(G36="II",M57,IF(G36=0,"SUBSANAR",0)))</f>
        <v>0</v>
      </c>
      <c r="M34" s="221"/>
      <c r="N34" s="220">
        <f>IF(M57=0,0,IF(G36="DE",M57,IF(G36=0,"SUBSANAR",0)))</f>
        <v>0</v>
      </c>
      <c r="O34" s="221"/>
      <c r="P34" s="24"/>
      <c r="Q34" s="24"/>
      <c r="AA34" s="85">
        <f>L34</f>
        <v>0</v>
      </c>
      <c r="IU34" s="4">
        <f>L34</f>
        <v>0</v>
      </c>
    </row>
    <row r="35" spans="1:255" ht="15.75" customHeight="1" x14ac:dyDescent="0.25">
      <c r="A35" s="9"/>
      <c r="B35" s="24"/>
      <c r="C35" s="24"/>
      <c r="D35" s="24"/>
      <c r="E35" s="24"/>
      <c r="F35" s="24"/>
      <c r="G35" s="24"/>
      <c r="H35" s="24"/>
      <c r="I35" s="24"/>
      <c r="J35" s="24"/>
      <c r="K35" s="24"/>
      <c r="L35" s="24"/>
      <c r="M35" s="24"/>
      <c r="N35" s="24"/>
      <c r="O35" s="24"/>
      <c r="P35" s="24"/>
      <c r="Q35" s="24"/>
      <c r="AA35" s="85">
        <f>N34</f>
        <v>0</v>
      </c>
      <c r="IU35" s="4">
        <f>N34</f>
        <v>0</v>
      </c>
    </row>
    <row r="36" spans="1:255" ht="15" customHeight="1" x14ac:dyDescent="0.25">
      <c r="A36" s="9"/>
      <c r="B36" s="25" t="s">
        <v>36</v>
      </c>
      <c r="C36" s="26"/>
      <c r="D36" s="26"/>
      <c r="E36" s="24"/>
      <c r="F36" s="24"/>
      <c r="G36" s="56"/>
      <c r="H36" s="27" t="str">
        <f>IF(B33="","",IF(OR(G36="II",G36="DE"),"","Indicar si la subtarea es de Investigación o Desarrollo"))</f>
        <v/>
      </c>
      <c r="I36" s="24"/>
      <c r="J36" s="28"/>
      <c r="K36" s="28"/>
      <c r="L36" s="28"/>
      <c r="M36" s="28"/>
      <c r="N36" s="28"/>
      <c r="O36" s="28"/>
      <c r="P36" s="24"/>
      <c r="Q36" s="24"/>
      <c r="AA36" s="84">
        <f>G36</f>
        <v>0</v>
      </c>
      <c r="IU36" s="1">
        <f>G36</f>
        <v>0</v>
      </c>
    </row>
    <row r="37" spans="1:255" ht="15" customHeight="1" x14ac:dyDescent="0.25">
      <c r="A37" s="9"/>
      <c r="B37" s="24"/>
      <c r="C37" s="24"/>
      <c r="D37" s="24"/>
      <c r="E37" s="24"/>
      <c r="F37" s="24"/>
      <c r="G37" s="24"/>
      <c r="H37" s="24"/>
      <c r="I37" s="24"/>
      <c r="J37" s="24"/>
      <c r="K37" s="24"/>
      <c r="L37" s="24"/>
      <c r="M37" s="24"/>
      <c r="N37" s="24"/>
      <c r="O37" s="24"/>
      <c r="P37" s="24"/>
      <c r="Q37" s="24"/>
    </row>
    <row r="38" spans="1:255" ht="15" customHeight="1" x14ac:dyDescent="0.25">
      <c r="A38" s="9"/>
      <c r="B38" s="177" t="s">
        <v>191</v>
      </c>
      <c r="C38" s="177"/>
      <c r="D38" s="177"/>
      <c r="E38" s="177"/>
      <c r="F38" s="177"/>
      <c r="G38" s="177"/>
      <c r="H38" s="178"/>
      <c r="I38" s="180" t="str">
        <f>IF(AND(H38=0,H40=0),"",IF(AND(H40&gt;0,H38=0),"Incluir mes de inicio",IF(H38&lt;$J$9,"La subtarea se inicia antes del inicio de la actividad",IF(H38&gt;$J$10,"La subtarea se inicia después de la finalización de la actividad",""))))</f>
        <v/>
      </c>
      <c r="J38" s="180"/>
      <c r="K38" s="180"/>
      <c r="L38" s="180"/>
      <c r="M38" s="180"/>
      <c r="N38" s="180"/>
      <c r="O38" s="180"/>
      <c r="P38" s="24"/>
      <c r="Q38" s="24"/>
      <c r="AA38" s="84">
        <f>H38</f>
        <v>0</v>
      </c>
      <c r="IU38" s="1">
        <f>H38</f>
        <v>0</v>
      </c>
    </row>
    <row r="39" spans="1:255" ht="15" customHeight="1" x14ac:dyDescent="0.25">
      <c r="A39" s="9"/>
      <c r="B39" s="177"/>
      <c r="C39" s="177"/>
      <c r="D39" s="177"/>
      <c r="E39" s="177"/>
      <c r="F39" s="177"/>
      <c r="G39" s="177"/>
      <c r="H39" s="201"/>
      <c r="I39" s="180"/>
      <c r="J39" s="180"/>
      <c r="K39" s="180"/>
      <c r="L39" s="180"/>
      <c r="M39" s="180"/>
      <c r="N39" s="180"/>
      <c r="O39" s="180"/>
      <c r="P39" s="24"/>
      <c r="Q39" s="24"/>
    </row>
    <row r="40" spans="1:255" ht="14.25" customHeight="1" x14ac:dyDescent="0.25">
      <c r="A40" s="9"/>
      <c r="B40" s="177" t="s">
        <v>192</v>
      </c>
      <c r="C40" s="177"/>
      <c r="D40" s="177"/>
      <c r="E40" s="177"/>
      <c r="F40" s="177"/>
      <c r="G40" s="177"/>
      <c r="H40" s="178"/>
      <c r="I40" s="180" t="str">
        <f>IF(AND(H38=0,H40=0),"",IF(AND(OR(H38&lt;$J$9,H38&gt;$J$10),H40=0),"",IF(AND(H38&gt;=$J$9,H38&lt;=$J$10,H40=0),"Incluir mes de finalización",IF(H40&lt;$J$9,"La subtarea finaliza antes del inicio de la actividad",IF(H40&gt;$J$10,"La subtarea finaliza después de la finalización de la actividad","")))))</f>
        <v/>
      </c>
      <c r="J40" s="180"/>
      <c r="K40" s="180"/>
      <c r="L40" s="180"/>
      <c r="M40" s="180"/>
      <c r="N40" s="180"/>
      <c r="O40" s="180"/>
      <c r="P40" s="24"/>
      <c r="Q40" s="24"/>
      <c r="AA40" s="84">
        <f>H40</f>
        <v>0</v>
      </c>
      <c r="IU40" s="1">
        <f>H40</f>
        <v>0</v>
      </c>
    </row>
    <row r="41" spans="1:255" ht="14.4" customHeight="1" x14ac:dyDescent="0.25">
      <c r="A41" s="9"/>
      <c r="B41" s="177"/>
      <c r="C41" s="177"/>
      <c r="D41" s="177"/>
      <c r="E41" s="177"/>
      <c r="F41" s="177"/>
      <c r="G41" s="177"/>
      <c r="H41" s="179"/>
      <c r="I41" s="180"/>
      <c r="J41" s="180"/>
      <c r="K41" s="180"/>
      <c r="L41" s="180"/>
      <c r="M41" s="180"/>
      <c r="N41" s="180"/>
      <c r="O41" s="180"/>
      <c r="P41" s="24"/>
      <c r="Q41" s="24"/>
      <c r="R41" s="29"/>
      <c r="S41" s="29"/>
      <c r="T41" s="29"/>
      <c r="U41" s="29"/>
      <c r="V41" s="29"/>
      <c r="W41" s="29"/>
      <c r="X41" s="29"/>
      <c r="Y41" s="29"/>
      <c r="Z41" s="29"/>
      <c r="AA41" s="86"/>
      <c r="AB41" s="29"/>
      <c r="AC41" s="29"/>
      <c r="AD41" s="29"/>
      <c r="IU41" s="29"/>
    </row>
    <row r="42" spans="1:255" ht="14.4" customHeight="1" x14ac:dyDescent="0.25">
      <c r="A42" s="9"/>
      <c r="B42" s="24"/>
      <c r="C42" s="24"/>
      <c r="D42" s="24"/>
      <c r="E42" s="24"/>
      <c r="F42" s="24"/>
      <c r="G42" s="31" t="s">
        <v>193</v>
      </c>
      <c r="H42" s="181" t="str">
        <f>IF(AND(H38=0,H40=0),"",IF(AND(H38&gt;=$J$9,H38&lt;=$J$10,H40=0),"SUBSANAR",IF(AND(H40&gt;=$J$9,H40&lt;=$J$10,H38=0),"SUBSANAR",IF(OR(H38&lt;$J$9,H38&gt;$J$10,H40&lt;$J$9,H40&gt;$J$10),"ERROR",H40-H38+1))))</f>
        <v/>
      </c>
      <c r="I42" s="182"/>
      <c r="J42" s="24" t="s">
        <v>17</v>
      </c>
      <c r="K42" s="24"/>
      <c r="L42" s="24"/>
      <c r="M42" s="24"/>
      <c r="N42" s="24"/>
      <c r="O42" s="24"/>
      <c r="P42" s="24"/>
      <c r="Q42" s="24"/>
      <c r="R42" s="29"/>
      <c r="S42" s="29"/>
      <c r="T42" s="29"/>
      <c r="U42" s="29"/>
      <c r="V42" s="29"/>
      <c r="W42" s="29"/>
      <c r="X42" s="29"/>
      <c r="Y42" s="29"/>
      <c r="Z42" s="29"/>
      <c r="AA42" s="86" t="str">
        <f>H42</f>
        <v/>
      </c>
      <c r="AB42" s="29"/>
      <c r="AC42" s="29"/>
      <c r="AD42" s="29"/>
      <c r="IU42" s="29"/>
    </row>
    <row r="43" spans="1:255" ht="14.4" customHeight="1" x14ac:dyDescent="0.25">
      <c r="A43" s="9"/>
      <c r="B43" s="24"/>
      <c r="C43" s="24"/>
      <c r="D43" s="24"/>
      <c r="E43" s="24"/>
      <c r="F43" s="24"/>
      <c r="G43" s="24"/>
      <c r="H43" s="24"/>
      <c r="I43" s="24"/>
      <c r="J43" s="24"/>
      <c r="K43" s="24"/>
      <c r="L43" s="24"/>
      <c r="M43" s="24"/>
      <c r="N43" s="24"/>
      <c r="O43" s="24"/>
      <c r="P43" s="24"/>
      <c r="Q43" s="24"/>
      <c r="R43" s="29"/>
      <c r="S43" s="29"/>
      <c r="T43" s="29"/>
      <c r="U43" s="29"/>
      <c r="V43" s="29"/>
      <c r="W43" s="29"/>
      <c r="X43" s="29"/>
      <c r="Y43" s="29"/>
      <c r="Z43" s="29"/>
      <c r="AA43" s="86"/>
      <c r="AB43" s="29"/>
      <c r="AC43" s="29"/>
      <c r="AD43" s="29"/>
      <c r="IU43" s="29"/>
    </row>
    <row r="44" spans="1:255" ht="15.75" customHeight="1" thickBot="1" x14ac:dyDescent="0.3">
      <c r="A44" s="9"/>
      <c r="B44" s="32" t="s">
        <v>8</v>
      </c>
      <c r="C44" s="32"/>
      <c r="D44" s="32"/>
      <c r="E44" s="32"/>
      <c r="F44" s="32"/>
      <c r="G44" s="32"/>
      <c r="H44" s="33"/>
      <c r="I44" s="33"/>
      <c r="J44" s="33"/>
      <c r="K44" s="33"/>
      <c r="L44" s="33"/>
      <c r="M44" s="33"/>
      <c r="N44" s="33"/>
      <c r="O44" s="24"/>
      <c r="P44" s="24"/>
      <c r="Q44" s="24"/>
      <c r="R44" s="29"/>
      <c r="S44" s="29"/>
      <c r="T44" s="29"/>
      <c r="U44" s="29"/>
      <c r="V44" s="29"/>
      <c r="W44" s="29"/>
      <c r="X44" s="29"/>
      <c r="Y44" s="29"/>
      <c r="Z44" s="29"/>
      <c r="AA44" s="86"/>
      <c r="AB44" s="29"/>
      <c r="AC44" s="29"/>
      <c r="AD44" s="29"/>
      <c r="IU44" s="29"/>
    </row>
    <row r="45" spans="1:255" ht="14.4" customHeight="1" x14ac:dyDescent="0.25">
      <c r="A45" s="9"/>
      <c r="B45" s="34"/>
      <c r="C45" s="183" t="s">
        <v>19</v>
      </c>
      <c r="D45" s="184"/>
      <c r="E45" s="185"/>
      <c r="F45" s="189" t="s">
        <v>24</v>
      </c>
      <c r="G45" s="190"/>
      <c r="H45" s="190"/>
      <c r="I45" s="190"/>
      <c r="J45" s="190"/>
      <c r="K45" s="191"/>
      <c r="L45" s="192" t="s">
        <v>22</v>
      </c>
      <c r="M45" s="194" t="s">
        <v>10</v>
      </c>
      <c r="N45" s="195"/>
      <c r="O45" s="24"/>
      <c r="P45" s="24"/>
      <c r="Q45" s="24"/>
    </row>
    <row r="46" spans="1:255" ht="15.75" customHeight="1" thickBot="1" x14ac:dyDescent="0.3">
      <c r="A46" s="9"/>
      <c r="B46" s="35"/>
      <c r="C46" s="186"/>
      <c r="D46" s="187"/>
      <c r="E46" s="188"/>
      <c r="F46" s="36" t="str">
        <f>IF(OR(H38&lt;$J$9,H40&gt;$J$10),"",CONCATENATE("MES ",H38))</f>
        <v xml:space="preserve">MES </v>
      </c>
      <c r="G46" s="37" t="str">
        <f>IF(OR(H38&lt;$J$9,H40&gt;$J$10),"",IF(H38+1&gt;H40,"",CONCATENATE("MES ",H38+1)))</f>
        <v/>
      </c>
      <c r="H46" s="37" t="str">
        <f>IF(OR(H38&lt;$J$9,H40&gt;$J$10),"",IF(H38+2&gt;H40,"",CONCATENATE("MES ",H38+2)))</f>
        <v/>
      </c>
      <c r="I46" s="37" t="str">
        <f>IF(OR(H38&lt;$J$9,H40&gt;$J$10),"",IF(H38+3&gt;H40,"",CONCATENATE("MES ",H38+3)))</f>
        <v/>
      </c>
      <c r="J46" s="37" t="str">
        <f>IF(OR(H38&lt;$J$9,H40&gt;$J$10),"",IF(H38+4&gt;H40,"",CONCATENATE("MES ",H38+4)))</f>
        <v/>
      </c>
      <c r="K46" s="38" t="str">
        <f>IF(OR(H38&lt;$J$9,H40&gt;$J$10),"",IF(H38+5&gt;H40,"",CONCATENATE("MES ",H38+5)))</f>
        <v/>
      </c>
      <c r="L46" s="193"/>
      <c r="M46" s="196"/>
      <c r="N46" s="197"/>
      <c r="O46" s="39"/>
      <c r="P46" s="24"/>
      <c r="Q46" s="24"/>
    </row>
    <row r="47" spans="1:255" ht="15" customHeight="1" x14ac:dyDescent="0.25">
      <c r="A47" s="9"/>
      <c r="B47" s="40">
        <v>1</v>
      </c>
      <c r="C47" s="198"/>
      <c r="D47" s="199"/>
      <c r="E47" s="200"/>
      <c r="F47" s="57"/>
      <c r="G47" s="58"/>
      <c r="H47" s="58"/>
      <c r="I47" s="58"/>
      <c r="J47" s="58"/>
      <c r="K47" s="59"/>
      <c r="L47" s="41" t="str">
        <f>IF(C47="","",SUM(F47:K47))</f>
        <v/>
      </c>
      <c r="M47" s="170" t="str">
        <f t="shared" ref="M47:M56" si="2">IF(C47="","",ROUND(L47*VLOOKUP(C47,TCN,3,FALSE),3))</f>
        <v/>
      </c>
      <c r="N47" s="171"/>
      <c r="O47" s="24"/>
      <c r="P47" s="24"/>
      <c r="Q47" s="24"/>
    </row>
    <row r="48" spans="1:255" ht="15" customHeight="1" x14ac:dyDescent="0.25">
      <c r="A48" s="9"/>
      <c r="B48" s="40">
        <v>3</v>
      </c>
      <c r="C48" s="165"/>
      <c r="D48" s="166"/>
      <c r="E48" s="167"/>
      <c r="F48" s="60"/>
      <c r="G48" s="61"/>
      <c r="H48" s="61"/>
      <c r="I48" s="61"/>
      <c r="J48" s="61"/>
      <c r="K48" s="62"/>
      <c r="L48" s="42" t="str">
        <f t="shared" ref="L48:L56" si="3">IF(C48="","",SUM(F48:K48))</f>
        <v/>
      </c>
      <c r="M48" s="168" t="str">
        <f t="shared" si="2"/>
        <v/>
      </c>
      <c r="N48" s="169"/>
      <c r="O48" s="24"/>
      <c r="P48" s="24"/>
      <c r="Q48" s="24"/>
    </row>
    <row r="49" spans="1:255" ht="15" customHeight="1" x14ac:dyDescent="0.25">
      <c r="A49" s="9"/>
      <c r="B49" s="40">
        <v>3</v>
      </c>
      <c r="C49" s="165"/>
      <c r="D49" s="166"/>
      <c r="E49" s="167"/>
      <c r="F49" s="60"/>
      <c r="G49" s="61"/>
      <c r="H49" s="61"/>
      <c r="I49" s="61"/>
      <c r="J49" s="61"/>
      <c r="K49" s="62"/>
      <c r="L49" s="42" t="str">
        <f t="shared" si="3"/>
        <v/>
      </c>
      <c r="M49" s="168" t="str">
        <f t="shared" si="2"/>
        <v/>
      </c>
      <c r="N49" s="169"/>
      <c r="O49" s="24"/>
      <c r="P49" s="24"/>
      <c r="Q49" s="24"/>
    </row>
    <row r="50" spans="1:255" ht="15" customHeight="1" x14ac:dyDescent="0.25">
      <c r="A50" s="9"/>
      <c r="B50" s="40">
        <v>4</v>
      </c>
      <c r="C50" s="165"/>
      <c r="D50" s="166"/>
      <c r="E50" s="167"/>
      <c r="F50" s="60"/>
      <c r="G50" s="61"/>
      <c r="H50" s="61"/>
      <c r="I50" s="61"/>
      <c r="J50" s="61"/>
      <c r="K50" s="62"/>
      <c r="L50" s="42" t="str">
        <f t="shared" si="3"/>
        <v/>
      </c>
      <c r="M50" s="168" t="str">
        <f t="shared" si="2"/>
        <v/>
      </c>
      <c r="N50" s="169"/>
      <c r="O50" s="24"/>
      <c r="P50" s="24"/>
      <c r="Q50" s="24"/>
    </row>
    <row r="51" spans="1:255" s="18" customFormat="1" ht="14.4" customHeight="1" x14ac:dyDescent="0.3">
      <c r="A51" s="9"/>
      <c r="B51" s="40">
        <v>5</v>
      </c>
      <c r="C51" s="165"/>
      <c r="D51" s="166"/>
      <c r="E51" s="167"/>
      <c r="F51" s="60"/>
      <c r="G51" s="61"/>
      <c r="H51" s="61"/>
      <c r="I51" s="61"/>
      <c r="J51" s="61"/>
      <c r="K51" s="62"/>
      <c r="L51" s="42" t="str">
        <f t="shared" si="3"/>
        <v/>
      </c>
      <c r="M51" s="168" t="str">
        <f t="shared" si="2"/>
        <v/>
      </c>
      <c r="N51" s="169"/>
      <c r="O51" s="24"/>
      <c r="P51" s="39"/>
      <c r="Q51" s="89"/>
      <c r="AA51" s="87"/>
    </row>
    <row r="52" spans="1:255" ht="15" customHeight="1" x14ac:dyDescent="0.25">
      <c r="A52" s="9"/>
      <c r="B52" s="40">
        <v>6</v>
      </c>
      <c r="C52" s="165"/>
      <c r="D52" s="166"/>
      <c r="E52" s="167"/>
      <c r="F52" s="60"/>
      <c r="G52" s="61"/>
      <c r="H52" s="61"/>
      <c r="I52" s="61"/>
      <c r="J52" s="61"/>
      <c r="K52" s="62"/>
      <c r="L52" s="42" t="str">
        <f t="shared" si="3"/>
        <v/>
      </c>
      <c r="M52" s="168" t="str">
        <f t="shared" si="2"/>
        <v/>
      </c>
      <c r="N52" s="169"/>
      <c r="O52" s="24"/>
      <c r="P52" s="287"/>
      <c r="Q52" s="287"/>
    </row>
    <row r="53" spans="1:255" ht="14.4" x14ac:dyDescent="0.3">
      <c r="A53" s="9"/>
      <c r="B53" s="40">
        <v>7</v>
      </c>
      <c r="C53" s="165"/>
      <c r="D53" s="166"/>
      <c r="E53" s="167"/>
      <c r="F53" s="60"/>
      <c r="G53" s="61"/>
      <c r="H53" s="61"/>
      <c r="I53" s="61"/>
      <c r="J53" s="61"/>
      <c r="K53" s="62"/>
      <c r="L53" s="42" t="str">
        <f t="shared" si="3"/>
        <v/>
      </c>
      <c r="M53" s="168" t="str">
        <f t="shared" si="2"/>
        <v/>
      </c>
      <c r="N53" s="169"/>
      <c r="O53" s="24"/>
      <c r="P53" s="24"/>
      <c r="Q53" s="89"/>
    </row>
    <row r="54" spans="1:255" ht="14.4" x14ac:dyDescent="0.3">
      <c r="A54" s="9"/>
      <c r="B54" s="40">
        <v>8</v>
      </c>
      <c r="C54" s="165"/>
      <c r="D54" s="166"/>
      <c r="E54" s="167"/>
      <c r="F54" s="60"/>
      <c r="G54" s="61"/>
      <c r="H54" s="61"/>
      <c r="I54" s="61"/>
      <c r="J54" s="61"/>
      <c r="K54" s="62"/>
      <c r="L54" s="42" t="str">
        <f t="shared" si="3"/>
        <v/>
      </c>
      <c r="M54" s="168" t="str">
        <f t="shared" si="2"/>
        <v/>
      </c>
      <c r="N54" s="169"/>
      <c r="O54" s="24"/>
      <c r="P54" s="24"/>
      <c r="Q54" s="89"/>
    </row>
    <row r="55" spans="1:255" ht="14.4" x14ac:dyDescent="0.3">
      <c r="A55" s="9"/>
      <c r="B55" s="40">
        <v>9</v>
      </c>
      <c r="C55" s="165"/>
      <c r="D55" s="166"/>
      <c r="E55" s="167"/>
      <c r="F55" s="60"/>
      <c r="G55" s="61"/>
      <c r="H55" s="61"/>
      <c r="I55" s="61"/>
      <c r="J55" s="61"/>
      <c r="K55" s="62"/>
      <c r="L55" s="42" t="str">
        <f t="shared" si="3"/>
        <v/>
      </c>
      <c r="M55" s="168" t="str">
        <f t="shared" si="2"/>
        <v/>
      </c>
      <c r="N55" s="169"/>
      <c r="O55" s="24"/>
      <c r="P55" s="24"/>
      <c r="Q55" s="89"/>
    </row>
    <row r="56" spans="1:255" ht="15.75" customHeight="1" thickBot="1" x14ac:dyDescent="0.3">
      <c r="A56" s="9"/>
      <c r="B56" s="40">
        <v>10</v>
      </c>
      <c r="C56" s="172"/>
      <c r="D56" s="173"/>
      <c r="E56" s="174"/>
      <c r="F56" s="63"/>
      <c r="G56" s="64"/>
      <c r="H56" s="64"/>
      <c r="I56" s="64"/>
      <c r="J56" s="64"/>
      <c r="K56" s="65"/>
      <c r="L56" s="44" t="str">
        <f t="shared" si="3"/>
        <v/>
      </c>
      <c r="M56" s="175" t="str">
        <f t="shared" si="2"/>
        <v/>
      </c>
      <c r="N56" s="176"/>
      <c r="O56" s="24"/>
      <c r="P56" s="24"/>
      <c r="Q56" s="24"/>
    </row>
    <row r="57" spans="1:255" x14ac:dyDescent="0.25">
      <c r="A57" s="33"/>
      <c r="B57" s="24"/>
      <c r="C57" s="24"/>
      <c r="D57" s="249" t="s">
        <v>9</v>
      </c>
      <c r="E57" s="249"/>
      <c r="F57" s="45">
        <f t="shared" ref="F57:K57" si="4">IF(AND(F46="",SUM(F46:F56)=0),"",IF(AND(F46="",SUM(F46:F56)&lt;&gt;0),"ERR",SUM(F46:F56)))</f>
        <v>0</v>
      </c>
      <c r="G57" s="45" t="str">
        <f t="shared" si="4"/>
        <v/>
      </c>
      <c r="H57" s="45" t="str">
        <f t="shared" si="4"/>
        <v/>
      </c>
      <c r="I57" s="45" t="str">
        <f t="shared" si="4"/>
        <v/>
      </c>
      <c r="J57" s="45" t="str">
        <f t="shared" si="4"/>
        <v/>
      </c>
      <c r="K57" s="45" t="str">
        <f t="shared" si="4"/>
        <v/>
      </c>
      <c r="L57" s="46"/>
      <c r="M57" s="247">
        <f>IF(OR(F57="ERR",G57="ERR",H57="ERR",I57="ERR",J57="ERR",K57="ERR"),"ERROR",SUM(M47:N56))</f>
        <v>0</v>
      </c>
      <c r="N57" s="248"/>
      <c r="O57" s="24"/>
      <c r="AA57" s="85">
        <f>M57</f>
        <v>0</v>
      </c>
    </row>
    <row r="58" spans="1:255" ht="14.4" thickBot="1" x14ac:dyDescent="0.3">
      <c r="A58" s="47"/>
      <c r="B58" s="47"/>
      <c r="C58" s="47"/>
      <c r="D58" s="47"/>
      <c r="E58" s="47"/>
      <c r="F58" s="47"/>
      <c r="G58" s="47"/>
      <c r="H58" s="47"/>
      <c r="I58" s="47"/>
      <c r="J58" s="47"/>
      <c r="K58" s="47"/>
      <c r="L58" s="47"/>
      <c r="M58" s="47"/>
      <c r="N58" s="47"/>
      <c r="O58" s="47"/>
    </row>
    <row r="59" spans="1:255" ht="13.95" customHeight="1" x14ac:dyDescent="0.25">
      <c r="A59" s="214" t="s">
        <v>184</v>
      </c>
      <c r="B59" s="216"/>
      <c r="C59" s="240">
        <f>$C$5</f>
        <v>0</v>
      </c>
      <c r="D59" s="241"/>
      <c r="E59" s="241"/>
      <c r="F59" s="241"/>
      <c r="G59" s="241"/>
      <c r="H59" s="241"/>
      <c r="I59" s="241"/>
      <c r="J59" s="241"/>
      <c r="K59" s="241"/>
      <c r="L59" s="241"/>
      <c r="M59" s="241"/>
      <c r="N59" s="241"/>
      <c r="O59" s="242"/>
    </row>
    <row r="60" spans="1:255" ht="14.4" thickBot="1" x14ac:dyDescent="0.3">
      <c r="A60" s="217"/>
      <c r="B60" s="219"/>
      <c r="C60" s="243"/>
      <c r="D60" s="244"/>
      <c r="E60" s="244"/>
      <c r="F60" s="244"/>
      <c r="G60" s="244"/>
      <c r="H60" s="244"/>
      <c r="I60" s="244"/>
      <c r="J60" s="244"/>
      <c r="K60" s="244"/>
      <c r="L60" s="244"/>
      <c r="M60" s="244"/>
      <c r="N60" s="244"/>
      <c r="O60" s="245"/>
    </row>
    <row r="61" spans="1:255" ht="14.25" customHeight="1" thickBot="1" x14ac:dyDescent="0.3"/>
    <row r="62" spans="1:255" ht="14.4" thickBot="1" x14ac:dyDescent="0.3">
      <c r="A62" s="224" t="s">
        <v>194</v>
      </c>
      <c r="B62" s="225"/>
      <c r="C62" s="225"/>
      <c r="D62" s="225"/>
      <c r="E62" s="225"/>
      <c r="F62" s="225"/>
      <c r="G62" s="225"/>
      <c r="H62" s="225"/>
      <c r="I62" s="225"/>
      <c r="J62" s="225"/>
      <c r="K62" s="225"/>
      <c r="L62" s="225"/>
      <c r="M62" s="225"/>
      <c r="N62" s="225"/>
      <c r="O62" s="226"/>
    </row>
    <row r="63" spans="1:255" ht="15" customHeight="1" thickBot="1" x14ac:dyDescent="0.3">
      <c r="B63" s="22"/>
      <c r="C63" s="22"/>
      <c r="D63" s="22"/>
      <c r="E63" s="22"/>
      <c r="F63" s="22"/>
      <c r="G63" s="22"/>
      <c r="H63" s="22"/>
      <c r="I63" s="22"/>
      <c r="J63" s="22"/>
      <c r="K63" s="48"/>
      <c r="L63" s="24"/>
      <c r="M63" s="24"/>
      <c r="N63" s="24"/>
      <c r="O63" s="24"/>
      <c r="P63" s="24"/>
    </row>
    <row r="64" spans="1:255" ht="14.4" thickBot="1" x14ac:dyDescent="0.3">
      <c r="A64" s="9"/>
      <c r="B64" s="23" t="s">
        <v>312</v>
      </c>
      <c r="C64" s="9"/>
      <c r="D64" s="9"/>
      <c r="E64" s="9"/>
      <c r="F64" s="9"/>
      <c r="G64" s="9"/>
      <c r="H64" s="9"/>
      <c r="I64" s="9"/>
      <c r="J64" s="9"/>
      <c r="K64" s="24"/>
      <c r="L64" s="237" t="s">
        <v>10</v>
      </c>
      <c r="M64" s="238"/>
      <c r="N64" s="238"/>
      <c r="O64" s="239"/>
      <c r="P64" s="24"/>
      <c r="IU64" s="1" t="str">
        <f>B64</f>
        <v>Descripción:</v>
      </c>
    </row>
    <row r="65" spans="1:255" ht="14.4" thickBot="1" x14ac:dyDescent="0.3">
      <c r="A65" s="9"/>
      <c r="B65" s="227"/>
      <c r="C65" s="228"/>
      <c r="D65" s="228"/>
      <c r="E65" s="228"/>
      <c r="F65" s="228"/>
      <c r="G65" s="228"/>
      <c r="H65" s="228"/>
      <c r="I65" s="228"/>
      <c r="J65" s="229"/>
      <c r="K65" s="24"/>
      <c r="L65" s="233" t="s">
        <v>29</v>
      </c>
      <c r="M65" s="234"/>
      <c r="N65" s="235" t="s">
        <v>30</v>
      </c>
      <c r="O65" s="236"/>
      <c r="P65" s="24"/>
      <c r="AA65" s="84">
        <f>B65</f>
        <v>0</v>
      </c>
    </row>
    <row r="66" spans="1:255" ht="14.4" thickBot="1" x14ac:dyDescent="0.3">
      <c r="A66" s="9"/>
      <c r="B66" s="230"/>
      <c r="C66" s="231"/>
      <c r="D66" s="231"/>
      <c r="E66" s="231"/>
      <c r="F66" s="231"/>
      <c r="G66" s="231"/>
      <c r="H66" s="231"/>
      <c r="I66" s="231"/>
      <c r="J66" s="232"/>
      <c r="K66" s="16" t="s">
        <v>9</v>
      </c>
      <c r="L66" s="220">
        <f>IF(M89=0,0,IF(G68="II",M89,IF(G68=0,"SUBSANAR",0)))</f>
        <v>0</v>
      </c>
      <c r="M66" s="221"/>
      <c r="N66" s="220">
        <f>IF(M89=0,0,IF(G68="DE",M89,IF(G68=0,"SUBSANAR",0)))</f>
        <v>0</v>
      </c>
      <c r="O66" s="221"/>
      <c r="P66" s="24"/>
      <c r="AA66" s="85">
        <f>L66</f>
        <v>0</v>
      </c>
      <c r="IU66" s="4">
        <f>L66</f>
        <v>0</v>
      </c>
    </row>
    <row r="67" spans="1:255" x14ac:dyDescent="0.25">
      <c r="A67" s="9"/>
      <c r="B67" s="24"/>
      <c r="C67" s="24"/>
      <c r="D67" s="24"/>
      <c r="E67" s="24"/>
      <c r="F67" s="24"/>
      <c r="G67" s="24"/>
      <c r="H67" s="24"/>
      <c r="I67" s="24"/>
      <c r="J67" s="24"/>
      <c r="K67" s="24"/>
      <c r="L67" s="24"/>
      <c r="M67" s="24"/>
      <c r="N67" s="24"/>
      <c r="O67" s="24"/>
      <c r="P67" s="24"/>
      <c r="AA67" s="85">
        <f>N66</f>
        <v>0</v>
      </c>
      <c r="IU67" s="4">
        <f>N66</f>
        <v>0</v>
      </c>
    </row>
    <row r="68" spans="1:255" x14ac:dyDescent="0.25">
      <c r="A68" s="9"/>
      <c r="B68" s="25" t="s">
        <v>36</v>
      </c>
      <c r="C68" s="26"/>
      <c r="D68" s="26"/>
      <c r="E68" s="24"/>
      <c r="F68" s="24"/>
      <c r="G68" s="56"/>
      <c r="H68" s="27" t="str">
        <f>IF(B65="","",IF(OR(G68="II",G68="DE"),"","Indicar si la subtarea es de Investigación o Desarrollo"))</f>
        <v/>
      </c>
      <c r="I68" s="24"/>
      <c r="J68" s="28"/>
      <c r="K68" s="28"/>
      <c r="L68" s="28"/>
      <c r="M68" s="28"/>
      <c r="N68" s="28"/>
      <c r="O68" s="28"/>
      <c r="P68" s="24"/>
      <c r="AA68" s="84">
        <f>G68</f>
        <v>0</v>
      </c>
      <c r="IU68" s="1">
        <f>G68</f>
        <v>0</v>
      </c>
    </row>
    <row r="69" spans="1:255" x14ac:dyDescent="0.25">
      <c r="A69" s="9"/>
      <c r="B69" s="24"/>
      <c r="C69" s="24"/>
      <c r="D69" s="24"/>
      <c r="E69" s="24"/>
      <c r="F69" s="24"/>
      <c r="G69" s="24"/>
      <c r="H69" s="24"/>
      <c r="I69" s="24"/>
      <c r="J69" s="24"/>
      <c r="K69" s="24"/>
      <c r="L69" s="24"/>
      <c r="M69" s="24"/>
      <c r="N69" s="24"/>
      <c r="O69" s="24"/>
      <c r="P69" s="24"/>
    </row>
    <row r="70" spans="1:255" x14ac:dyDescent="0.25">
      <c r="A70" s="9"/>
      <c r="B70" s="177" t="s">
        <v>195</v>
      </c>
      <c r="C70" s="177"/>
      <c r="D70" s="177"/>
      <c r="E70" s="177"/>
      <c r="F70" s="177"/>
      <c r="G70" s="177"/>
      <c r="H70" s="178"/>
      <c r="I70" s="180" t="str">
        <f>IF(AND(H70=0,H72=0),"",IF(AND(H72&gt;0,H70=0),"Incluir mes de inicio",IF(H70&lt;$J$9,"La subtarea se inicia antes del inicio de la actividad",IF(H70&gt;$J$10,"La subtarea se inicia después de la finalización de la actividad",""))))</f>
        <v/>
      </c>
      <c r="J70" s="180"/>
      <c r="K70" s="180"/>
      <c r="L70" s="180"/>
      <c r="M70" s="180"/>
      <c r="N70" s="180"/>
      <c r="O70" s="180"/>
      <c r="P70" s="24"/>
      <c r="AA70" s="84">
        <f>H70</f>
        <v>0</v>
      </c>
      <c r="IU70" s="1">
        <f>H70</f>
        <v>0</v>
      </c>
    </row>
    <row r="71" spans="1:255" x14ac:dyDescent="0.25">
      <c r="A71" s="9"/>
      <c r="B71" s="177"/>
      <c r="C71" s="177"/>
      <c r="D71" s="177"/>
      <c r="E71" s="177"/>
      <c r="F71" s="177"/>
      <c r="G71" s="177"/>
      <c r="H71" s="201"/>
      <c r="I71" s="180"/>
      <c r="J71" s="180"/>
      <c r="K71" s="180"/>
      <c r="L71" s="180"/>
      <c r="M71" s="180"/>
      <c r="N71" s="180"/>
      <c r="O71" s="180"/>
      <c r="P71" s="24"/>
    </row>
    <row r="72" spans="1:255" x14ac:dyDescent="0.25">
      <c r="A72" s="9"/>
      <c r="B72" s="177" t="s">
        <v>196</v>
      </c>
      <c r="C72" s="177"/>
      <c r="D72" s="177"/>
      <c r="E72" s="177"/>
      <c r="F72" s="177"/>
      <c r="G72" s="177"/>
      <c r="H72" s="178"/>
      <c r="I72" s="180" t="str">
        <f>IF(AND(H70=0,H72=0),"",IF(AND(OR(H70&lt;$J$9,H70&gt;$J$10),H72=0),"",IF(AND(H70&gt;=$J$9,H70&lt;=$J$10,H72=0),"Incluir mes de finalización",IF(H72&lt;$J$9,"La subtarea finaliza antes del inicio de la actividad",IF(H72&gt;$J$10,"La subtarea finaliza después de la finalización de la actividad","")))))</f>
        <v/>
      </c>
      <c r="J72" s="180"/>
      <c r="K72" s="180"/>
      <c r="L72" s="180"/>
      <c r="M72" s="180"/>
      <c r="N72" s="180"/>
      <c r="O72" s="180"/>
      <c r="P72" s="24"/>
      <c r="AA72" s="84">
        <f>H72</f>
        <v>0</v>
      </c>
      <c r="IU72" s="1">
        <f>H72</f>
        <v>0</v>
      </c>
    </row>
    <row r="73" spans="1:255" x14ac:dyDescent="0.25">
      <c r="A73" s="9"/>
      <c r="B73" s="177"/>
      <c r="C73" s="177"/>
      <c r="D73" s="177"/>
      <c r="E73" s="177"/>
      <c r="F73" s="177"/>
      <c r="G73" s="177"/>
      <c r="H73" s="179"/>
      <c r="I73" s="180"/>
      <c r="J73" s="180"/>
      <c r="K73" s="180"/>
      <c r="L73" s="180"/>
      <c r="M73" s="180"/>
      <c r="N73" s="180"/>
      <c r="O73" s="180"/>
      <c r="P73" s="24"/>
      <c r="AA73" s="86"/>
    </row>
    <row r="74" spans="1:255" x14ac:dyDescent="0.25">
      <c r="A74" s="9"/>
      <c r="B74" s="24"/>
      <c r="C74" s="24"/>
      <c r="D74" s="24"/>
      <c r="E74" s="24"/>
      <c r="F74" s="24"/>
      <c r="G74" s="31" t="s">
        <v>197</v>
      </c>
      <c r="H74" s="181" t="str">
        <f>IF(AND(H70=0,H72=0),"",IF(AND(H70&gt;=$J$9,H70&lt;=$J$10,H72=0),"SUBSANAR",IF(AND(H72&gt;=$J$9,H72&lt;=$J$10,H70=0),"SUBSANAR",IF(OR(H70&lt;$J$9,H70&gt;$J$10,H72&lt;$J$9,H72&gt;$J$10),"ERROR",H72-H70+1))))</f>
        <v/>
      </c>
      <c r="I74" s="182"/>
      <c r="J74" s="24" t="s">
        <v>17</v>
      </c>
      <c r="K74" s="24"/>
      <c r="L74" s="24"/>
      <c r="M74" s="24"/>
      <c r="N74" s="24"/>
      <c r="O74" s="24"/>
      <c r="P74" s="24"/>
      <c r="AA74" s="86" t="str">
        <f>H74</f>
        <v/>
      </c>
    </row>
    <row r="75" spans="1:255" x14ac:dyDescent="0.25">
      <c r="A75" s="9"/>
      <c r="B75" s="24"/>
      <c r="C75" s="24"/>
      <c r="D75" s="24"/>
      <c r="E75" s="24"/>
      <c r="F75" s="24"/>
      <c r="G75" s="24"/>
      <c r="H75" s="24"/>
      <c r="I75" s="24"/>
      <c r="J75" s="24"/>
      <c r="K75" s="24"/>
      <c r="L75" s="24"/>
      <c r="M75" s="24"/>
      <c r="N75" s="24"/>
      <c r="O75" s="24"/>
      <c r="P75" s="24"/>
      <c r="AA75" s="86"/>
    </row>
    <row r="76" spans="1:255" ht="14.4" thickBot="1" x14ac:dyDescent="0.3">
      <c r="A76" s="9"/>
      <c r="B76" s="32" t="s">
        <v>8</v>
      </c>
      <c r="C76" s="32"/>
      <c r="D76" s="32"/>
      <c r="E76" s="32"/>
      <c r="F76" s="32"/>
      <c r="G76" s="32"/>
      <c r="H76" s="33"/>
      <c r="I76" s="33"/>
      <c r="J76" s="33"/>
      <c r="K76" s="33"/>
      <c r="L76" s="33"/>
      <c r="M76" s="33"/>
      <c r="N76" s="33"/>
      <c r="O76" s="24"/>
      <c r="P76" s="24"/>
      <c r="AA76" s="86"/>
    </row>
    <row r="77" spans="1:255" x14ac:dyDescent="0.25">
      <c r="A77" s="9"/>
      <c r="B77" s="34"/>
      <c r="C77" s="183" t="s">
        <v>19</v>
      </c>
      <c r="D77" s="184"/>
      <c r="E77" s="185"/>
      <c r="F77" s="189" t="s">
        <v>24</v>
      </c>
      <c r="G77" s="190"/>
      <c r="H77" s="190"/>
      <c r="I77" s="190"/>
      <c r="J77" s="190"/>
      <c r="K77" s="191"/>
      <c r="L77" s="192" t="s">
        <v>22</v>
      </c>
      <c r="M77" s="194" t="s">
        <v>10</v>
      </c>
      <c r="N77" s="195"/>
      <c r="O77" s="24"/>
      <c r="P77" s="24"/>
    </row>
    <row r="78" spans="1:255" ht="14.4" thickBot="1" x14ac:dyDescent="0.3">
      <c r="A78" s="9"/>
      <c r="B78" s="35"/>
      <c r="C78" s="186"/>
      <c r="D78" s="187"/>
      <c r="E78" s="188"/>
      <c r="F78" s="36" t="str">
        <f>IF(OR(H70&lt;$J$9,H72&gt;$J$10),"",CONCATENATE("MES ",H70))</f>
        <v xml:space="preserve">MES </v>
      </c>
      <c r="G78" s="37" t="str">
        <f>IF(OR(H70&lt;$J$9,H72&gt;$J$10),"",IF(H70+1&gt;H72,"",CONCATENATE("MES ",H70+1)))</f>
        <v/>
      </c>
      <c r="H78" s="37" t="str">
        <f>IF(OR(H70&lt;$J$9,H72&gt;$J$10),"",IF(H70+2&gt;H72,"",CONCATENATE("MES ",H70+2)))</f>
        <v/>
      </c>
      <c r="I78" s="37" t="str">
        <f>IF(OR(H70&lt;$J$9,H72&gt;$J$10),"",IF(H70+3&gt;H72,"",CONCATENATE("MES ",H70+3)))</f>
        <v/>
      </c>
      <c r="J78" s="37" t="str">
        <f>IF(OR(H70&lt;$J$9,H72&gt;$J$10),"",IF(H70+4&gt;H72,"",CONCATENATE("MES ",H70+4)))</f>
        <v/>
      </c>
      <c r="K78" s="38" t="str">
        <f>IF(OR(H70&lt;$J$9,H72&gt;$J$10),"",IF(H70+5&gt;H72,"",CONCATENATE("MES ",H70+5)))</f>
        <v/>
      </c>
      <c r="L78" s="193"/>
      <c r="M78" s="196"/>
      <c r="N78" s="197"/>
      <c r="O78" s="39"/>
      <c r="P78" s="24"/>
    </row>
    <row r="79" spans="1:255" x14ac:dyDescent="0.25">
      <c r="A79" s="9"/>
      <c r="B79" s="40">
        <v>1</v>
      </c>
      <c r="C79" s="198"/>
      <c r="D79" s="199"/>
      <c r="E79" s="200"/>
      <c r="F79" s="57"/>
      <c r="G79" s="58"/>
      <c r="H79" s="58"/>
      <c r="I79" s="58"/>
      <c r="J79" s="58"/>
      <c r="K79" s="59"/>
      <c r="L79" s="41" t="str">
        <f>IF(C79="","",SUM(F79:K79))</f>
        <v/>
      </c>
      <c r="M79" s="170" t="str">
        <f t="shared" ref="M79:M88" si="5">IF(C79="","",ROUND(L79*VLOOKUP(C79,TCN,3,FALSE),3))</f>
        <v/>
      </c>
      <c r="N79" s="171"/>
      <c r="O79" s="24"/>
      <c r="P79" s="24"/>
    </row>
    <row r="80" spans="1:255" x14ac:dyDescent="0.25">
      <c r="A80" s="9"/>
      <c r="B80" s="40">
        <v>3</v>
      </c>
      <c r="C80" s="165"/>
      <c r="D80" s="166"/>
      <c r="E80" s="167"/>
      <c r="F80" s="60"/>
      <c r="G80" s="61"/>
      <c r="H80" s="61"/>
      <c r="I80" s="61"/>
      <c r="J80" s="61"/>
      <c r="K80" s="62"/>
      <c r="L80" s="42" t="str">
        <f t="shared" ref="L80:L88" si="6">IF(C80="","",SUM(F80:K80))</f>
        <v/>
      </c>
      <c r="M80" s="168" t="str">
        <f t="shared" si="5"/>
        <v/>
      </c>
      <c r="N80" s="169"/>
      <c r="O80" s="24"/>
      <c r="P80" s="24"/>
    </row>
    <row r="81" spans="1:255" x14ac:dyDescent="0.25">
      <c r="A81" s="9"/>
      <c r="B81" s="40">
        <v>3</v>
      </c>
      <c r="C81" s="165"/>
      <c r="D81" s="166"/>
      <c r="E81" s="167"/>
      <c r="F81" s="60"/>
      <c r="G81" s="61"/>
      <c r="H81" s="61"/>
      <c r="I81" s="61"/>
      <c r="J81" s="61"/>
      <c r="K81" s="62"/>
      <c r="L81" s="42" t="str">
        <f t="shared" si="6"/>
        <v/>
      </c>
      <c r="M81" s="168" t="str">
        <f t="shared" si="5"/>
        <v/>
      </c>
      <c r="N81" s="169"/>
      <c r="O81" s="24"/>
      <c r="P81" s="24"/>
    </row>
    <row r="82" spans="1:255" x14ac:dyDescent="0.25">
      <c r="A82" s="9"/>
      <c r="B82" s="40">
        <v>4</v>
      </c>
      <c r="C82" s="165"/>
      <c r="D82" s="166"/>
      <c r="E82" s="167"/>
      <c r="F82" s="60"/>
      <c r="G82" s="61"/>
      <c r="H82" s="61"/>
      <c r="I82" s="61"/>
      <c r="J82" s="61"/>
      <c r="K82" s="62"/>
      <c r="L82" s="42" t="str">
        <f t="shared" si="6"/>
        <v/>
      </c>
      <c r="M82" s="168" t="str">
        <f t="shared" si="5"/>
        <v/>
      </c>
      <c r="N82" s="169"/>
      <c r="O82" s="24"/>
      <c r="P82" s="24"/>
    </row>
    <row r="83" spans="1:255" x14ac:dyDescent="0.25">
      <c r="A83" s="9"/>
      <c r="B83" s="40">
        <v>5</v>
      </c>
      <c r="C83" s="165"/>
      <c r="D83" s="166"/>
      <c r="E83" s="167"/>
      <c r="F83" s="60"/>
      <c r="G83" s="61"/>
      <c r="H83" s="61"/>
      <c r="I83" s="61"/>
      <c r="J83" s="61"/>
      <c r="K83" s="62"/>
      <c r="L83" s="42" t="str">
        <f t="shared" si="6"/>
        <v/>
      </c>
      <c r="M83" s="168" t="str">
        <f t="shared" si="5"/>
        <v/>
      </c>
      <c r="N83" s="169"/>
      <c r="O83" s="24"/>
      <c r="P83" s="24"/>
      <c r="AA83" s="87"/>
    </row>
    <row r="84" spans="1:255" x14ac:dyDescent="0.25">
      <c r="A84" s="9"/>
      <c r="B84" s="40">
        <v>6</v>
      </c>
      <c r="C84" s="165"/>
      <c r="D84" s="166"/>
      <c r="E84" s="167"/>
      <c r="F84" s="60"/>
      <c r="G84" s="61"/>
      <c r="H84" s="61"/>
      <c r="I84" s="61"/>
      <c r="J84" s="61"/>
      <c r="K84" s="62"/>
      <c r="L84" s="42" t="str">
        <f t="shared" si="6"/>
        <v/>
      </c>
      <c r="M84" s="168" t="str">
        <f t="shared" si="5"/>
        <v/>
      </c>
      <c r="N84" s="169"/>
      <c r="O84" s="24"/>
      <c r="P84" s="24"/>
    </row>
    <row r="85" spans="1:255" x14ac:dyDescent="0.25">
      <c r="A85" s="9"/>
      <c r="B85" s="40">
        <v>7</v>
      </c>
      <c r="C85" s="165"/>
      <c r="D85" s="166"/>
      <c r="E85" s="167"/>
      <c r="F85" s="60"/>
      <c r="G85" s="61"/>
      <c r="H85" s="61"/>
      <c r="I85" s="61"/>
      <c r="J85" s="61"/>
      <c r="K85" s="62"/>
      <c r="L85" s="42" t="str">
        <f t="shared" si="6"/>
        <v/>
      </c>
      <c r="M85" s="168" t="str">
        <f t="shared" si="5"/>
        <v/>
      </c>
      <c r="N85" s="169"/>
      <c r="O85" s="24"/>
      <c r="P85" s="24"/>
    </row>
    <row r="86" spans="1:255" x14ac:dyDescent="0.25">
      <c r="A86" s="9"/>
      <c r="B86" s="40">
        <v>8</v>
      </c>
      <c r="C86" s="165"/>
      <c r="D86" s="166"/>
      <c r="E86" s="167"/>
      <c r="F86" s="60"/>
      <c r="G86" s="61"/>
      <c r="H86" s="61"/>
      <c r="I86" s="61"/>
      <c r="J86" s="61"/>
      <c r="K86" s="62"/>
      <c r="L86" s="42" t="str">
        <f t="shared" si="6"/>
        <v/>
      </c>
      <c r="M86" s="168" t="str">
        <f t="shared" si="5"/>
        <v/>
      </c>
      <c r="N86" s="169"/>
      <c r="O86" s="24"/>
      <c r="P86" s="24"/>
    </row>
    <row r="87" spans="1:255" x14ac:dyDescent="0.25">
      <c r="A87" s="9"/>
      <c r="B87" s="40">
        <v>9</v>
      </c>
      <c r="C87" s="165"/>
      <c r="D87" s="166"/>
      <c r="E87" s="167"/>
      <c r="F87" s="60"/>
      <c r="G87" s="61"/>
      <c r="H87" s="61"/>
      <c r="I87" s="61"/>
      <c r="J87" s="61"/>
      <c r="K87" s="62"/>
      <c r="L87" s="42" t="str">
        <f t="shared" si="6"/>
        <v/>
      </c>
      <c r="M87" s="168" t="str">
        <f t="shared" si="5"/>
        <v/>
      </c>
      <c r="N87" s="169"/>
      <c r="O87" s="24"/>
      <c r="P87" s="24"/>
    </row>
    <row r="88" spans="1:255" ht="14.4" thickBot="1" x14ac:dyDescent="0.3">
      <c r="A88" s="9"/>
      <c r="B88" s="40">
        <v>10</v>
      </c>
      <c r="C88" s="172"/>
      <c r="D88" s="173"/>
      <c r="E88" s="174"/>
      <c r="F88" s="63"/>
      <c r="G88" s="64"/>
      <c r="H88" s="64"/>
      <c r="I88" s="64"/>
      <c r="J88" s="64"/>
      <c r="K88" s="65"/>
      <c r="L88" s="44" t="str">
        <f t="shared" si="6"/>
        <v/>
      </c>
      <c r="M88" s="175" t="str">
        <f t="shared" si="5"/>
        <v/>
      </c>
      <c r="N88" s="176"/>
      <c r="O88" s="24"/>
      <c r="P88" s="24"/>
    </row>
    <row r="89" spans="1:255" x14ac:dyDescent="0.25">
      <c r="A89" s="33"/>
      <c r="B89" s="24"/>
      <c r="C89" s="24"/>
      <c r="D89" s="249" t="s">
        <v>9</v>
      </c>
      <c r="E89" s="249"/>
      <c r="F89" s="45">
        <f t="shared" ref="F89:K89" si="7">IF(AND(F78="",SUM(F78:F88)=0),"",IF(AND(F78="",SUM(F78:F88)&lt;&gt;0),"ERR",SUM(F78:F88)))</f>
        <v>0</v>
      </c>
      <c r="G89" s="45" t="str">
        <f t="shared" si="7"/>
        <v/>
      </c>
      <c r="H89" s="45" t="str">
        <f t="shared" si="7"/>
        <v/>
      </c>
      <c r="I89" s="45" t="str">
        <f t="shared" si="7"/>
        <v/>
      </c>
      <c r="J89" s="45" t="str">
        <f t="shared" si="7"/>
        <v/>
      </c>
      <c r="K89" s="45" t="str">
        <f t="shared" si="7"/>
        <v/>
      </c>
      <c r="L89" s="46"/>
      <c r="M89" s="247">
        <f>IF(OR(F89="ERR",G89="ERR",H89="ERR",I89="ERR",J89="ERR",K89="ERR"),"ERROR",SUM(M79:N88))</f>
        <v>0</v>
      </c>
      <c r="N89" s="248"/>
      <c r="O89" s="24"/>
      <c r="P89" s="24"/>
      <c r="AA89" s="85">
        <f>M89</f>
        <v>0</v>
      </c>
    </row>
    <row r="90" spans="1:255" ht="14.4" thickBot="1" x14ac:dyDescent="0.3">
      <c r="A90" s="24"/>
      <c r="B90" s="24"/>
      <c r="C90" s="24"/>
      <c r="D90" s="24"/>
      <c r="E90" s="24"/>
      <c r="F90" s="24"/>
      <c r="G90" s="24"/>
      <c r="H90" s="24"/>
      <c r="I90" s="24"/>
      <c r="J90" s="24"/>
      <c r="K90" s="24"/>
      <c r="L90" s="24"/>
      <c r="M90" s="24"/>
      <c r="N90" s="24"/>
      <c r="O90" s="24"/>
      <c r="P90" s="24"/>
    </row>
    <row r="91" spans="1:255" ht="14.4" thickBot="1" x14ac:dyDescent="0.3">
      <c r="A91" s="224" t="s">
        <v>198</v>
      </c>
      <c r="B91" s="225"/>
      <c r="C91" s="225"/>
      <c r="D91" s="225"/>
      <c r="E91" s="225"/>
      <c r="F91" s="225"/>
      <c r="G91" s="225"/>
      <c r="H91" s="225"/>
      <c r="I91" s="225"/>
      <c r="J91" s="225"/>
      <c r="K91" s="225"/>
      <c r="L91" s="225"/>
      <c r="M91" s="225"/>
      <c r="N91" s="225"/>
      <c r="O91" s="226"/>
      <c r="P91" s="24"/>
    </row>
    <row r="92" spans="1:255" ht="15" customHeight="1" thickBot="1" x14ac:dyDescent="0.3">
      <c r="B92" s="22"/>
      <c r="C92" s="22"/>
      <c r="D92" s="22"/>
      <c r="E92" s="22"/>
      <c r="F92" s="22"/>
      <c r="G92" s="22"/>
      <c r="H92" s="22"/>
      <c r="I92" s="22"/>
      <c r="J92" s="22"/>
      <c r="K92" s="48"/>
      <c r="L92" s="24"/>
      <c r="M92" s="24"/>
      <c r="N92" s="24"/>
      <c r="O92" s="24"/>
      <c r="P92" s="24"/>
    </row>
    <row r="93" spans="1:255" ht="14.4" thickBot="1" x14ac:dyDescent="0.3">
      <c r="A93" s="9"/>
      <c r="B93" s="23" t="s">
        <v>312</v>
      </c>
      <c r="C93" s="9"/>
      <c r="D93" s="9"/>
      <c r="E93" s="9"/>
      <c r="F93" s="9"/>
      <c r="G93" s="9"/>
      <c r="H93" s="9"/>
      <c r="I93" s="9"/>
      <c r="J93" s="9"/>
      <c r="K93" s="24"/>
      <c r="L93" s="237" t="s">
        <v>10</v>
      </c>
      <c r="M93" s="238"/>
      <c r="N93" s="238"/>
      <c r="O93" s="239"/>
      <c r="P93" s="24"/>
      <c r="IU93" s="1" t="str">
        <f>B93</f>
        <v>Descripción:</v>
      </c>
    </row>
    <row r="94" spans="1:255" ht="14.4" thickBot="1" x14ac:dyDescent="0.3">
      <c r="A94" s="9"/>
      <c r="B94" s="227"/>
      <c r="C94" s="228"/>
      <c r="D94" s="228"/>
      <c r="E94" s="228"/>
      <c r="F94" s="228"/>
      <c r="G94" s="228"/>
      <c r="H94" s="228"/>
      <c r="I94" s="228"/>
      <c r="J94" s="229"/>
      <c r="K94" s="24"/>
      <c r="L94" s="233" t="s">
        <v>29</v>
      </c>
      <c r="M94" s="234"/>
      <c r="N94" s="235" t="s">
        <v>30</v>
      </c>
      <c r="O94" s="236"/>
      <c r="P94" s="24"/>
      <c r="AA94" s="84">
        <f>B94</f>
        <v>0</v>
      </c>
    </row>
    <row r="95" spans="1:255" ht="14.4" thickBot="1" x14ac:dyDescent="0.3">
      <c r="A95" s="9"/>
      <c r="B95" s="230"/>
      <c r="C95" s="231"/>
      <c r="D95" s="231"/>
      <c r="E95" s="231"/>
      <c r="F95" s="231"/>
      <c r="G95" s="231"/>
      <c r="H95" s="231"/>
      <c r="I95" s="231"/>
      <c r="J95" s="232"/>
      <c r="K95" s="16" t="s">
        <v>9</v>
      </c>
      <c r="L95" s="220">
        <f>IF(M118=0,0,IF(G97="II",M118,IF(G97=0,"SUBSANAR",0)))</f>
        <v>0</v>
      </c>
      <c r="M95" s="221"/>
      <c r="N95" s="220">
        <f>IF(M118=0,0,IF(G97="DE",M118,IF(G97=0,"SUBSANAR",0)))</f>
        <v>0</v>
      </c>
      <c r="O95" s="221"/>
      <c r="P95" s="24"/>
      <c r="AA95" s="85">
        <f>L95</f>
        <v>0</v>
      </c>
      <c r="IU95" s="4">
        <f>L95</f>
        <v>0</v>
      </c>
    </row>
    <row r="96" spans="1:255" x14ac:dyDescent="0.25">
      <c r="A96" s="9"/>
      <c r="B96" s="24"/>
      <c r="C96" s="24"/>
      <c r="D96" s="24"/>
      <c r="E96" s="24"/>
      <c r="F96" s="24"/>
      <c r="G96" s="24"/>
      <c r="H96" s="24"/>
      <c r="I96" s="24"/>
      <c r="J96" s="24"/>
      <c r="K96" s="24"/>
      <c r="L96" s="24"/>
      <c r="M96" s="24"/>
      <c r="N96" s="24"/>
      <c r="O96" s="24"/>
      <c r="P96" s="24"/>
      <c r="AA96" s="85">
        <f>N95</f>
        <v>0</v>
      </c>
      <c r="IU96" s="4">
        <f>N95</f>
        <v>0</v>
      </c>
    </row>
    <row r="97" spans="1:255" x14ac:dyDescent="0.25">
      <c r="A97" s="9"/>
      <c r="B97" s="25" t="s">
        <v>36</v>
      </c>
      <c r="C97" s="26"/>
      <c r="D97" s="26"/>
      <c r="E97" s="24"/>
      <c r="F97" s="24"/>
      <c r="G97" s="56"/>
      <c r="H97" s="27" t="str">
        <f>IF(B94="","",IF(OR(G97="II",G97="DE"),"","Indicar si la subtarea es de Investigación o Desarrollo"))</f>
        <v/>
      </c>
      <c r="I97" s="24"/>
      <c r="J97" s="28"/>
      <c r="K97" s="28"/>
      <c r="L97" s="28"/>
      <c r="M97" s="28"/>
      <c r="N97" s="28"/>
      <c r="O97" s="28"/>
      <c r="P97" s="24"/>
      <c r="AA97" s="84">
        <f>G97</f>
        <v>0</v>
      </c>
      <c r="IU97" s="1">
        <f>G97</f>
        <v>0</v>
      </c>
    </row>
    <row r="98" spans="1:255" x14ac:dyDescent="0.25">
      <c r="A98" s="9"/>
      <c r="B98" s="24"/>
      <c r="C98" s="24"/>
      <c r="D98" s="24"/>
      <c r="E98" s="24"/>
      <c r="F98" s="24"/>
      <c r="G98" s="24"/>
      <c r="H98" s="24"/>
      <c r="I98" s="24"/>
      <c r="J98" s="24"/>
      <c r="K98" s="24"/>
      <c r="L98" s="24"/>
      <c r="M98" s="24"/>
      <c r="N98" s="24"/>
      <c r="O98" s="24"/>
      <c r="P98" s="24"/>
    </row>
    <row r="99" spans="1:255" ht="14.25" customHeight="1" x14ac:dyDescent="0.25">
      <c r="A99" s="9"/>
      <c r="B99" s="177" t="s">
        <v>199</v>
      </c>
      <c r="C99" s="177"/>
      <c r="D99" s="177"/>
      <c r="E99" s="177"/>
      <c r="F99" s="177"/>
      <c r="G99" s="177"/>
      <c r="H99" s="178"/>
      <c r="I99" s="180" t="str">
        <f>IF(AND(H99=0,H101=0),"",IF(AND(H101&gt;0,H99=0),"Incluir mes de inicio",IF(H99&lt;$J$9,"La subtarea se inicia antes del inicio de la actividad",IF(H99&gt;$J$10,"La subtarea se inicia después de la finalización de la actividad",""))))</f>
        <v/>
      </c>
      <c r="J99" s="180"/>
      <c r="K99" s="180"/>
      <c r="L99" s="180"/>
      <c r="M99" s="180"/>
      <c r="N99" s="180"/>
      <c r="O99" s="180"/>
      <c r="P99" s="24"/>
      <c r="AA99" s="84">
        <f>H99</f>
        <v>0</v>
      </c>
      <c r="IU99" s="1">
        <f>H99</f>
        <v>0</v>
      </c>
    </row>
    <row r="100" spans="1:255" x14ac:dyDescent="0.25">
      <c r="A100" s="9"/>
      <c r="B100" s="177"/>
      <c r="C100" s="177"/>
      <c r="D100" s="177"/>
      <c r="E100" s="177"/>
      <c r="F100" s="177"/>
      <c r="G100" s="177"/>
      <c r="H100" s="201"/>
      <c r="I100" s="180"/>
      <c r="J100" s="180"/>
      <c r="K100" s="180"/>
      <c r="L100" s="180"/>
      <c r="M100" s="180"/>
      <c r="N100" s="180"/>
      <c r="O100" s="180"/>
      <c r="P100" s="24"/>
    </row>
    <row r="101" spans="1:255" ht="14.25" customHeight="1" x14ac:dyDescent="0.25">
      <c r="A101" s="9"/>
      <c r="B101" s="177" t="s">
        <v>200</v>
      </c>
      <c r="C101" s="177"/>
      <c r="D101" s="177"/>
      <c r="E101" s="177"/>
      <c r="F101" s="177"/>
      <c r="G101" s="177"/>
      <c r="H101" s="178"/>
      <c r="I101" s="180" t="str">
        <f>IF(AND(H99=0,H101=0),"",IF(AND(OR(H99&lt;$J$9,H99&gt;$J$10),H101=0),"",IF(AND(H99&gt;=$J$9,H99&lt;=$J$10,H101=0),"Incluir mes de finalización",IF(H101&lt;$J$9,"La subtarea finaliza antes del inicio de la actividad",IF(H101&gt;$J$10,"La subtarea finaliza después de la finalización de la actividad","")))))</f>
        <v/>
      </c>
      <c r="J101" s="180"/>
      <c r="K101" s="180"/>
      <c r="L101" s="180"/>
      <c r="M101" s="180"/>
      <c r="N101" s="180"/>
      <c r="O101" s="180"/>
      <c r="P101" s="24"/>
      <c r="AA101" s="84">
        <f>H101</f>
        <v>0</v>
      </c>
      <c r="IU101" s="1">
        <f>H101</f>
        <v>0</v>
      </c>
    </row>
    <row r="102" spans="1:255" x14ac:dyDescent="0.25">
      <c r="A102" s="9"/>
      <c r="B102" s="177"/>
      <c r="C102" s="177"/>
      <c r="D102" s="177"/>
      <c r="E102" s="177"/>
      <c r="F102" s="177"/>
      <c r="G102" s="177"/>
      <c r="H102" s="179"/>
      <c r="I102" s="180"/>
      <c r="J102" s="180"/>
      <c r="K102" s="180"/>
      <c r="L102" s="180"/>
      <c r="M102" s="180"/>
      <c r="N102" s="180"/>
      <c r="O102" s="180"/>
      <c r="P102" s="24"/>
      <c r="AA102" s="86"/>
    </row>
    <row r="103" spans="1:255" x14ac:dyDescent="0.25">
      <c r="A103" s="9"/>
      <c r="B103" s="24"/>
      <c r="C103" s="24"/>
      <c r="D103" s="24"/>
      <c r="E103" s="24"/>
      <c r="F103" s="24"/>
      <c r="G103" s="31" t="s">
        <v>201</v>
      </c>
      <c r="H103" s="181" t="str">
        <f>IF(AND(H99=0,H101=0),"",IF(AND(H99&gt;=$J$9,H99&lt;=$J$10,H101=0),"SUBSANAR",IF(AND(H101&gt;=$J$9,H101&lt;=$J$10,H99=0),"SUBSANAR",IF(OR(H99&lt;$J$9,H99&gt;$J$10,H101&lt;$J$9,H101&gt;$J$10),"ERROR",H101-H99+1))))</f>
        <v/>
      </c>
      <c r="I103" s="182"/>
      <c r="J103" s="24" t="s">
        <v>17</v>
      </c>
      <c r="K103" s="24"/>
      <c r="L103" s="24"/>
      <c r="M103" s="24"/>
      <c r="N103" s="24"/>
      <c r="O103" s="24"/>
      <c r="P103" s="24"/>
      <c r="AA103" s="86" t="str">
        <f>H103</f>
        <v/>
      </c>
    </row>
    <row r="104" spans="1:255" x14ac:dyDescent="0.25">
      <c r="A104" s="9"/>
      <c r="B104" s="24"/>
      <c r="C104" s="24"/>
      <c r="D104" s="24"/>
      <c r="E104" s="24"/>
      <c r="F104" s="24"/>
      <c r="G104" s="24"/>
      <c r="H104" s="24"/>
      <c r="I104" s="24"/>
      <c r="J104" s="24"/>
      <c r="K104" s="24"/>
      <c r="L104" s="24"/>
      <c r="M104" s="24"/>
      <c r="N104" s="24"/>
      <c r="O104" s="24"/>
      <c r="P104" s="24"/>
      <c r="AA104" s="86"/>
    </row>
    <row r="105" spans="1:255" ht="14.4" thickBot="1" x14ac:dyDescent="0.3">
      <c r="A105" s="9"/>
      <c r="B105" s="32" t="s">
        <v>8</v>
      </c>
      <c r="C105" s="32"/>
      <c r="D105" s="32"/>
      <c r="E105" s="32"/>
      <c r="F105" s="32"/>
      <c r="G105" s="32"/>
      <c r="H105" s="33"/>
      <c r="I105" s="33"/>
      <c r="J105" s="33"/>
      <c r="K105" s="33"/>
      <c r="L105" s="33"/>
      <c r="M105" s="33"/>
      <c r="N105" s="33"/>
      <c r="O105" s="24"/>
      <c r="P105" s="24"/>
      <c r="AA105" s="86"/>
    </row>
    <row r="106" spans="1:255" ht="14.25" customHeight="1" x14ac:dyDescent="0.25">
      <c r="A106" s="9"/>
      <c r="B106" s="34"/>
      <c r="C106" s="183" t="s">
        <v>19</v>
      </c>
      <c r="D106" s="184"/>
      <c r="E106" s="185"/>
      <c r="F106" s="189" t="s">
        <v>24</v>
      </c>
      <c r="G106" s="190"/>
      <c r="H106" s="190"/>
      <c r="I106" s="190"/>
      <c r="J106" s="190"/>
      <c r="K106" s="191"/>
      <c r="L106" s="192" t="s">
        <v>22</v>
      </c>
      <c r="M106" s="194" t="s">
        <v>10</v>
      </c>
      <c r="N106" s="195"/>
      <c r="O106" s="24"/>
      <c r="P106" s="24"/>
    </row>
    <row r="107" spans="1:255" ht="14.4" thickBot="1" x14ac:dyDescent="0.3">
      <c r="A107" s="9"/>
      <c r="B107" s="35"/>
      <c r="C107" s="186"/>
      <c r="D107" s="187"/>
      <c r="E107" s="188"/>
      <c r="F107" s="36" t="str">
        <f>IF(OR(H99&lt;$J$9,H101&gt;$J$10),"",CONCATENATE("MES ",H99))</f>
        <v xml:space="preserve">MES </v>
      </c>
      <c r="G107" s="37" t="str">
        <f>IF(OR(H99&lt;$J$9,H101&gt;$J$10),"",IF(H99+1&gt;H101,"",CONCATENATE("MES ",H99+1)))</f>
        <v/>
      </c>
      <c r="H107" s="37" t="str">
        <f>IF(OR(H99&lt;$J$9,H101&gt;$J$10),"",IF(H99+2&gt;H101,"",CONCATENATE("MES ",H99+2)))</f>
        <v/>
      </c>
      <c r="I107" s="37" t="str">
        <f>IF(OR(H99&lt;$J$9,H101&gt;$J$10),"",IF(H99+3&gt;H101,"",CONCATENATE("MES ",H99+3)))</f>
        <v/>
      </c>
      <c r="J107" s="37" t="str">
        <f>IF(OR(H99&lt;$J$9,H101&gt;$J$10),"",IF(H99+4&gt;H101,"",CONCATENATE("MES ",H99+4)))</f>
        <v/>
      </c>
      <c r="K107" s="38" t="str">
        <f>IF(OR(H99&lt;$J$9,H101&gt;$J$10),"",IF(H99+5&gt;H101,"",CONCATENATE("MES ",H99+5)))</f>
        <v/>
      </c>
      <c r="L107" s="193"/>
      <c r="M107" s="196"/>
      <c r="N107" s="197"/>
      <c r="O107" s="39"/>
      <c r="P107" s="24"/>
    </row>
    <row r="108" spans="1:255" x14ac:dyDescent="0.25">
      <c r="A108" s="9"/>
      <c r="B108" s="40">
        <v>1</v>
      </c>
      <c r="C108" s="198"/>
      <c r="D108" s="199"/>
      <c r="E108" s="200"/>
      <c r="F108" s="57"/>
      <c r="G108" s="58"/>
      <c r="H108" s="58"/>
      <c r="I108" s="58"/>
      <c r="J108" s="58"/>
      <c r="K108" s="59"/>
      <c r="L108" s="41" t="str">
        <f>IF(C108="","",SUM(F108:K108))</f>
        <v/>
      </c>
      <c r="M108" s="170" t="str">
        <f t="shared" ref="M108:M117" si="8">IF(C108="","",ROUND(L108*VLOOKUP(C108,TCN,3,FALSE),3))</f>
        <v/>
      </c>
      <c r="N108" s="171"/>
      <c r="O108" s="24"/>
      <c r="P108" s="24"/>
    </row>
    <row r="109" spans="1:255" x14ac:dyDescent="0.25">
      <c r="A109" s="9"/>
      <c r="B109" s="40">
        <v>3</v>
      </c>
      <c r="C109" s="165"/>
      <c r="D109" s="166"/>
      <c r="E109" s="167"/>
      <c r="F109" s="60"/>
      <c r="G109" s="61"/>
      <c r="H109" s="61"/>
      <c r="I109" s="61"/>
      <c r="J109" s="61"/>
      <c r="K109" s="62"/>
      <c r="L109" s="42" t="str">
        <f t="shared" ref="L109:L117" si="9">IF(C109="","",SUM(F109:K109))</f>
        <v/>
      </c>
      <c r="M109" s="168" t="str">
        <f t="shared" si="8"/>
        <v/>
      </c>
      <c r="N109" s="169"/>
      <c r="O109" s="24"/>
      <c r="P109" s="24"/>
    </row>
    <row r="110" spans="1:255" x14ac:dyDescent="0.25">
      <c r="A110" s="9"/>
      <c r="B110" s="40">
        <v>3</v>
      </c>
      <c r="C110" s="165"/>
      <c r="D110" s="166"/>
      <c r="E110" s="167"/>
      <c r="F110" s="60"/>
      <c r="G110" s="61"/>
      <c r="H110" s="61"/>
      <c r="I110" s="61"/>
      <c r="J110" s="61"/>
      <c r="K110" s="62"/>
      <c r="L110" s="42" t="str">
        <f t="shared" si="9"/>
        <v/>
      </c>
      <c r="M110" s="168" t="str">
        <f t="shared" si="8"/>
        <v/>
      </c>
      <c r="N110" s="169"/>
      <c r="O110" s="24"/>
      <c r="P110" s="24"/>
    </row>
    <row r="111" spans="1:255" x14ac:dyDescent="0.25">
      <c r="A111" s="9"/>
      <c r="B111" s="40">
        <v>4</v>
      </c>
      <c r="C111" s="165"/>
      <c r="D111" s="166"/>
      <c r="E111" s="167"/>
      <c r="F111" s="60"/>
      <c r="G111" s="61"/>
      <c r="H111" s="61"/>
      <c r="I111" s="61"/>
      <c r="J111" s="61"/>
      <c r="K111" s="62"/>
      <c r="L111" s="42" t="str">
        <f t="shared" si="9"/>
        <v/>
      </c>
      <c r="M111" s="168" t="str">
        <f t="shared" si="8"/>
        <v/>
      </c>
      <c r="N111" s="169"/>
      <c r="O111" s="24"/>
      <c r="P111" s="24"/>
    </row>
    <row r="112" spans="1:255" x14ac:dyDescent="0.25">
      <c r="A112" s="9"/>
      <c r="B112" s="40">
        <v>5</v>
      </c>
      <c r="C112" s="165"/>
      <c r="D112" s="166"/>
      <c r="E112" s="167"/>
      <c r="F112" s="60"/>
      <c r="G112" s="61"/>
      <c r="H112" s="61"/>
      <c r="I112" s="61"/>
      <c r="J112" s="61"/>
      <c r="K112" s="62"/>
      <c r="L112" s="42" t="str">
        <f t="shared" si="9"/>
        <v/>
      </c>
      <c r="M112" s="168" t="str">
        <f t="shared" si="8"/>
        <v/>
      </c>
      <c r="N112" s="169"/>
      <c r="O112" s="24"/>
      <c r="P112" s="24"/>
      <c r="AA112" s="87"/>
    </row>
    <row r="113" spans="1:255" x14ac:dyDescent="0.25">
      <c r="A113" s="9"/>
      <c r="B113" s="40">
        <v>6</v>
      </c>
      <c r="C113" s="165"/>
      <c r="D113" s="166"/>
      <c r="E113" s="167"/>
      <c r="F113" s="60"/>
      <c r="G113" s="61"/>
      <c r="H113" s="61"/>
      <c r="I113" s="61"/>
      <c r="J113" s="61"/>
      <c r="K113" s="62"/>
      <c r="L113" s="42" t="str">
        <f t="shared" si="9"/>
        <v/>
      </c>
      <c r="M113" s="168" t="str">
        <f t="shared" si="8"/>
        <v/>
      </c>
      <c r="N113" s="169"/>
      <c r="O113" s="24"/>
      <c r="P113" s="24"/>
    </row>
    <row r="114" spans="1:255" x14ac:dyDescent="0.25">
      <c r="A114" s="9"/>
      <c r="B114" s="40">
        <v>7</v>
      </c>
      <c r="C114" s="165"/>
      <c r="D114" s="166"/>
      <c r="E114" s="167"/>
      <c r="F114" s="60"/>
      <c r="G114" s="61"/>
      <c r="H114" s="61"/>
      <c r="I114" s="61"/>
      <c r="J114" s="61"/>
      <c r="K114" s="62"/>
      <c r="L114" s="42" t="str">
        <f t="shared" si="9"/>
        <v/>
      </c>
      <c r="M114" s="168" t="str">
        <f t="shared" si="8"/>
        <v/>
      </c>
      <c r="N114" s="169"/>
      <c r="O114" s="24"/>
      <c r="P114" s="24"/>
    </row>
    <row r="115" spans="1:255" x14ac:dyDescent="0.25">
      <c r="A115" s="9"/>
      <c r="B115" s="40">
        <v>8</v>
      </c>
      <c r="C115" s="165"/>
      <c r="D115" s="166"/>
      <c r="E115" s="167"/>
      <c r="F115" s="60"/>
      <c r="G115" s="61"/>
      <c r="H115" s="61"/>
      <c r="I115" s="61"/>
      <c r="J115" s="61"/>
      <c r="K115" s="62"/>
      <c r="L115" s="42" t="str">
        <f t="shared" si="9"/>
        <v/>
      </c>
      <c r="M115" s="168" t="str">
        <f t="shared" si="8"/>
        <v/>
      </c>
      <c r="N115" s="169"/>
      <c r="O115" s="24"/>
      <c r="P115" s="24"/>
    </row>
    <row r="116" spans="1:255" x14ac:dyDescent="0.25">
      <c r="A116" s="9"/>
      <c r="B116" s="40">
        <v>9</v>
      </c>
      <c r="C116" s="165"/>
      <c r="D116" s="166"/>
      <c r="E116" s="167"/>
      <c r="F116" s="60"/>
      <c r="G116" s="61"/>
      <c r="H116" s="61"/>
      <c r="I116" s="61"/>
      <c r="J116" s="61"/>
      <c r="K116" s="62"/>
      <c r="L116" s="42" t="str">
        <f t="shared" si="9"/>
        <v/>
      </c>
      <c r="M116" s="168" t="str">
        <f t="shared" si="8"/>
        <v/>
      </c>
      <c r="N116" s="169"/>
      <c r="O116" s="24"/>
      <c r="P116" s="24"/>
    </row>
    <row r="117" spans="1:255" ht="14.4" thickBot="1" x14ac:dyDescent="0.3">
      <c r="A117" s="9"/>
      <c r="B117" s="40">
        <v>10</v>
      </c>
      <c r="C117" s="172"/>
      <c r="D117" s="173"/>
      <c r="E117" s="174"/>
      <c r="F117" s="63"/>
      <c r="G117" s="64"/>
      <c r="H117" s="64"/>
      <c r="I117" s="64"/>
      <c r="J117" s="64"/>
      <c r="K117" s="65"/>
      <c r="L117" s="44" t="str">
        <f t="shared" si="9"/>
        <v/>
      </c>
      <c r="M117" s="175" t="str">
        <f t="shared" si="8"/>
        <v/>
      </c>
      <c r="N117" s="176"/>
      <c r="O117" s="24"/>
      <c r="P117" s="24"/>
    </row>
    <row r="118" spans="1:255" x14ac:dyDescent="0.25">
      <c r="A118" s="33"/>
      <c r="B118" s="24"/>
      <c r="C118" s="24"/>
      <c r="D118" s="249" t="s">
        <v>9</v>
      </c>
      <c r="E118" s="249"/>
      <c r="F118" s="45">
        <f t="shared" ref="F118:K118" si="10">IF(AND(F107="",SUM(F107:F117)=0),"",IF(AND(F107="",SUM(F107:F117)&lt;&gt;0),"ERR",SUM(F107:F117)))</f>
        <v>0</v>
      </c>
      <c r="G118" s="45" t="str">
        <f t="shared" si="10"/>
        <v/>
      </c>
      <c r="H118" s="45" t="str">
        <f t="shared" si="10"/>
        <v/>
      </c>
      <c r="I118" s="45" t="str">
        <f t="shared" si="10"/>
        <v/>
      </c>
      <c r="J118" s="45" t="str">
        <f t="shared" si="10"/>
        <v/>
      </c>
      <c r="K118" s="45" t="str">
        <f t="shared" si="10"/>
        <v/>
      </c>
      <c r="L118" s="46"/>
      <c r="M118" s="247">
        <f>IF(OR(F118="ERR",G118="ERR",H118="ERR",I118="ERR",J118="ERR",K118="ERR"),"ERROR",SUM(M108:N117))</f>
        <v>0</v>
      </c>
      <c r="N118" s="248"/>
      <c r="O118" s="24"/>
      <c r="P118" s="24"/>
      <c r="AA118" s="85">
        <f>M118</f>
        <v>0</v>
      </c>
    </row>
    <row r="119" spans="1:255" ht="14.4" thickBot="1" x14ac:dyDescent="0.3">
      <c r="P119" s="24"/>
    </row>
    <row r="120" spans="1:255" ht="14.25" customHeight="1" x14ac:dyDescent="0.25">
      <c r="A120" s="214" t="s">
        <v>184</v>
      </c>
      <c r="B120" s="216"/>
      <c r="C120" s="240">
        <f>$C$5</f>
        <v>0</v>
      </c>
      <c r="D120" s="241"/>
      <c r="E120" s="241"/>
      <c r="F120" s="241"/>
      <c r="G120" s="241"/>
      <c r="H120" s="241"/>
      <c r="I120" s="241"/>
      <c r="J120" s="241"/>
      <c r="K120" s="241"/>
      <c r="L120" s="241"/>
      <c r="M120" s="241"/>
      <c r="N120" s="241"/>
      <c r="O120" s="242"/>
      <c r="P120" s="24"/>
    </row>
    <row r="121" spans="1:255" ht="14.4" thickBot="1" x14ac:dyDescent="0.3">
      <c r="A121" s="217"/>
      <c r="B121" s="219"/>
      <c r="C121" s="243"/>
      <c r="D121" s="244"/>
      <c r="E121" s="244"/>
      <c r="F121" s="244"/>
      <c r="G121" s="244"/>
      <c r="H121" s="244"/>
      <c r="I121" s="244"/>
      <c r="J121" s="244"/>
      <c r="K121" s="244"/>
      <c r="L121" s="244"/>
      <c r="M121" s="244"/>
      <c r="N121" s="244"/>
      <c r="O121" s="245"/>
      <c r="P121" s="24"/>
    </row>
    <row r="122" spans="1:255" ht="14.4" thickBot="1" x14ac:dyDescent="0.3">
      <c r="P122" s="24"/>
    </row>
    <row r="123" spans="1:255" ht="14.4" thickBot="1" x14ac:dyDescent="0.3">
      <c r="A123" s="224" t="s">
        <v>202</v>
      </c>
      <c r="B123" s="225"/>
      <c r="C123" s="225"/>
      <c r="D123" s="225"/>
      <c r="E123" s="225"/>
      <c r="F123" s="225"/>
      <c r="G123" s="225"/>
      <c r="H123" s="225"/>
      <c r="I123" s="225"/>
      <c r="J123" s="225"/>
      <c r="K123" s="225"/>
      <c r="L123" s="225"/>
      <c r="M123" s="225"/>
      <c r="N123" s="225"/>
      <c r="O123" s="226"/>
      <c r="P123" s="24"/>
    </row>
    <row r="124" spans="1:255" ht="15" customHeight="1" thickBot="1" x14ac:dyDescent="0.3">
      <c r="B124" s="22"/>
      <c r="C124" s="22"/>
      <c r="D124" s="22"/>
      <c r="E124" s="22"/>
      <c r="F124" s="22"/>
      <c r="G124" s="22"/>
      <c r="H124" s="22"/>
      <c r="I124" s="22"/>
      <c r="J124" s="22"/>
      <c r="K124" s="48"/>
      <c r="L124" s="24"/>
      <c r="M124" s="24"/>
      <c r="N124" s="24"/>
      <c r="O124" s="24"/>
      <c r="P124" s="24"/>
    </row>
    <row r="125" spans="1:255" ht="14.4" thickBot="1" x14ac:dyDescent="0.3">
      <c r="A125" s="9"/>
      <c r="B125" s="23" t="s">
        <v>312</v>
      </c>
      <c r="C125" s="9"/>
      <c r="D125" s="9"/>
      <c r="E125" s="9"/>
      <c r="F125" s="9"/>
      <c r="G125" s="9"/>
      <c r="H125" s="9"/>
      <c r="I125" s="9"/>
      <c r="J125" s="9"/>
      <c r="K125" s="24"/>
      <c r="L125" s="237" t="s">
        <v>10</v>
      </c>
      <c r="M125" s="238"/>
      <c r="N125" s="238"/>
      <c r="O125" s="239"/>
      <c r="P125" s="24"/>
      <c r="IU125" s="1" t="str">
        <f>B125</f>
        <v>Descripción:</v>
      </c>
    </row>
    <row r="126" spans="1:255" ht="14.4" thickBot="1" x14ac:dyDescent="0.3">
      <c r="A126" s="9"/>
      <c r="B126" s="227"/>
      <c r="C126" s="228"/>
      <c r="D126" s="228"/>
      <c r="E126" s="228"/>
      <c r="F126" s="228"/>
      <c r="G126" s="228"/>
      <c r="H126" s="228"/>
      <c r="I126" s="228"/>
      <c r="J126" s="229"/>
      <c r="K126" s="24"/>
      <c r="L126" s="233" t="s">
        <v>29</v>
      </c>
      <c r="M126" s="234"/>
      <c r="N126" s="235" t="s">
        <v>30</v>
      </c>
      <c r="O126" s="236"/>
      <c r="P126" s="24"/>
      <c r="AA126" s="84">
        <f>B126</f>
        <v>0</v>
      </c>
    </row>
    <row r="127" spans="1:255" ht="14.4" thickBot="1" x14ac:dyDescent="0.3">
      <c r="A127" s="9"/>
      <c r="B127" s="230"/>
      <c r="C127" s="231"/>
      <c r="D127" s="231"/>
      <c r="E127" s="231"/>
      <c r="F127" s="231"/>
      <c r="G127" s="231"/>
      <c r="H127" s="231"/>
      <c r="I127" s="231"/>
      <c r="J127" s="232"/>
      <c r="K127" s="16" t="s">
        <v>9</v>
      </c>
      <c r="L127" s="220">
        <f>IF(M150=0,0,IF(G129="II",M150,IF(G129=0,"SUBSANAR",0)))</f>
        <v>0</v>
      </c>
      <c r="M127" s="221"/>
      <c r="N127" s="220">
        <f>IF(M150=0,0,IF(G129="DE",M150,IF(G129=0,"SUBSANAR",0)))</f>
        <v>0</v>
      </c>
      <c r="O127" s="221"/>
      <c r="P127" s="24"/>
      <c r="AA127" s="85">
        <f>L127</f>
        <v>0</v>
      </c>
      <c r="IU127" s="4">
        <f>L127</f>
        <v>0</v>
      </c>
    </row>
    <row r="128" spans="1:255" x14ac:dyDescent="0.25">
      <c r="A128" s="9"/>
      <c r="B128" s="24"/>
      <c r="C128" s="24"/>
      <c r="D128" s="24"/>
      <c r="E128" s="24"/>
      <c r="F128" s="24"/>
      <c r="G128" s="24"/>
      <c r="H128" s="24"/>
      <c r="I128" s="24"/>
      <c r="J128" s="24"/>
      <c r="K128" s="24"/>
      <c r="L128" s="24"/>
      <c r="M128" s="24"/>
      <c r="N128" s="24"/>
      <c r="O128" s="24"/>
      <c r="P128" s="24"/>
      <c r="AA128" s="85">
        <f>N127</f>
        <v>0</v>
      </c>
      <c r="IU128" s="4">
        <f>N127</f>
        <v>0</v>
      </c>
    </row>
    <row r="129" spans="1:255" x14ac:dyDescent="0.25">
      <c r="A129" s="9"/>
      <c r="B129" s="25" t="s">
        <v>36</v>
      </c>
      <c r="C129" s="26"/>
      <c r="D129" s="26"/>
      <c r="E129" s="24"/>
      <c r="F129" s="24"/>
      <c r="G129" s="56"/>
      <c r="H129" s="27" t="str">
        <f>IF(B126="","",IF(OR(G129="II",G129="DE"),"","Indicar si la subtarea es de Investigación o Desarrollo"))</f>
        <v/>
      </c>
      <c r="I129" s="24"/>
      <c r="J129" s="28"/>
      <c r="K129" s="28"/>
      <c r="L129" s="28"/>
      <c r="M129" s="28"/>
      <c r="N129" s="28"/>
      <c r="O129" s="28"/>
      <c r="P129" s="24"/>
      <c r="AA129" s="84">
        <f>G129</f>
        <v>0</v>
      </c>
      <c r="IU129" s="1">
        <f>G129</f>
        <v>0</v>
      </c>
    </row>
    <row r="130" spans="1:255" x14ac:dyDescent="0.25">
      <c r="A130" s="9"/>
      <c r="B130" s="24"/>
      <c r="C130" s="24"/>
      <c r="D130" s="24"/>
      <c r="E130" s="24"/>
      <c r="F130" s="24"/>
      <c r="G130" s="24"/>
      <c r="H130" s="24"/>
      <c r="I130" s="24"/>
      <c r="J130" s="24"/>
      <c r="K130" s="24"/>
      <c r="L130" s="24"/>
      <c r="M130" s="24"/>
      <c r="N130" s="24"/>
      <c r="O130" s="24"/>
      <c r="P130" s="24"/>
    </row>
    <row r="131" spans="1:255" ht="14.25" customHeight="1" x14ac:dyDescent="0.25">
      <c r="A131" s="9"/>
      <c r="B131" s="177" t="s">
        <v>203</v>
      </c>
      <c r="C131" s="177"/>
      <c r="D131" s="177"/>
      <c r="E131" s="177"/>
      <c r="F131" s="177"/>
      <c r="G131" s="177"/>
      <c r="H131" s="178"/>
      <c r="I131" s="180" t="str">
        <f>IF(AND(H131=0,H133=0),"",IF(AND(H133&gt;0,H131=0),"Incluir mes de inicio",IF(H131&lt;$J$9,"La subtarea se inicia antes del inicio de la actividad",IF(H131&gt;$J$10,"La subtarea se inicia después de la finalización de la actividad",""))))</f>
        <v/>
      </c>
      <c r="J131" s="180"/>
      <c r="K131" s="180"/>
      <c r="L131" s="180"/>
      <c r="M131" s="180"/>
      <c r="N131" s="180"/>
      <c r="O131" s="180"/>
      <c r="P131" s="24"/>
      <c r="AA131" s="84">
        <f>H131</f>
        <v>0</v>
      </c>
      <c r="IU131" s="1">
        <f>H131</f>
        <v>0</v>
      </c>
    </row>
    <row r="132" spans="1:255" x14ac:dyDescent="0.25">
      <c r="A132" s="9"/>
      <c r="B132" s="177"/>
      <c r="C132" s="177"/>
      <c r="D132" s="177"/>
      <c r="E132" s="177"/>
      <c r="F132" s="177"/>
      <c r="G132" s="177"/>
      <c r="H132" s="201"/>
      <c r="I132" s="180"/>
      <c r="J132" s="180"/>
      <c r="K132" s="180"/>
      <c r="L132" s="180"/>
      <c r="M132" s="180"/>
      <c r="N132" s="180"/>
      <c r="O132" s="180"/>
      <c r="P132" s="24"/>
    </row>
    <row r="133" spans="1:255" ht="14.25" customHeight="1" x14ac:dyDescent="0.25">
      <c r="A133" s="9"/>
      <c r="B133" s="177" t="s">
        <v>204</v>
      </c>
      <c r="C133" s="177"/>
      <c r="D133" s="177"/>
      <c r="E133" s="177"/>
      <c r="F133" s="177"/>
      <c r="G133" s="177"/>
      <c r="H133" s="178"/>
      <c r="I133" s="180" t="str">
        <f>IF(AND(H131=0,H133=0),"",IF(AND(OR(H131&lt;$J$9,H131&gt;$J$10),H133=0),"",IF(AND(H131&gt;=$J$9,H131&lt;=$J$10,H133=0),"Incluir mes de finalización",IF(H133&lt;$J$9,"La subtarea finaliza antes del inicio de la actividad",IF(H133&gt;$J$10,"La subtarea finaliza después de la finalización de la actividad","")))))</f>
        <v/>
      </c>
      <c r="J133" s="180"/>
      <c r="K133" s="180"/>
      <c r="L133" s="180"/>
      <c r="M133" s="180"/>
      <c r="N133" s="180"/>
      <c r="O133" s="180"/>
      <c r="P133" s="24"/>
      <c r="AA133" s="84">
        <f>H133</f>
        <v>0</v>
      </c>
      <c r="IU133" s="1">
        <f>H133</f>
        <v>0</v>
      </c>
    </row>
    <row r="134" spans="1:255" x14ac:dyDescent="0.25">
      <c r="A134" s="9"/>
      <c r="B134" s="177"/>
      <c r="C134" s="177"/>
      <c r="D134" s="177"/>
      <c r="E134" s="177"/>
      <c r="F134" s="177"/>
      <c r="G134" s="177"/>
      <c r="H134" s="179"/>
      <c r="I134" s="180"/>
      <c r="J134" s="180"/>
      <c r="K134" s="180"/>
      <c r="L134" s="180"/>
      <c r="M134" s="180"/>
      <c r="N134" s="180"/>
      <c r="O134" s="180"/>
      <c r="P134" s="24"/>
      <c r="AA134" s="86"/>
    </row>
    <row r="135" spans="1:255" x14ac:dyDescent="0.25">
      <c r="A135" s="9"/>
      <c r="B135" s="24"/>
      <c r="C135" s="24"/>
      <c r="D135" s="24"/>
      <c r="E135" s="24"/>
      <c r="F135" s="24"/>
      <c r="G135" s="31" t="s">
        <v>205</v>
      </c>
      <c r="H135" s="181" t="str">
        <f>IF(AND(H131=0,H133=0),"",IF(AND(H131&gt;=$J$9,H131&lt;=$J$10,H133=0),"SUBSANAR",IF(AND(H133&gt;=$J$9,H133&lt;=$J$10,H131=0),"SUBSANAR",IF(OR(H131&lt;$J$9,H131&gt;$J$10,H133&lt;$J$9,H133&gt;$J$10),"ERROR",H133-H131+1))))</f>
        <v/>
      </c>
      <c r="I135" s="182"/>
      <c r="J135" s="24" t="s">
        <v>17</v>
      </c>
      <c r="K135" s="24"/>
      <c r="L135" s="24"/>
      <c r="M135" s="24"/>
      <c r="N135" s="24"/>
      <c r="O135" s="24"/>
      <c r="P135" s="24"/>
      <c r="AA135" s="86" t="str">
        <f>H135</f>
        <v/>
      </c>
    </row>
    <row r="136" spans="1:255" x14ac:dyDescent="0.25">
      <c r="A136" s="9"/>
      <c r="B136" s="24"/>
      <c r="C136" s="24"/>
      <c r="D136" s="24"/>
      <c r="E136" s="24"/>
      <c r="F136" s="24"/>
      <c r="G136" s="24"/>
      <c r="H136" s="24"/>
      <c r="I136" s="24"/>
      <c r="J136" s="24"/>
      <c r="K136" s="24"/>
      <c r="L136" s="24"/>
      <c r="M136" s="24"/>
      <c r="N136" s="24"/>
      <c r="O136" s="24"/>
      <c r="P136" s="24"/>
      <c r="AA136" s="86"/>
    </row>
    <row r="137" spans="1:255" ht="14.4" thickBot="1" x14ac:dyDescent="0.3">
      <c r="A137" s="9"/>
      <c r="B137" s="32" t="s">
        <v>8</v>
      </c>
      <c r="C137" s="32"/>
      <c r="D137" s="32"/>
      <c r="E137" s="32"/>
      <c r="F137" s="32"/>
      <c r="G137" s="32"/>
      <c r="H137" s="33"/>
      <c r="I137" s="33"/>
      <c r="J137" s="33"/>
      <c r="K137" s="33"/>
      <c r="L137" s="33"/>
      <c r="M137" s="33"/>
      <c r="N137" s="33"/>
      <c r="O137" s="24"/>
      <c r="P137" s="24"/>
      <c r="AA137" s="86"/>
    </row>
    <row r="138" spans="1:255" ht="14.25" customHeight="1" x14ac:dyDescent="0.25">
      <c r="A138" s="9"/>
      <c r="B138" s="34"/>
      <c r="C138" s="183" t="s">
        <v>19</v>
      </c>
      <c r="D138" s="184"/>
      <c r="E138" s="185"/>
      <c r="F138" s="189" t="s">
        <v>24</v>
      </c>
      <c r="G138" s="190"/>
      <c r="H138" s="190"/>
      <c r="I138" s="190"/>
      <c r="J138" s="190"/>
      <c r="K138" s="191"/>
      <c r="L138" s="192" t="s">
        <v>22</v>
      </c>
      <c r="M138" s="194" t="s">
        <v>10</v>
      </c>
      <c r="N138" s="195"/>
      <c r="O138" s="24"/>
      <c r="P138" s="24"/>
    </row>
    <row r="139" spans="1:255" ht="14.4" thickBot="1" x14ac:dyDescent="0.3">
      <c r="A139" s="9"/>
      <c r="B139" s="35"/>
      <c r="C139" s="186"/>
      <c r="D139" s="187"/>
      <c r="E139" s="188"/>
      <c r="F139" s="36" t="str">
        <f>IF(OR(H131&lt;$J$9,H133&gt;$J$10),"",CONCATENATE("MES ",H131))</f>
        <v xml:space="preserve">MES </v>
      </c>
      <c r="G139" s="37" t="str">
        <f>IF(OR(H131&lt;$J$9,H133&gt;$J$10),"",IF(H131+1&gt;H133,"",CONCATENATE("MES ",H131+1)))</f>
        <v/>
      </c>
      <c r="H139" s="37" t="str">
        <f>IF(OR(H131&lt;$J$9,H133&gt;$J$10),"",IF(H131+2&gt;H133,"",CONCATENATE("MES ",H131+2)))</f>
        <v/>
      </c>
      <c r="I139" s="37" t="str">
        <f>IF(OR(H131&lt;$J$9,H133&gt;$J$10),"",IF(H131+3&gt;H133,"",CONCATENATE("MES ",H131+3)))</f>
        <v/>
      </c>
      <c r="J139" s="37" t="str">
        <f>IF(OR(H131&lt;$J$9,H133&gt;$J$10),"",IF(H131+4&gt;H133,"",CONCATENATE("MES ",H131+4)))</f>
        <v/>
      </c>
      <c r="K139" s="38" t="str">
        <f>IF(OR(H131&lt;$J$9,H133&gt;$J$10),"",IF(H131+5&gt;H133,"",CONCATENATE("MES ",H131+5)))</f>
        <v/>
      </c>
      <c r="L139" s="193"/>
      <c r="M139" s="196"/>
      <c r="N139" s="197"/>
      <c r="O139" s="39"/>
      <c r="P139" s="24"/>
    </row>
    <row r="140" spans="1:255" x14ac:dyDescent="0.25">
      <c r="A140" s="9"/>
      <c r="B140" s="40">
        <v>1</v>
      </c>
      <c r="C140" s="198"/>
      <c r="D140" s="199"/>
      <c r="E140" s="200"/>
      <c r="F140" s="57"/>
      <c r="G140" s="58"/>
      <c r="H140" s="58"/>
      <c r="I140" s="58"/>
      <c r="J140" s="58"/>
      <c r="K140" s="59"/>
      <c r="L140" s="41" t="str">
        <f>IF(C140="","",SUM(F140:K140))</f>
        <v/>
      </c>
      <c r="M140" s="170" t="str">
        <f t="shared" ref="M140:M149" si="11">IF(C140="","",ROUND(L140*VLOOKUP(C140,TCN,3,FALSE),3))</f>
        <v/>
      </c>
      <c r="N140" s="171"/>
      <c r="O140" s="24"/>
      <c r="P140" s="24"/>
    </row>
    <row r="141" spans="1:255" x14ac:dyDescent="0.25">
      <c r="A141" s="9"/>
      <c r="B141" s="40">
        <v>3</v>
      </c>
      <c r="C141" s="165"/>
      <c r="D141" s="166"/>
      <c r="E141" s="167"/>
      <c r="F141" s="60"/>
      <c r="G141" s="61"/>
      <c r="H141" s="61"/>
      <c r="I141" s="61"/>
      <c r="J141" s="61"/>
      <c r="K141" s="62"/>
      <c r="L141" s="42" t="str">
        <f t="shared" ref="L141:L149" si="12">IF(C141="","",SUM(F141:K141))</f>
        <v/>
      </c>
      <c r="M141" s="168" t="str">
        <f t="shared" si="11"/>
        <v/>
      </c>
      <c r="N141" s="169"/>
      <c r="O141" s="24"/>
      <c r="P141" s="24"/>
    </row>
    <row r="142" spans="1:255" x14ac:dyDescent="0.25">
      <c r="A142" s="9"/>
      <c r="B142" s="40">
        <v>3</v>
      </c>
      <c r="C142" s="165"/>
      <c r="D142" s="166"/>
      <c r="E142" s="167"/>
      <c r="F142" s="60"/>
      <c r="G142" s="61"/>
      <c r="H142" s="61"/>
      <c r="I142" s="61"/>
      <c r="J142" s="61"/>
      <c r="K142" s="62"/>
      <c r="L142" s="42" t="str">
        <f t="shared" si="12"/>
        <v/>
      </c>
      <c r="M142" s="168" t="str">
        <f t="shared" si="11"/>
        <v/>
      </c>
      <c r="N142" s="169"/>
      <c r="O142" s="24"/>
      <c r="P142" s="24"/>
    </row>
    <row r="143" spans="1:255" x14ac:dyDescent="0.25">
      <c r="A143" s="9"/>
      <c r="B143" s="40">
        <v>4</v>
      </c>
      <c r="C143" s="165"/>
      <c r="D143" s="166"/>
      <c r="E143" s="167"/>
      <c r="F143" s="60"/>
      <c r="G143" s="61"/>
      <c r="H143" s="61"/>
      <c r="I143" s="61"/>
      <c r="J143" s="61"/>
      <c r="K143" s="62"/>
      <c r="L143" s="42" t="str">
        <f t="shared" si="12"/>
        <v/>
      </c>
      <c r="M143" s="168" t="str">
        <f t="shared" si="11"/>
        <v/>
      </c>
      <c r="N143" s="169"/>
      <c r="O143" s="24"/>
      <c r="P143" s="24"/>
    </row>
    <row r="144" spans="1:255" x14ac:dyDescent="0.25">
      <c r="A144" s="9"/>
      <c r="B144" s="40">
        <v>5</v>
      </c>
      <c r="C144" s="165"/>
      <c r="D144" s="166"/>
      <c r="E144" s="167"/>
      <c r="F144" s="60"/>
      <c r="G144" s="61"/>
      <c r="H144" s="61"/>
      <c r="I144" s="61"/>
      <c r="J144" s="61"/>
      <c r="K144" s="62"/>
      <c r="L144" s="42" t="str">
        <f t="shared" si="12"/>
        <v/>
      </c>
      <c r="M144" s="168" t="str">
        <f t="shared" si="11"/>
        <v/>
      </c>
      <c r="N144" s="169"/>
      <c r="O144" s="24"/>
      <c r="P144" s="24"/>
      <c r="AA144" s="87"/>
    </row>
    <row r="145" spans="1:255" x14ac:dyDescent="0.25">
      <c r="A145" s="9"/>
      <c r="B145" s="40">
        <v>6</v>
      </c>
      <c r="C145" s="165"/>
      <c r="D145" s="166"/>
      <c r="E145" s="167"/>
      <c r="F145" s="60"/>
      <c r="G145" s="61"/>
      <c r="H145" s="61"/>
      <c r="I145" s="61"/>
      <c r="J145" s="61"/>
      <c r="K145" s="62"/>
      <c r="L145" s="42" t="str">
        <f t="shared" si="12"/>
        <v/>
      </c>
      <c r="M145" s="168" t="str">
        <f t="shared" si="11"/>
        <v/>
      </c>
      <c r="N145" s="169"/>
      <c r="O145" s="24"/>
      <c r="P145" s="24"/>
    </row>
    <row r="146" spans="1:255" x14ac:dyDescent="0.25">
      <c r="A146" s="9"/>
      <c r="B146" s="40">
        <v>7</v>
      </c>
      <c r="C146" s="165"/>
      <c r="D146" s="166"/>
      <c r="E146" s="167"/>
      <c r="F146" s="60"/>
      <c r="G146" s="61"/>
      <c r="H146" s="61"/>
      <c r="I146" s="61"/>
      <c r="J146" s="61"/>
      <c r="K146" s="62"/>
      <c r="L146" s="42" t="str">
        <f t="shared" si="12"/>
        <v/>
      </c>
      <c r="M146" s="168" t="str">
        <f t="shared" si="11"/>
        <v/>
      </c>
      <c r="N146" s="169"/>
      <c r="O146" s="24"/>
      <c r="P146" s="24"/>
    </row>
    <row r="147" spans="1:255" x14ac:dyDescent="0.25">
      <c r="A147" s="9"/>
      <c r="B147" s="40">
        <v>8</v>
      </c>
      <c r="C147" s="165"/>
      <c r="D147" s="166"/>
      <c r="E147" s="167"/>
      <c r="F147" s="60"/>
      <c r="G147" s="61"/>
      <c r="H147" s="61"/>
      <c r="I147" s="61"/>
      <c r="J147" s="61"/>
      <c r="K147" s="62"/>
      <c r="L147" s="42" t="str">
        <f t="shared" si="12"/>
        <v/>
      </c>
      <c r="M147" s="168" t="str">
        <f t="shared" si="11"/>
        <v/>
      </c>
      <c r="N147" s="169"/>
      <c r="O147" s="24"/>
      <c r="P147" s="24"/>
    </row>
    <row r="148" spans="1:255" x14ac:dyDescent="0.25">
      <c r="A148" s="9"/>
      <c r="B148" s="40">
        <v>9</v>
      </c>
      <c r="C148" s="165"/>
      <c r="D148" s="166"/>
      <c r="E148" s="167"/>
      <c r="F148" s="60"/>
      <c r="G148" s="61"/>
      <c r="H148" s="61"/>
      <c r="I148" s="61"/>
      <c r="J148" s="61"/>
      <c r="K148" s="62"/>
      <c r="L148" s="42" t="str">
        <f t="shared" si="12"/>
        <v/>
      </c>
      <c r="M148" s="168" t="str">
        <f t="shared" si="11"/>
        <v/>
      </c>
      <c r="N148" s="169"/>
      <c r="O148" s="24"/>
      <c r="P148" s="24"/>
    </row>
    <row r="149" spans="1:255" ht="14.4" thickBot="1" x14ac:dyDescent="0.3">
      <c r="A149" s="9"/>
      <c r="B149" s="40">
        <v>10</v>
      </c>
      <c r="C149" s="172"/>
      <c r="D149" s="173"/>
      <c r="E149" s="174"/>
      <c r="F149" s="63"/>
      <c r="G149" s="64"/>
      <c r="H149" s="64"/>
      <c r="I149" s="64"/>
      <c r="J149" s="64"/>
      <c r="K149" s="65"/>
      <c r="L149" s="44" t="str">
        <f t="shared" si="12"/>
        <v/>
      </c>
      <c r="M149" s="175" t="str">
        <f t="shared" si="11"/>
        <v/>
      </c>
      <c r="N149" s="176"/>
      <c r="O149" s="24"/>
      <c r="P149" s="24"/>
    </row>
    <row r="150" spans="1:255" x14ac:dyDescent="0.25">
      <c r="A150" s="33"/>
      <c r="B150" s="24"/>
      <c r="C150" s="24"/>
      <c r="D150" s="249" t="s">
        <v>9</v>
      </c>
      <c r="E150" s="249"/>
      <c r="F150" s="45">
        <f t="shared" ref="F150:K150" si="13">IF(AND(F139="",SUM(F139:F149)=0),"",IF(AND(F139="",SUM(F139:F149)&lt;&gt;0),"ERR",SUM(F139:F149)))</f>
        <v>0</v>
      </c>
      <c r="G150" s="45" t="str">
        <f t="shared" si="13"/>
        <v/>
      </c>
      <c r="H150" s="45" t="str">
        <f t="shared" si="13"/>
        <v/>
      </c>
      <c r="I150" s="45" t="str">
        <f t="shared" si="13"/>
        <v/>
      </c>
      <c r="J150" s="45" t="str">
        <f t="shared" si="13"/>
        <v/>
      </c>
      <c r="K150" s="45" t="str">
        <f t="shared" si="13"/>
        <v/>
      </c>
      <c r="L150" s="46"/>
      <c r="M150" s="247">
        <f>IF(OR(F150="ERR",G150="ERR",H150="ERR",I150="ERR",J150="ERR",K150="ERR"),"ERROR",SUM(M140:N149))</f>
        <v>0</v>
      </c>
      <c r="N150" s="248"/>
      <c r="O150" s="24"/>
      <c r="P150" s="24"/>
      <c r="AA150" s="85">
        <f>M150</f>
        <v>0</v>
      </c>
    </row>
    <row r="151" spans="1:255" ht="14.4" thickBot="1" x14ac:dyDescent="0.3">
      <c r="A151" s="24"/>
      <c r="B151" s="24"/>
      <c r="C151" s="24"/>
      <c r="D151" s="24"/>
      <c r="E151" s="24"/>
      <c r="F151" s="24"/>
      <c r="G151" s="24"/>
      <c r="H151" s="24"/>
      <c r="I151" s="24"/>
      <c r="J151" s="24"/>
      <c r="K151" s="24"/>
      <c r="L151" s="24"/>
      <c r="M151" s="24"/>
      <c r="N151" s="24"/>
      <c r="O151" s="24"/>
      <c r="P151" s="24"/>
    </row>
    <row r="152" spans="1:255" ht="14.4" thickBot="1" x14ac:dyDescent="0.3">
      <c r="A152" s="224" t="s">
        <v>206</v>
      </c>
      <c r="B152" s="225"/>
      <c r="C152" s="225"/>
      <c r="D152" s="225"/>
      <c r="E152" s="225"/>
      <c r="F152" s="225"/>
      <c r="G152" s="225"/>
      <c r="H152" s="225"/>
      <c r="I152" s="225"/>
      <c r="J152" s="225"/>
      <c r="K152" s="225"/>
      <c r="L152" s="225"/>
      <c r="M152" s="225"/>
      <c r="N152" s="225"/>
      <c r="O152" s="226"/>
      <c r="P152" s="24"/>
    </row>
    <row r="153" spans="1:255" ht="15" customHeight="1" thickBot="1" x14ac:dyDescent="0.3">
      <c r="B153" s="22"/>
      <c r="C153" s="22"/>
      <c r="D153" s="22"/>
      <c r="E153" s="22"/>
      <c r="F153" s="22"/>
      <c r="G153" s="22"/>
      <c r="H153" s="22"/>
      <c r="I153" s="22"/>
      <c r="J153" s="22"/>
      <c r="K153" s="48"/>
      <c r="L153" s="24"/>
      <c r="M153" s="24"/>
      <c r="N153" s="24"/>
      <c r="O153" s="24"/>
      <c r="P153" s="24"/>
    </row>
    <row r="154" spans="1:255" ht="14.4" thickBot="1" x14ac:dyDescent="0.3">
      <c r="A154" s="9"/>
      <c r="B154" s="23" t="s">
        <v>312</v>
      </c>
      <c r="C154" s="9"/>
      <c r="D154" s="9"/>
      <c r="E154" s="9"/>
      <c r="F154" s="9"/>
      <c r="G154" s="9"/>
      <c r="H154" s="9"/>
      <c r="I154" s="9"/>
      <c r="J154" s="9"/>
      <c r="K154" s="24"/>
      <c r="L154" s="237" t="s">
        <v>10</v>
      </c>
      <c r="M154" s="238"/>
      <c r="N154" s="238"/>
      <c r="O154" s="239"/>
      <c r="P154" s="24"/>
      <c r="IU154" s="1" t="str">
        <f>B154</f>
        <v>Descripción:</v>
      </c>
    </row>
    <row r="155" spans="1:255" ht="14.4" thickBot="1" x14ac:dyDescent="0.3">
      <c r="A155" s="9"/>
      <c r="B155" s="227"/>
      <c r="C155" s="228"/>
      <c r="D155" s="228"/>
      <c r="E155" s="228"/>
      <c r="F155" s="228"/>
      <c r="G155" s="228"/>
      <c r="H155" s="228"/>
      <c r="I155" s="228"/>
      <c r="J155" s="229"/>
      <c r="K155" s="24"/>
      <c r="L155" s="233" t="s">
        <v>29</v>
      </c>
      <c r="M155" s="234"/>
      <c r="N155" s="235" t="s">
        <v>30</v>
      </c>
      <c r="O155" s="236"/>
      <c r="P155" s="24"/>
      <c r="AA155" s="84">
        <f>B155</f>
        <v>0</v>
      </c>
    </row>
    <row r="156" spans="1:255" ht="14.4" thickBot="1" x14ac:dyDescent="0.3">
      <c r="A156" s="9"/>
      <c r="B156" s="230"/>
      <c r="C156" s="231"/>
      <c r="D156" s="231"/>
      <c r="E156" s="231"/>
      <c r="F156" s="231"/>
      <c r="G156" s="231"/>
      <c r="H156" s="231"/>
      <c r="I156" s="231"/>
      <c r="J156" s="232"/>
      <c r="K156" s="16" t="s">
        <v>9</v>
      </c>
      <c r="L156" s="220">
        <f>IF(M179=0,0,IF(G158="II",M179,IF(G158=0,"SUBSANAR",0)))</f>
        <v>0</v>
      </c>
      <c r="M156" s="221"/>
      <c r="N156" s="220">
        <f>IF(M179=0,0,IF(G158="DE",M179,IF(G158=0,"SUBSANAR",0)))</f>
        <v>0</v>
      </c>
      <c r="O156" s="221"/>
      <c r="P156" s="24"/>
      <c r="AA156" s="85">
        <f>L156</f>
        <v>0</v>
      </c>
      <c r="IU156" s="4">
        <f>L156</f>
        <v>0</v>
      </c>
    </row>
    <row r="157" spans="1:255" x14ac:dyDescent="0.25">
      <c r="A157" s="9"/>
      <c r="B157" s="24"/>
      <c r="C157" s="24"/>
      <c r="D157" s="24"/>
      <c r="E157" s="24"/>
      <c r="F157" s="24"/>
      <c r="G157" s="24"/>
      <c r="H157" s="24"/>
      <c r="I157" s="24"/>
      <c r="J157" s="24"/>
      <c r="K157" s="24"/>
      <c r="L157" s="24"/>
      <c r="M157" s="24"/>
      <c r="N157" s="24"/>
      <c r="O157" s="24"/>
      <c r="P157" s="24"/>
      <c r="AA157" s="85">
        <f>N156</f>
        <v>0</v>
      </c>
      <c r="IU157" s="4">
        <f>N156</f>
        <v>0</v>
      </c>
    </row>
    <row r="158" spans="1:255" x14ac:dyDescent="0.25">
      <c r="A158" s="9"/>
      <c r="B158" s="25" t="s">
        <v>36</v>
      </c>
      <c r="C158" s="26"/>
      <c r="D158" s="26"/>
      <c r="E158" s="24"/>
      <c r="F158" s="24"/>
      <c r="G158" s="56"/>
      <c r="H158" s="27" t="str">
        <f>IF(B155="","",IF(OR(G158="II",G158="DE"),"","Indicar si la subtarea es de Investigación o Desarrollo"))</f>
        <v/>
      </c>
      <c r="I158" s="24"/>
      <c r="J158" s="28"/>
      <c r="K158" s="28"/>
      <c r="L158" s="28"/>
      <c r="M158" s="28"/>
      <c r="N158" s="28"/>
      <c r="O158" s="28"/>
      <c r="P158" s="24"/>
      <c r="AA158" s="84">
        <f>G158</f>
        <v>0</v>
      </c>
      <c r="IU158" s="1">
        <f>G158</f>
        <v>0</v>
      </c>
    </row>
    <row r="159" spans="1:255" x14ac:dyDescent="0.25">
      <c r="A159" s="9"/>
      <c r="B159" s="24"/>
      <c r="C159" s="24"/>
      <c r="D159" s="24"/>
      <c r="E159" s="24"/>
      <c r="F159" s="24"/>
      <c r="G159" s="24"/>
      <c r="H159" s="24"/>
      <c r="I159" s="24"/>
      <c r="J159" s="24"/>
      <c r="K159" s="24"/>
      <c r="L159" s="24"/>
      <c r="M159" s="24"/>
      <c r="N159" s="24"/>
      <c r="O159" s="24"/>
      <c r="P159" s="24"/>
    </row>
    <row r="160" spans="1:255" ht="14.25" customHeight="1" x14ac:dyDescent="0.25">
      <c r="A160" s="9"/>
      <c r="B160" s="177" t="s">
        <v>207</v>
      </c>
      <c r="C160" s="177"/>
      <c r="D160" s="177"/>
      <c r="E160" s="177"/>
      <c r="F160" s="177"/>
      <c r="G160" s="177"/>
      <c r="H160" s="178"/>
      <c r="I160" s="180" t="str">
        <f>IF(AND(H160=0,H162=0),"",IF(AND(H162&gt;0,H160=0),"Incluir mes de inicio",IF(H160&lt;$J$9,"La subtarea se inicia antes del inicio de la actividad",IF(H160&gt;$J$10,"La subtarea se inicia después de la finalización de la actividad",""))))</f>
        <v/>
      </c>
      <c r="J160" s="180"/>
      <c r="K160" s="180"/>
      <c r="L160" s="180"/>
      <c r="M160" s="180"/>
      <c r="N160" s="180"/>
      <c r="O160" s="180"/>
      <c r="P160" s="24"/>
      <c r="AA160" s="84">
        <f>H160</f>
        <v>0</v>
      </c>
      <c r="IU160" s="1">
        <f>H160</f>
        <v>0</v>
      </c>
    </row>
    <row r="161" spans="1:255" x14ac:dyDescent="0.25">
      <c r="A161" s="9"/>
      <c r="B161" s="177"/>
      <c r="C161" s="177"/>
      <c r="D161" s="177"/>
      <c r="E161" s="177"/>
      <c r="F161" s="177"/>
      <c r="G161" s="177"/>
      <c r="H161" s="201"/>
      <c r="I161" s="180"/>
      <c r="J161" s="180"/>
      <c r="K161" s="180"/>
      <c r="L161" s="180"/>
      <c r="M161" s="180"/>
      <c r="N161" s="180"/>
      <c r="O161" s="180"/>
      <c r="P161" s="24"/>
    </row>
    <row r="162" spans="1:255" ht="14.25" customHeight="1" x14ac:dyDescent="0.25">
      <c r="A162" s="9"/>
      <c r="B162" s="177" t="s">
        <v>208</v>
      </c>
      <c r="C162" s="177"/>
      <c r="D162" s="177"/>
      <c r="E162" s="177"/>
      <c r="F162" s="177"/>
      <c r="G162" s="177"/>
      <c r="H162" s="178"/>
      <c r="I162" s="180" t="str">
        <f>IF(AND(H160=0,H162=0),"",IF(AND(OR(H160&lt;$J$9,H160&gt;$J$10),H162=0),"",IF(AND(H160&gt;=$J$9,H160&lt;=$J$10,H162=0),"Incluir mes de finalización",IF(H162&lt;$J$9,"La subtarea finaliza antes del inicio de la actividad",IF(H162&gt;$J$10,"La subtarea finaliza después de la finalización de la actividad","")))))</f>
        <v/>
      </c>
      <c r="J162" s="180"/>
      <c r="K162" s="180"/>
      <c r="L162" s="180"/>
      <c r="M162" s="180"/>
      <c r="N162" s="180"/>
      <c r="O162" s="180"/>
      <c r="P162" s="24"/>
      <c r="AA162" s="84">
        <f>H162</f>
        <v>0</v>
      </c>
      <c r="IU162" s="1">
        <f>H162</f>
        <v>0</v>
      </c>
    </row>
    <row r="163" spans="1:255" x14ac:dyDescent="0.25">
      <c r="A163" s="9"/>
      <c r="B163" s="177"/>
      <c r="C163" s="177"/>
      <c r="D163" s="177"/>
      <c r="E163" s="177"/>
      <c r="F163" s="177"/>
      <c r="G163" s="177"/>
      <c r="H163" s="179"/>
      <c r="I163" s="180"/>
      <c r="J163" s="180"/>
      <c r="K163" s="180"/>
      <c r="L163" s="180"/>
      <c r="M163" s="180"/>
      <c r="N163" s="180"/>
      <c r="O163" s="180"/>
      <c r="P163" s="24"/>
      <c r="AA163" s="86"/>
    </row>
    <row r="164" spans="1:255" x14ac:dyDescent="0.25">
      <c r="A164" s="9"/>
      <c r="B164" s="24"/>
      <c r="C164" s="24"/>
      <c r="D164" s="24"/>
      <c r="E164" s="24"/>
      <c r="F164" s="24"/>
      <c r="G164" s="31" t="s">
        <v>209</v>
      </c>
      <c r="H164" s="181" t="str">
        <f>IF(AND(H160=0,H162=0),"",IF(AND(H160&gt;=$J$9,H160&lt;=$J$10,H162=0),"SUBSANAR",IF(AND(H162&gt;=$J$9,H162&lt;=$J$10,H160=0),"SUBSANAR",IF(OR(H160&lt;$J$9,H160&gt;$J$10,H162&lt;$J$9,H162&gt;$J$10),"ERROR",H162-H160+1))))</f>
        <v/>
      </c>
      <c r="I164" s="182"/>
      <c r="J164" s="24" t="s">
        <v>17</v>
      </c>
      <c r="K164" s="24"/>
      <c r="L164" s="24"/>
      <c r="M164" s="24"/>
      <c r="N164" s="24"/>
      <c r="O164" s="24"/>
      <c r="P164" s="24"/>
      <c r="AA164" s="86" t="str">
        <f>H164</f>
        <v/>
      </c>
    </row>
    <row r="165" spans="1:255" x14ac:dyDescent="0.25">
      <c r="A165" s="9"/>
      <c r="B165" s="24"/>
      <c r="C165" s="24"/>
      <c r="D165" s="24"/>
      <c r="E165" s="24"/>
      <c r="F165" s="24"/>
      <c r="G165" s="24"/>
      <c r="H165" s="24"/>
      <c r="I165" s="24"/>
      <c r="J165" s="24"/>
      <c r="K165" s="24"/>
      <c r="L165" s="24"/>
      <c r="M165" s="24"/>
      <c r="N165" s="24"/>
      <c r="O165" s="24"/>
      <c r="P165" s="24"/>
      <c r="AA165" s="86"/>
    </row>
    <row r="166" spans="1:255" ht="14.4" thickBot="1" x14ac:dyDescent="0.3">
      <c r="A166" s="9"/>
      <c r="B166" s="32" t="s">
        <v>8</v>
      </c>
      <c r="C166" s="32"/>
      <c r="D166" s="32"/>
      <c r="E166" s="32"/>
      <c r="F166" s="32"/>
      <c r="G166" s="32"/>
      <c r="H166" s="33"/>
      <c r="I166" s="33"/>
      <c r="J166" s="33"/>
      <c r="K166" s="33"/>
      <c r="L166" s="33"/>
      <c r="M166" s="33"/>
      <c r="N166" s="33"/>
      <c r="O166" s="24"/>
      <c r="P166" s="24"/>
      <c r="AA166" s="86"/>
    </row>
    <row r="167" spans="1:255" ht="14.25" customHeight="1" x14ac:dyDescent="0.25">
      <c r="A167" s="9"/>
      <c r="B167" s="34"/>
      <c r="C167" s="183" t="s">
        <v>19</v>
      </c>
      <c r="D167" s="184"/>
      <c r="E167" s="185"/>
      <c r="F167" s="189" t="s">
        <v>24</v>
      </c>
      <c r="G167" s="190"/>
      <c r="H167" s="190"/>
      <c r="I167" s="190"/>
      <c r="J167" s="190"/>
      <c r="K167" s="191"/>
      <c r="L167" s="192" t="s">
        <v>22</v>
      </c>
      <c r="M167" s="194" t="s">
        <v>10</v>
      </c>
      <c r="N167" s="195"/>
      <c r="O167" s="24"/>
      <c r="P167" s="24"/>
    </row>
    <row r="168" spans="1:255" ht="14.4" thickBot="1" x14ac:dyDescent="0.3">
      <c r="A168" s="9"/>
      <c r="B168" s="35"/>
      <c r="C168" s="186"/>
      <c r="D168" s="187"/>
      <c r="E168" s="188"/>
      <c r="F168" s="36" t="str">
        <f>IF(OR(H160&lt;$J$9,H162&gt;$J$10),"",CONCATENATE("MES ",H160))</f>
        <v xml:space="preserve">MES </v>
      </c>
      <c r="G168" s="37" t="str">
        <f>IF(OR(H160&lt;$J$9,H162&gt;$J$10),"",IF(H160+1&gt;H162,"",CONCATENATE("MES ",H160+1)))</f>
        <v/>
      </c>
      <c r="H168" s="37" t="str">
        <f>IF(OR(H160&lt;$J$9,H162&gt;$J$10),"",IF(H160+2&gt;H162,"",CONCATENATE("MES ",H160+2)))</f>
        <v/>
      </c>
      <c r="I168" s="37" t="str">
        <f>IF(OR(H160&lt;$J$9,H162&gt;$J$10),"",IF(H160+3&gt;H162,"",CONCATENATE("MES ",H160+3)))</f>
        <v/>
      </c>
      <c r="J168" s="37" t="str">
        <f>IF(OR(H160&lt;$J$9,H162&gt;$J$10),"",IF(H160+4&gt;H162,"",CONCATENATE("MES ",H160+4)))</f>
        <v/>
      </c>
      <c r="K168" s="38" t="str">
        <f>IF(OR(H160&lt;$J$9,H162&gt;$J$10),"",IF(H160+5&gt;H162,"",CONCATENATE("MES ",H160+5)))</f>
        <v/>
      </c>
      <c r="L168" s="193"/>
      <c r="M168" s="196"/>
      <c r="N168" s="197"/>
      <c r="O168" s="39"/>
      <c r="P168" s="24"/>
    </row>
    <row r="169" spans="1:255" x14ac:dyDescent="0.25">
      <c r="A169" s="9"/>
      <c r="B169" s="40">
        <v>1</v>
      </c>
      <c r="C169" s="198"/>
      <c r="D169" s="199"/>
      <c r="E169" s="200"/>
      <c r="F169" s="57"/>
      <c r="G169" s="58"/>
      <c r="H169" s="58"/>
      <c r="I169" s="58"/>
      <c r="J169" s="58"/>
      <c r="K169" s="59"/>
      <c r="L169" s="41" t="str">
        <f>IF(C169="","",SUM(F169:K169))</f>
        <v/>
      </c>
      <c r="M169" s="170" t="str">
        <f t="shared" ref="M169:M178" si="14">IF(C169="","",ROUND(L169*VLOOKUP(C169,TCN,3,FALSE),3))</f>
        <v/>
      </c>
      <c r="N169" s="171"/>
      <c r="O169" s="24"/>
      <c r="P169" s="24"/>
    </row>
    <row r="170" spans="1:255" x14ac:dyDescent="0.25">
      <c r="A170" s="9"/>
      <c r="B170" s="40">
        <v>3</v>
      </c>
      <c r="C170" s="165"/>
      <c r="D170" s="166"/>
      <c r="E170" s="167"/>
      <c r="F170" s="60"/>
      <c r="G170" s="61"/>
      <c r="H170" s="61"/>
      <c r="I170" s="61"/>
      <c r="J170" s="61"/>
      <c r="K170" s="62"/>
      <c r="L170" s="42" t="str">
        <f t="shared" ref="L170:L178" si="15">IF(C170="","",SUM(F170:K170))</f>
        <v/>
      </c>
      <c r="M170" s="168" t="str">
        <f t="shared" si="14"/>
        <v/>
      </c>
      <c r="N170" s="169"/>
      <c r="O170" s="24"/>
      <c r="P170" s="24"/>
    </row>
    <row r="171" spans="1:255" x14ac:dyDescent="0.25">
      <c r="A171" s="9"/>
      <c r="B171" s="40">
        <v>3</v>
      </c>
      <c r="C171" s="165"/>
      <c r="D171" s="166"/>
      <c r="E171" s="167"/>
      <c r="F171" s="60"/>
      <c r="G171" s="61"/>
      <c r="H171" s="61"/>
      <c r="I171" s="61"/>
      <c r="J171" s="61"/>
      <c r="K171" s="62"/>
      <c r="L171" s="42" t="str">
        <f t="shared" si="15"/>
        <v/>
      </c>
      <c r="M171" s="168" t="str">
        <f t="shared" si="14"/>
        <v/>
      </c>
      <c r="N171" s="169"/>
      <c r="O171" s="24"/>
      <c r="P171" s="24"/>
    </row>
    <row r="172" spans="1:255" x14ac:dyDescent="0.25">
      <c r="A172" s="9"/>
      <c r="B172" s="40">
        <v>4</v>
      </c>
      <c r="C172" s="165"/>
      <c r="D172" s="166"/>
      <c r="E172" s="167"/>
      <c r="F172" s="60"/>
      <c r="G172" s="61"/>
      <c r="H172" s="61"/>
      <c r="I172" s="61"/>
      <c r="J172" s="61"/>
      <c r="K172" s="62"/>
      <c r="L172" s="42" t="str">
        <f t="shared" si="15"/>
        <v/>
      </c>
      <c r="M172" s="168" t="str">
        <f t="shared" si="14"/>
        <v/>
      </c>
      <c r="N172" s="169"/>
      <c r="O172" s="24"/>
      <c r="P172" s="24"/>
    </row>
    <row r="173" spans="1:255" x14ac:dyDescent="0.25">
      <c r="A173" s="9"/>
      <c r="B173" s="40">
        <v>5</v>
      </c>
      <c r="C173" s="165"/>
      <c r="D173" s="166"/>
      <c r="E173" s="167"/>
      <c r="F173" s="60"/>
      <c r="G173" s="61"/>
      <c r="H173" s="61"/>
      <c r="I173" s="61"/>
      <c r="J173" s="61"/>
      <c r="K173" s="62"/>
      <c r="L173" s="42" t="str">
        <f t="shared" si="15"/>
        <v/>
      </c>
      <c r="M173" s="168" t="str">
        <f t="shared" si="14"/>
        <v/>
      </c>
      <c r="N173" s="169"/>
      <c r="O173" s="24"/>
      <c r="P173" s="24"/>
      <c r="AA173" s="87"/>
    </row>
    <row r="174" spans="1:255" x14ac:dyDescent="0.25">
      <c r="A174" s="9"/>
      <c r="B174" s="40">
        <v>6</v>
      </c>
      <c r="C174" s="165"/>
      <c r="D174" s="166"/>
      <c r="E174" s="167"/>
      <c r="F174" s="60"/>
      <c r="G174" s="61"/>
      <c r="H174" s="61"/>
      <c r="I174" s="61"/>
      <c r="J174" s="61"/>
      <c r="K174" s="62"/>
      <c r="L174" s="42" t="str">
        <f t="shared" si="15"/>
        <v/>
      </c>
      <c r="M174" s="168" t="str">
        <f t="shared" si="14"/>
        <v/>
      </c>
      <c r="N174" s="169"/>
      <c r="O174" s="24"/>
      <c r="P174" s="24"/>
    </row>
    <row r="175" spans="1:255" x14ac:dyDescent="0.25">
      <c r="A175" s="9"/>
      <c r="B175" s="40">
        <v>7</v>
      </c>
      <c r="C175" s="165"/>
      <c r="D175" s="166"/>
      <c r="E175" s="167"/>
      <c r="F175" s="60"/>
      <c r="G175" s="61"/>
      <c r="H175" s="61"/>
      <c r="I175" s="61"/>
      <c r="J175" s="61"/>
      <c r="K175" s="62"/>
      <c r="L175" s="42" t="str">
        <f t="shared" si="15"/>
        <v/>
      </c>
      <c r="M175" s="168" t="str">
        <f t="shared" si="14"/>
        <v/>
      </c>
      <c r="N175" s="169"/>
      <c r="O175" s="24"/>
      <c r="P175" s="24"/>
    </row>
    <row r="176" spans="1:255" x14ac:dyDescent="0.25">
      <c r="A176" s="9"/>
      <c r="B176" s="40">
        <v>8</v>
      </c>
      <c r="C176" s="165"/>
      <c r="D176" s="166"/>
      <c r="E176" s="167"/>
      <c r="F176" s="60"/>
      <c r="G176" s="61"/>
      <c r="H176" s="61"/>
      <c r="I176" s="61"/>
      <c r="J176" s="61"/>
      <c r="K176" s="62"/>
      <c r="L176" s="42" t="str">
        <f t="shared" si="15"/>
        <v/>
      </c>
      <c r="M176" s="168" t="str">
        <f t="shared" si="14"/>
        <v/>
      </c>
      <c r="N176" s="169"/>
      <c r="O176" s="24"/>
      <c r="P176" s="24"/>
    </row>
    <row r="177" spans="1:27" x14ac:dyDescent="0.25">
      <c r="A177" s="9"/>
      <c r="B177" s="40">
        <v>9</v>
      </c>
      <c r="C177" s="165"/>
      <c r="D177" s="166"/>
      <c r="E177" s="167"/>
      <c r="F177" s="60"/>
      <c r="G177" s="61"/>
      <c r="H177" s="61"/>
      <c r="I177" s="61"/>
      <c r="J177" s="61"/>
      <c r="K177" s="62"/>
      <c r="L177" s="42" t="str">
        <f t="shared" si="15"/>
        <v/>
      </c>
      <c r="M177" s="168" t="str">
        <f t="shared" si="14"/>
        <v/>
      </c>
      <c r="N177" s="169"/>
      <c r="O177" s="24"/>
      <c r="P177" s="24"/>
    </row>
    <row r="178" spans="1:27" ht="14.4" thickBot="1" x14ac:dyDescent="0.3">
      <c r="A178" s="9"/>
      <c r="B178" s="40">
        <v>10</v>
      </c>
      <c r="C178" s="172"/>
      <c r="D178" s="173"/>
      <c r="E178" s="174"/>
      <c r="F178" s="63"/>
      <c r="G178" s="64"/>
      <c r="H178" s="64"/>
      <c r="I178" s="64"/>
      <c r="J178" s="64"/>
      <c r="K178" s="65"/>
      <c r="L178" s="44" t="str">
        <f t="shared" si="15"/>
        <v/>
      </c>
      <c r="M178" s="175" t="str">
        <f t="shared" si="14"/>
        <v/>
      </c>
      <c r="N178" s="176"/>
      <c r="O178" s="24"/>
      <c r="P178" s="24"/>
    </row>
    <row r="179" spans="1:27" x14ac:dyDescent="0.25">
      <c r="A179" s="33"/>
      <c r="B179" s="24"/>
      <c r="C179" s="24"/>
      <c r="D179" s="249" t="s">
        <v>9</v>
      </c>
      <c r="E179" s="249"/>
      <c r="F179" s="45">
        <f t="shared" ref="F179:K179" si="16">IF(AND(F168="",SUM(F168:F178)=0),"",IF(AND(F168="",SUM(F168:F178)&lt;&gt;0),"ERR",SUM(F168:F178)))</f>
        <v>0</v>
      </c>
      <c r="G179" s="45" t="str">
        <f t="shared" si="16"/>
        <v/>
      </c>
      <c r="H179" s="45" t="str">
        <f t="shared" si="16"/>
        <v/>
      </c>
      <c r="I179" s="45" t="str">
        <f t="shared" si="16"/>
        <v/>
      </c>
      <c r="J179" s="45" t="str">
        <f t="shared" si="16"/>
        <v/>
      </c>
      <c r="K179" s="45" t="str">
        <f t="shared" si="16"/>
        <v/>
      </c>
      <c r="L179" s="46"/>
      <c r="M179" s="247">
        <f>IF(OR(F179="ERR",G179="ERR",H179="ERR",I179="ERR",J179="ERR",K179="ERR"),"ERROR",SUM(M169:N178))</f>
        <v>0</v>
      </c>
      <c r="N179" s="248"/>
      <c r="O179" s="24"/>
      <c r="P179" s="24"/>
      <c r="AA179" s="85">
        <f>M179</f>
        <v>0</v>
      </c>
    </row>
  </sheetData>
  <sheetProtection algorithmName="SHA-512" hashValue="iUFHTabIWZhVjiaWsldAHHUBpW6ff+ZjVgh5wFxO2t47NqgZz4Zf0r8EXyXFAgMKTc4z1t0PBwiellbi54hFJQ==" saltValue="r/yqicdYgPDyaff/jFOWNg==" spinCount="100000" sheet="1" objects="1" scenarios="1"/>
  <mergeCells count="260">
    <mergeCell ref="D179:E179"/>
    <mergeCell ref="M179:N179"/>
    <mergeCell ref="C176:E176"/>
    <mergeCell ref="M176:N176"/>
    <mergeCell ref="C177:E177"/>
    <mergeCell ref="M177:N177"/>
    <mergeCell ref="C178:E178"/>
    <mergeCell ref="M178:N178"/>
    <mergeCell ref="C170:E170"/>
    <mergeCell ref="M170:N170"/>
    <mergeCell ref="C171:E171"/>
    <mergeCell ref="M171:N171"/>
    <mergeCell ref="M174:N174"/>
    <mergeCell ref="C172:E172"/>
    <mergeCell ref="M175:N175"/>
    <mergeCell ref="C173:E173"/>
    <mergeCell ref="M173:N173"/>
    <mergeCell ref="C175:E175"/>
    <mergeCell ref="C174:E174"/>
    <mergeCell ref="M172:N172"/>
    <mergeCell ref="B162:G163"/>
    <mergeCell ref="H162:H163"/>
    <mergeCell ref="I162:O163"/>
    <mergeCell ref="C167:E168"/>
    <mergeCell ref="F167:K167"/>
    <mergeCell ref="L167:L168"/>
    <mergeCell ref="M167:N168"/>
    <mergeCell ref="C169:E169"/>
    <mergeCell ref="M169:N169"/>
    <mergeCell ref="H164:I164"/>
    <mergeCell ref="B155:J156"/>
    <mergeCell ref="I160:O161"/>
    <mergeCell ref="M145:N145"/>
    <mergeCell ref="C148:E148"/>
    <mergeCell ref="M148:N148"/>
    <mergeCell ref="L155:M155"/>
    <mergeCell ref="N155:O155"/>
    <mergeCell ref="D150:E150"/>
    <mergeCell ref="M150:N150"/>
    <mergeCell ref="A152:O152"/>
    <mergeCell ref="L154:O154"/>
    <mergeCell ref="C149:E149"/>
    <mergeCell ref="M149:N149"/>
    <mergeCell ref="L156:M156"/>
    <mergeCell ref="B160:G161"/>
    <mergeCell ref="H160:H161"/>
    <mergeCell ref="N156:O156"/>
    <mergeCell ref="C146:E146"/>
    <mergeCell ref="M146:N146"/>
    <mergeCell ref="C147:E147"/>
    <mergeCell ref="M147:N147"/>
    <mergeCell ref="C144:E144"/>
    <mergeCell ref="M144:N144"/>
    <mergeCell ref="C145:E145"/>
    <mergeCell ref="M142:N142"/>
    <mergeCell ref="C141:E141"/>
    <mergeCell ref="M141:N141"/>
    <mergeCell ref="B131:G132"/>
    <mergeCell ref="H131:H132"/>
    <mergeCell ref="I131:O132"/>
    <mergeCell ref="L138:L139"/>
    <mergeCell ref="M138:N139"/>
    <mergeCell ref="C140:E140"/>
    <mergeCell ref="M140:N140"/>
    <mergeCell ref="C143:E143"/>
    <mergeCell ref="M143:N143"/>
    <mergeCell ref="C142:E142"/>
    <mergeCell ref="D118:E118"/>
    <mergeCell ref="M118:N118"/>
    <mergeCell ref="A120:B121"/>
    <mergeCell ref="C120:O121"/>
    <mergeCell ref="H135:I135"/>
    <mergeCell ref="C138:E139"/>
    <mergeCell ref="F138:K138"/>
    <mergeCell ref="A123:O123"/>
    <mergeCell ref="L127:M127"/>
    <mergeCell ref="N127:O127"/>
    <mergeCell ref="L125:O125"/>
    <mergeCell ref="L126:M126"/>
    <mergeCell ref="N126:O126"/>
    <mergeCell ref="B126:J127"/>
    <mergeCell ref="B133:G134"/>
    <mergeCell ref="H133:H134"/>
    <mergeCell ref="I133:O134"/>
    <mergeCell ref="C117:E117"/>
    <mergeCell ref="C114:E114"/>
    <mergeCell ref="C115:E115"/>
    <mergeCell ref="M115:N115"/>
    <mergeCell ref="M114:N114"/>
    <mergeCell ref="M117:N117"/>
    <mergeCell ref="C116:E116"/>
    <mergeCell ref="M116:N116"/>
    <mergeCell ref="M112:N112"/>
    <mergeCell ref="C109:E109"/>
    <mergeCell ref="M109:N109"/>
    <mergeCell ref="C110:E110"/>
    <mergeCell ref="M110:N110"/>
    <mergeCell ref="C112:E112"/>
    <mergeCell ref="M113:N113"/>
    <mergeCell ref="M106:N107"/>
    <mergeCell ref="C108:E108"/>
    <mergeCell ref="M108:N108"/>
    <mergeCell ref="C113:E113"/>
    <mergeCell ref="C106:E107"/>
    <mergeCell ref="F106:K106"/>
    <mergeCell ref="L106:L107"/>
    <mergeCell ref="C111:E111"/>
    <mergeCell ref="M111:N111"/>
    <mergeCell ref="B94:J95"/>
    <mergeCell ref="N95:O95"/>
    <mergeCell ref="L95:M95"/>
    <mergeCell ref="B99:G100"/>
    <mergeCell ref="H99:H100"/>
    <mergeCell ref="I99:O100"/>
    <mergeCell ref="H103:I103"/>
    <mergeCell ref="D89:E89"/>
    <mergeCell ref="M89:N89"/>
    <mergeCell ref="A91:O91"/>
    <mergeCell ref="L93:O93"/>
    <mergeCell ref="L94:M94"/>
    <mergeCell ref="N94:O94"/>
    <mergeCell ref="B101:G102"/>
    <mergeCell ref="H101:H102"/>
    <mergeCell ref="I101:O102"/>
    <mergeCell ref="M85:N85"/>
    <mergeCell ref="M83:N83"/>
    <mergeCell ref="M82:N82"/>
    <mergeCell ref="C88:E88"/>
    <mergeCell ref="M88:N88"/>
    <mergeCell ref="C83:E83"/>
    <mergeCell ref="C77:E78"/>
    <mergeCell ref="F77:K77"/>
    <mergeCell ref="C86:E86"/>
    <mergeCell ref="M86:N86"/>
    <mergeCell ref="C87:E87"/>
    <mergeCell ref="M87:N87"/>
    <mergeCell ref="C84:E84"/>
    <mergeCell ref="M84:N84"/>
    <mergeCell ref="C85:E85"/>
    <mergeCell ref="C82:E82"/>
    <mergeCell ref="C80:E80"/>
    <mergeCell ref="M80:N80"/>
    <mergeCell ref="C79:E79"/>
    <mergeCell ref="M79:N79"/>
    <mergeCell ref="B72:G73"/>
    <mergeCell ref="H72:H73"/>
    <mergeCell ref="I72:O73"/>
    <mergeCell ref="L77:L78"/>
    <mergeCell ref="M77:N78"/>
    <mergeCell ref="H74:I74"/>
    <mergeCell ref="C81:E81"/>
    <mergeCell ref="M81:N81"/>
    <mergeCell ref="L64:O64"/>
    <mergeCell ref="L65:M65"/>
    <mergeCell ref="N65:O65"/>
    <mergeCell ref="L66:M66"/>
    <mergeCell ref="N66:O66"/>
    <mergeCell ref="B70:G71"/>
    <mergeCell ref="H70:H71"/>
    <mergeCell ref="I70:O71"/>
    <mergeCell ref="B65:J66"/>
    <mergeCell ref="A62:O62"/>
    <mergeCell ref="D57:E57"/>
    <mergeCell ref="M57:N57"/>
    <mergeCell ref="A59:B60"/>
    <mergeCell ref="C59:O60"/>
    <mergeCell ref="C50:E50"/>
    <mergeCell ref="M50:N50"/>
    <mergeCell ref="C51:E51"/>
    <mergeCell ref="M51:N51"/>
    <mergeCell ref="M54:N54"/>
    <mergeCell ref="C55:E55"/>
    <mergeCell ref="M55:N55"/>
    <mergeCell ref="C52:E52"/>
    <mergeCell ref="M52:N52"/>
    <mergeCell ref="C54:E54"/>
    <mergeCell ref="P52:Q52"/>
    <mergeCell ref="C53:E53"/>
    <mergeCell ref="M53:N53"/>
    <mergeCell ref="C56:E56"/>
    <mergeCell ref="M56:N56"/>
    <mergeCell ref="H42:I42"/>
    <mergeCell ref="C49:E49"/>
    <mergeCell ref="I28:J28"/>
    <mergeCell ref="L28:M28"/>
    <mergeCell ref="N28:O28"/>
    <mergeCell ref="C47:E47"/>
    <mergeCell ref="M47:N47"/>
    <mergeCell ref="N34:O34"/>
    <mergeCell ref="M49:N49"/>
    <mergeCell ref="H38:H39"/>
    <mergeCell ref="C48:E48"/>
    <mergeCell ref="M48:N48"/>
    <mergeCell ref="M45:N46"/>
    <mergeCell ref="C45:E46"/>
    <mergeCell ref="F45:K45"/>
    <mergeCell ref="L45:L46"/>
    <mergeCell ref="B33:J34"/>
    <mergeCell ref="L32:O32"/>
    <mergeCell ref="L33:M33"/>
    <mergeCell ref="C24:G25"/>
    <mergeCell ref="H24:H25"/>
    <mergeCell ref="I24:J25"/>
    <mergeCell ref="L24:O24"/>
    <mergeCell ref="L25:M25"/>
    <mergeCell ref="N33:O33"/>
    <mergeCell ref="L34:M34"/>
    <mergeCell ref="B40:G41"/>
    <mergeCell ref="H40:H41"/>
    <mergeCell ref="I40:O41"/>
    <mergeCell ref="I38:O39"/>
    <mergeCell ref="N25:O25"/>
    <mergeCell ref="B38:G39"/>
    <mergeCell ref="N27:O27"/>
    <mergeCell ref="C26:G26"/>
    <mergeCell ref="I26:J26"/>
    <mergeCell ref="L26:M26"/>
    <mergeCell ref="N26:O26"/>
    <mergeCell ref="C27:G27"/>
    <mergeCell ref="I27:J27"/>
    <mergeCell ref="L27:M27"/>
    <mergeCell ref="A30:O30"/>
    <mergeCell ref="I21:J21"/>
    <mergeCell ref="L21:M21"/>
    <mergeCell ref="N21:O21"/>
    <mergeCell ref="N20:O20"/>
    <mergeCell ref="C18:G18"/>
    <mergeCell ref="I18:J18"/>
    <mergeCell ref="L18:M18"/>
    <mergeCell ref="N18:O18"/>
    <mergeCell ref="C19:G19"/>
    <mergeCell ref="N19:O19"/>
    <mergeCell ref="I19:J19"/>
    <mergeCell ref="L19:M19"/>
    <mergeCell ref="C20:G20"/>
    <mergeCell ref="I20:J20"/>
    <mergeCell ref="L20:M20"/>
    <mergeCell ref="C14:G15"/>
    <mergeCell ref="H14:H15"/>
    <mergeCell ref="I14:J15"/>
    <mergeCell ref="I17:J17"/>
    <mergeCell ref="L17:M17"/>
    <mergeCell ref="L14:O14"/>
    <mergeCell ref="L15:M15"/>
    <mergeCell ref="N15:O15"/>
    <mergeCell ref="C16:G16"/>
    <mergeCell ref="I16:J16"/>
    <mergeCell ref="L16:M16"/>
    <mergeCell ref="N16:O16"/>
    <mergeCell ref="C17:G17"/>
    <mergeCell ref="N17:O17"/>
    <mergeCell ref="A9:I9"/>
    <mergeCell ref="A10:I10"/>
    <mergeCell ref="A1:O1"/>
    <mergeCell ref="A2:O3"/>
    <mergeCell ref="A5:B7"/>
    <mergeCell ref="C5:K7"/>
    <mergeCell ref="M5:O6"/>
    <mergeCell ref="M7:O7"/>
    <mergeCell ref="J11:K11"/>
  </mergeCells>
  <phoneticPr fontId="6" type="noConversion"/>
  <conditionalFormatting sqref="F57:K57 K23:K27 K14:K20 K29">
    <cfRule type="cellIs" dxfId="321" priority="182" stopIfTrue="1" operator="equal">
      <formula>"ERR"</formula>
    </cfRule>
  </conditionalFormatting>
  <conditionalFormatting sqref="F47:K47">
    <cfRule type="expression" dxfId="320" priority="183" stopIfTrue="1">
      <formula>F57="ERR"</formula>
    </cfRule>
  </conditionalFormatting>
  <conditionalFormatting sqref="F52:K52">
    <cfRule type="expression" dxfId="319" priority="184" stopIfTrue="1">
      <formula>F57="ERR"</formula>
    </cfRule>
  </conditionalFormatting>
  <conditionalFormatting sqref="F48:K48">
    <cfRule type="expression" dxfId="318" priority="185" stopIfTrue="1">
      <formula>F57="ERR"</formula>
    </cfRule>
  </conditionalFormatting>
  <conditionalFormatting sqref="F49:K49">
    <cfRule type="expression" dxfId="317" priority="186" stopIfTrue="1">
      <formula>F57="ERR"</formula>
    </cfRule>
  </conditionalFormatting>
  <conditionalFormatting sqref="F50:K50">
    <cfRule type="expression" dxfId="316" priority="187" stopIfTrue="1">
      <formula>F57="ERR"</formula>
    </cfRule>
  </conditionalFormatting>
  <conditionalFormatting sqref="F51:K51">
    <cfRule type="expression" dxfId="315" priority="188" stopIfTrue="1">
      <formula>F57="ERR"</formula>
    </cfRule>
  </conditionalFormatting>
  <conditionalFormatting sqref="F53:K53">
    <cfRule type="expression" dxfId="314" priority="189" stopIfTrue="1">
      <formula>F57="ERR"</formula>
    </cfRule>
  </conditionalFormatting>
  <conditionalFormatting sqref="F54:K54">
    <cfRule type="expression" dxfId="313" priority="190" stopIfTrue="1">
      <formula>F57="ERR"</formula>
    </cfRule>
  </conditionalFormatting>
  <conditionalFormatting sqref="F55:K55">
    <cfRule type="expression" dxfId="312" priority="191" stopIfTrue="1">
      <formula>F57="ERR"</formula>
    </cfRule>
  </conditionalFormatting>
  <conditionalFormatting sqref="F56:K56">
    <cfRule type="expression" dxfId="311" priority="192" stopIfTrue="1">
      <formula>F57="ERR"</formula>
    </cfRule>
  </conditionalFormatting>
  <conditionalFormatting sqref="H42">
    <cfRule type="cellIs" dxfId="310" priority="164" stopIfTrue="1" operator="equal">
      <formula>"ERROR"</formula>
    </cfRule>
  </conditionalFormatting>
  <conditionalFormatting sqref="H42">
    <cfRule type="cellIs" dxfId="309" priority="163" stopIfTrue="1" operator="equal">
      <formula>"SUBSANAR"</formula>
    </cfRule>
  </conditionalFormatting>
  <conditionalFormatting sqref="F89:K89 K63">
    <cfRule type="cellIs" dxfId="308" priority="151" stopIfTrue="1" operator="equal">
      <formula>"ERR"</formula>
    </cfRule>
  </conditionalFormatting>
  <conditionalFormatting sqref="N34:O34">
    <cfRule type="cellIs" dxfId="307" priority="100" stopIfTrue="1" operator="equal">
      <formula>"FALTA TIPO"</formula>
    </cfRule>
  </conditionalFormatting>
  <conditionalFormatting sqref="L34:M34">
    <cfRule type="cellIs" dxfId="306" priority="101" stopIfTrue="1" operator="equal">
      <formula>"FALTA TIPO"</formula>
    </cfRule>
  </conditionalFormatting>
  <conditionalFormatting sqref="N66:O66">
    <cfRule type="cellIs" dxfId="305" priority="98" stopIfTrue="1" operator="equal">
      <formula>"FALTA TIPO"</formula>
    </cfRule>
  </conditionalFormatting>
  <conditionalFormatting sqref="L66:M66">
    <cfRule type="cellIs" dxfId="304" priority="99" stopIfTrue="1" operator="equal">
      <formula>"FALTA TIPO"</formula>
    </cfRule>
  </conditionalFormatting>
  <conditionalFormatting sqref="H74">
    <cfRule type="cellIs" dxfId="303" priority="90" stopIfTrue="1" operator="equal">
      <formula>"ERROR"</formula>
    </cfRule>
  </conditionalFormatting>
  <conditionalFormatting sqref="H74">
    <cfRule type="cellIs" dxfId="302" priority="89" stopIfTrue="1" operator="equal">
      <formula>"SUBSANAR"</formula>
    </cfRule>
  </conditionalFormatting>
  <conditionalFormatting sqref="F118:K118 K92">
    <cfRule type="cellIs" dxfId="301" priority="78" stopIfTrue="1" operator="equal">
      <formula>"ERR"</formula>
    </cfRule>
  </conditionalFormatting>
  <conditionalFormatting sqref="N95:O95">
    <cfRule type="cellIs" dxfId="300" priority="76" stopIfTrue="1" operator="equal">
      <formula>"FALTA TIPO"</formula>
    </cfRule>
  </conditionalFormatting>
  <conditionalFormatting sqref="L95:M95">
    <cfRule type="cellIs" dxfId="299" priority="77" stopIfTrue="1" operator="equal">
      <formula>"FALTA TIPO"</formula>
    </cfRule>
  </conditionalFormatting>
  <conditionalFormatting sqref="H103">
    <cfRule type="cellIs" dxfId="298" priority="75" stopIfTrue="1" operator="equal">
      <formula>"ERROR"</formula>
    </cfRule>
  </conditionalFormatting>
  <conditionalFormatting sqref="H103">
    <cfRule type="cellIs" dxfId="297" priority="74" stopIfTrue="1" operator="equal">
      <formula>"SUBSANAR"</formula>
    </cfRule>
  </conditionalFormatting>
  <conditionalFormatting sqref="F150:K150 K124">
    <cfRule type="cellIs" dxfId="296" priority="63" stopIfTrue="1" operator="equal">
      <formula>"ERR"</formula>
    </cfRule>
  </conditionalFormatting>
  <conditionalFormatting sqref="N127:O127">
    <cfRule type="cellIs" dxfId="295" priority="61" stopIfTrue="1" operator="equal">
      <formula>"FALTA TIPO"</formula>
    </cfRule>
  </conditionalFormatting>
  <conditionalFormatting sqref="L127:M127">
    <cfRule type="cellIs" dxfId="294" priority="62" stopIfTrue="1" operator="equal">
      <formula>"FALTA TIPO"</formula>
    </cfRule>
  </conditionalFormatting>
  <conditionalFormatting sqref="H135">
    <cfRule type="cellIs" dxfId="293" priority="60" stopIfTrue="1" operator="equal">
      <formula>"ERROR"</formula>
    </cfRule>
  </conditionalFormatting>
  <conditionalFormatting sqref="H135">
    <cfRule type="cellIs" dxfId="292" priority="59" stopIfTrue="1" operator="equal">
      <formula>"SUBSANAR"</formula>
    </cfRule>
  </conditionalFormatting>
  <conditionalFormatting sqref="F179:K179 K153">
    <cfRule type="cellIs" dxfId="291" priority="48" stopIfTrue="1" operator="equal">
      <formula>"ERR"</formula>
    </cfRule>
  </conditionalFormatting>
  <conditionalFormatting sqref="N156:O156">
    <cfRule type="cellIs" dxfId="290" priority="46" stopIfTrue="1" operator="equal">
      <formula>"FALTA TIPO"</formula>
    </cfRule>
  </conditionalFormatting>
  <conditionalFormatting sqref="L156:M156">
    <cfRule type="cellIs" dxfId="289" priority="47" stopIfTrue="1" operator="equal">
      <formula>"FALTA TIPO"</formula>
    </cfRule>
  </conditionalFormatting>
  <conditionalFormatting sqref="H164">
    <cfRule type="cellIs" dxfId="288" priority="45" stopIfTrue="1" operator="equal">
      <formula>"ERROR"</formula>
    </cfRule>
  </conditionalFormatting>
  <conditionalFormatting sqref="H164">
    <cfRule type="cellIs" dxfId="287" priority="44" stopIfTrue="1" operator="equal">
      <formula>"SUBSANAR"</formula>
    </cfRule>
  </conditionalFormatting>
  <conditionalFormatting sqref="F79:K79">
    <cfRule type="expression" dxfId="286" priority="31" stopIfTrue="1">
      <formula>F89="ERR"</formula>
    </cfRule>
  </conditionalFormatting>
  <conditionalFormatting sqref="F84:K84">
    <cfRule type="expression" dxfId="285" priority="32" stopIfTrue="1">
      <formula>F89="ERR"</formula>
    </cfRule>
  </conditionalFormatting>
  <conditionalFormatting sqref="F80:K80">
    <cfRule type="expression" dxfId="284" priority="33" stopIfTrue="1">
      <formula>F89="ERR"</formula>
    </cfRule>
  </conditionalFormatting>
  <conditionalFormatting sqref="F81:K81">
    <cfRule type="expression" dxfId="283" priority="34" stopIfTrue="1">
      <formula>F89="ERR"</formula>
    </cfRule>
  </conditionalFormatting>
  <conditionalFormatting sqref="F82:K82">
    <cfRule type="expression" dxfId="282" priority="35" stopIfTrue="1">
      <formula>F89="ERR"</formula>
    </cfRule>
  </conditionalFormatting>
  <conditionalFormatting sqref="F83:K83">
    <cfRule type="expression" dxfId="281" priority="36" stopIfTrue="1">
      <formula>F89="ERR"</formula>
    </cfRule>
  </conditionalFormatting>
  <conditionalFormatting sqref="F85:K85">
    <cfRule type="expression" dxfId="280" priority="37" stopIfTrue="1">
      <formula>F89="ERR"</formula>
    </cfRule>
  </conditionalFormatting>
  <conditionalFormatting sqref="F86:K86">
    <cfRule type="expression" dxfId="279" priority="38" stopIfTrue="1">
      <formula>F89="ERR"</formula>
    </cfRule>
  </conditionalFormatting>
  <conditionalFormatting sqref="F87:K87">
    <cfRule type="expression" dxfId="278" priority="39" stopIfTrue="1">
      <formula>F89="ERR"</formula>
    </cfRule>
  </conditionalFormatting>
  <conditionalFormatting sqref="F88:K88">
    <cfRule type="expression" dxfId="277" priority="40" stopIfTrue="1">
      <formula>F89="ERR"</formula>
    </cfRule>
  </conditionalFormatting>
  <conditionalFormatting sqref="F108:K108">
    <cfRule type="expression" dxfId="276" priority="21" stopIfTrue="1">
      <formula>F118="ERR"</formula>
    </cfRule>
  </conditionalFormatting>
  <conditionalFormatting sqref="F113:K113">
    <cfRule type="expression" dxfId="275" priority="22" stopIfTrue="1">
      <formula>F118="ERR"</formula>
    </cfRule>
  </conditionalFormatting>
  <conditionalFormatting sqref="F109:K109">
    <cfRule type="expression" dxfId="274" priority="23" stopIfTrue="1">
      <formula>F118="ERR"</formula>
    </cfRule>
  </conditionalFormatting>
  <conditionalFormatting sqref="F110:K110">
    <cfRule type="expression" dxfId="273" priority="24" stopIfTrue="1">
      <formula>F118="ERR"</formula>
    </cfRule>
  </conditionalFormatting>
  <conditionalFormatting sqref="F111:K111">
    <cfRule type="expression" dxfId="272" priority="25" stopIfTrue="1">
      <formula>F118="ERR"</formula>
    </cfRule>
  </conditionalFormatting>
  <conditionalFormatting sqref="F112:K112">
    <cfRule type="expression" dxfId="271" priority="26" stopIfTrue="1">
      <formula>F118="ERR"</formula>
    </cfRule>
  </conditionalFormatting>
  <conditionalFormatting sqref="F114:K114">
    <cfRule type="expression" dxfId="270" priority="27" stopIfTrue="1">
      <formula>F118="ERR"</formula>
    </cfRule>
  </conditionalFormatting>
  <conditionalFormatting sqref="F115:K115">
    <cfRule type="expression" dxfId="269" priority="28" stopIfTrue="1">
      <formula>F118="ERR"</formula>
    </cfRule>
  </conditionalFormatting>
  <conditionalFormatting sqref="F116:K116">
    <cfRule type="expression" dxfId="268" priority="29" stopIfTrue="1">
      <formula>F118="ERR"</formula>
    </cfRule>
  </conditionalFormatting>
  <conditionalFormatting sqref="F117:K117">
    <cfRule type="expression" dxfId="267" priority="30" stopIfTrue="1">
      <formula>F118="ERR"</formula>
    </cfRule>
  </conditionalFormatting>
  <conditionalFormatting sqref="F140:K140">
    <cfRule type="expression" dxfId="266" priority="11" stopIfTrue="1">
      <formula>F150="ERR"</formula>
    </cfRule>
  </conditionalFormatting>
  <conditionalFormatting sqref="F145:K145">
    <cfRule type="expression" dxfId="265" priority="12" stopIfTrue="1">
      <formula>F150="ERR"</formula>
    </cfRule>
  </conditionalFormatting>
  <conditionalFormatting sqref="F141:K141">
    <cfRule type="expression" dxfId="264" priority="13" stopIfTrue="1">
      <formula>F150="ERR"</formula>
    </cfRule>
  </conditionalFormatting>
  <conditionalFormatting sqref="F142:K142">
    <cfRule type="expression" dxfId="263" priority="14" stopIfTrue="1">
      <formula>F150="ERR"</formula>
    </cfRule>
  </conditionalFormatting>
  <conditionalFormatting sqref="F143:K143">
    <cfRule type="expression" dxfId="262" priority="15" stopIfTrue="1">
      <formula>F150="ERR"</formula>
    </cfRule>
  </conditionalFormatting>
  <conditionalFormatting sqref="F144:K144">
    <cfRule type="expression" dxfId="261" priority="16" stopIfTrue="1">
      <formula>F150="ERR"</formula>
    </cfRule>
  </conditionalFormatting>
  <conditionalFormatting sqref="F146:K146">
    <cfRule type="expression" dxfId="260" priority="17" stopIfTrue="1">
      <formula>F150="ERR"</formula>
    </cfRule>
  </conditionalFormatting>
  <conditionalFormatting sqref="F147:K147">
    <cfRule type="expression" dxfId="259" priority="18" stopIfTrue="1">
      <formula>F150="ERR"</formula>
    </cfRule>
  </conditionalFormatting>
  <conditionalFormatting sqref="F148:K148">
    <cfRule type="expression" dxfId="258" priority="19" stopIfTrue="1">
      <formula>F150="ERR"</formula>
    </cfRule>
  </conditionalFormatting>
  <conditionalFormatting sqref="F149:K149">
    <cfRule type="expression" dxfId="257" priority="20" stopIfTrue="1">
      <formula>F150="ERR"</formula>
    </cfRule>
  </conditionalFormatting>
  <conditionalFormatting sqref="F169:K169">
    <cfRule type="expression" dxfId="256" priority="1" stopIfTrue="1">
      <formula>F179="ERR"</formula>
    </cfRule>
  </conditionalFormatting>
  <conditionalFormatting sqref="F174:K174">
    <cfRule type="expression" dxfId="255" priority="2" stopIfTrue="1">
      <formula>F179="ERR"</formula>
    </cfRule>
  </conditionalFormatting>
  <conditionalFormatting sqref="F170:K170">
    <cfRule type="expression" dxfId="254" priority="3" stopIfTrue="1">
      <formula>F179="ERR"</formula>
    </cfRule>
  </conditionalFormatting>
  <conditionalFormatting sqref="F171:K171">
    <cfRule type="expression" dxfId="253" priority="4" stopIfTrue="1">
      <formula>F179="ERR"</formula>
    </cfRule>
  </conditionalFormatting>
  <conditionalFormatting sqref="F172:K172">
    <cfRule type="expression" dxfId="252" priority="5" stopIfTrue="1">
      <formula>F179="ERR"</formula>
    </cfRule>
  </conditionalFormatting>
  <conditionalFormatting sqref="F173:K173">
    <cfRule type="expression" dxfId="251" priority="6" stopIfTrue="1">
      <formula>F179="ERR"</formula>
    </cfRule>
  </conditionalFormatting>
  <conditionalFormatting sqref="F175:K175">
    <cfRule type="expression" dxfId="250" priority="7" stopIfTrue="1">
      <formula>F179="ERR"</formula>
    </cfRule>
  </conditionalFormatting>
  <conditionalFormatting sqref="F176:K176">
    <cfRule type="expression" dxfId="249" priority="8" stopIfTrue="1">
      <formula>F179="ERR"</formula>
    </cfRule>
  </conditionalFormatting>
  <conditionalFormatting sqref="F177:K177">
    <cfRule type="expression" dxfId="248" priority="9" stopIfTrue="1">
      <formula>F179="ERR"</formula>
    </cfRule>
  </conditionalFormatting>
  <conditionalFormatting sqref="F178:K178">
    <cfRule type="expression" dxfId="247" priority="10" stopIfTrue="1">
      <formula>F179="ERR"</formula>
    </cfRule>
  </conditionalFormatting>
  <conditionalFormatting sqref="J11:K11">
    <cfRule type="cellIs" dxfId="246" priority="268" stopIfTrue="1" operator="equal">
      <formula>"ERROR"</formula>
    </cfRule>
    <cfRule type="cellIs" dxfId="245" priority="269" stopIfTrue="1" operator="equal">
      <formula>"SUBSANAR"</formula>
    </cfRule>
  </conditionalFormatting>
  <conditionalFormatting sqref="L26:O27 L16:O20">
    <cfRule type="cellIs" dxfId="244" priority="270" stopIfTrue="1" operator="equal">
      <formula>"FALTA TIPO"</formula>
    </cfRule>
    <cfRule type="cellIs" dxfId="243" priority="271" stopIfTrue="1" operator="equal">
      <formula>"ERROR TIPO"</formula>
    </cfRule>
  </conditionalFormatting>
  <dataValidations count="3">
    <dataValidation type="whole" allowBlank="1" showInputMessage="1" showErrorMessage="1" sqref="J9:J10 H38 H40 H70 H72 H99 H101 H131 H133 H160 H162" xr:uid="{00000000-0002-0000-0900-000000000000}">
      <formula1>1</formula1>
      <formula2>18</formula2>
    </dataValidation>
    <dataValidation type="list" allowBlank="1" showInputMessage="1" showErrorMessage="1" sqref="C16:G20" xr:uid="{00000000-0002-0000-0900-000001000000}">
      <formula1>OFFSET(COL_EXT,0,,COUNTIF(COL_EXT,"&lt;&gt;x"))</formula1>
    </dataValidation>
    <dataValidation type="list" allowBlank="1" showInputMessage="1" showErrorMessage="1" sqref="C47:E56 C140:E149 C79:E88 C108:E117 C169:E178" xr:uid="{00000000-0002-0000-0900-000002000000}">
      <formula1>OFFSET(TCN_ORD,0,,COUNTIF(TCN_ORD,"&lt;&gt;x"))</formula1>
    </dataValidation>
  </dataValidations>
  <printOptions horizontalCentered="1"/>
  <pageMargins left="0.59055118110236227" right="0.59055118110236227" top="0.59055118110236227" bottom="0.59055118110236227" header="0.19685039370078741" footer="0.19685039370078741"/>
  <pageSetup paperSize="9" scale="84" orientation="portrait" r:id="rId1"/>
  <headerFooter>
    <oddFooter>&amp;C&amp;8&amp;A&amp;R&amp;8Pág &amp;P de &amp;N</oddFooter>
  </headerFooter>
  <rowBreaks count="2" manualBreakCount="2">
    <brk id="57" max="14" man="1"/>
    <brk id="118" max="14" man="1"/>
  </rowBreaks>
  <colBreaks count="1" manualBreakCount="1">
    <brk id="15"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3"/>
  </sheetPr>
  <dimension ref="A1:IU179"/>
  <sheetViews>
    <sheetView showGridLines="0" showZeros="0" view="pageBreakPreview" zoomScaleNormal="100" zoomScaleSheetLayoutView="100" workbookViewId="0">
      <selection sqref="A1:XFD1048576"/>
    </sheetView>
  </sheetViews>
  <sheetFormatPr baseColWidth="10" defaultColWidth="11.5546875" defaultRowHeight="13.8" x14ac:dyDescent="0.25"/>
  <cols>
    <col min="1" max="5" width="5.6640625" style="1" customWidth="1"/>
    <col min="6" max="11" width="7.6640625" style="1" customWidth="1"/>
    <col min="12" max="12" width="6.6640625" style="1" customWidth="1"/>
    <col min="13" max="13" width="5.6640625" style="1" customWidth="1"/>
    <col min="14" max="14" width="6.6640625" style="1" customWidth="1"/>
    <col min="15" max="26" width="5.6640625" style="1" customWidth="1"/>
    <col min="27" max="27" width="20.6640625" style="84" hidden="1" customWidth="1"/>
    <col min="28" max="30" width="5.6640625" style="1" customWidth="1"/>
    <col min="31" max="253" width="11.5546875" style="1"/>
    <col min="254" max="254" width="13.33203125" style="1" bestFit="1" customWidth="1"/>
    <col min="255" max="255" width="10.109375" style="1" bestFit="1" customWidth="1"/>
    <col min="256" max="16384" width="11.5546875" style="1"/>
  </cols>
  <sheetData>
    <row r="1" spans="1:255" ht="15" customHeight="1" x14ac:dyDescent="0.25">
      <c r="A1" s="162" t="str">
        <f>'COLABORACIONES EXTERNAS'!A1:D1</f>
        <v xml:space="preserve">EMPRESA:  </v>
      </c>
      <c r="B1" s="162"/>
      <c r="C1" s="162"/>
      <c r="D1" s="162"/>
      <c r="E1" s="162"/>
      <c r="F1" s="162"/>
      <c r="G1" s="162"/>
      <c r="H1" s="162"/>
      <c r="I1" s="162"/>
      <c r="J1" s="162"/>
      <c r="K1" s="162"/>
      <c r="L1" s="162"/>
      <c r="M1" s="162"/>
      <c r="N1" s="162"/>
      <c r="O1" s="162"/>
    </row>
    <row r="2" spans="1:255" ht="14.25" customHeight="1" x14ac:dyDescent="0.25">
      <c r="A2" s="163" t="str">
        <f>'COLABORACIONES EXTERNAS'!A2:D3</f>
        <v xml:space="preserve">PROYECTO:  </v>
      </c>
      <c r="B2" s="163"/>
      <c r="C2" s="163"/>
      <c r="D2" s="163"/>
      <c r="E2" s="163"/>
      <c r="F2" s="163"/>
      <c r="G2" s="163"/>
      <c r="H2" s="163"/>
      <c r="I2" s="163"/>
      <c r="J2" s="163"/>
      <c r="K2" s="163"/>
      <c r="L2" s="163"/>
      <c r="M2" s="163"/>
      <c r="N2" s="163"/>
      <c r="O2" s="163"/>
      <c r="IQ2" s="1">
        <v>1</v>
      </c>
      <c r="IR2" s="1" t="str">
        <f>PERSONAL!F11</f>
        <v/>
      </c>
      <c r="IS2" s="1">
        <f>IF(IR2="",MAX($IQ$2:$IQ$11)+1,IQ2)</f>
        <v>11</v>
      </c>
      <c r="IT2" s="1" t="str">
        <f>IF(ISERROR(VLOOKUP(SMALL($IS$2:$IS$11,IQ2),$IQ$2:$IR$11,2,FALSE)),"X",VLOOKUP(SMALL($IS$2:$IS$11,IQ2),$IQ$2:$IR$11,2,FALSE))</f>
        <v>X</v>
      </c>
    </row>
    <row r="3" spans="1:255" x14ac:dyDescent="0.25">
      <c r="A3" s="163"/>
      <c r="B3" s="163"/>
      <c r="C3" s="163"/>
      <c r="D3" s="163"/>
      <c r="E3" s="163"/>
      <c r="F3" s="163"/>
      <c r="G3" s="163"/>
      <c r="H3" s="163"/>
      <c r="I3" s="163"/>
      <c r="J3" s="163"/>
      <c r="K3" s="163"/>
      <c r="L3" s="163"/>
      <c r="M3" s="163"/>
      <c r="N3" s="163"/>
      <c r="O3" s="163"/>
      <c r="IQ3" s="1">
        <v>2</v>
      </c>
      <c r="IR3" s="1" t="str">
        <f>PERSONAL!F12</f>
        <v/>
      </c>
      <c r="IS3" s="1">
        <f t="shared" ref="IS3:IS11" si="0">IF(IR3="",MAX($IQ$2:$IQ$11)+1,IQ3)</f>
        <v>11</v>
      </c>
      <c r="IT3" s="1" t="str">
        <f t="shared" ref="IT3:IT11" si="1">IF(ISERROR(VLOOKUP(SMALL($IS$2:$IS$11,IQ3),$IQ$2:$IR$11,2,FALSE)),"X",VLOOKUP(SMALL($IS$2:$IS$11,IQ3),$IQ$2:$IR$11,2,FALSE))</f>
        <v>X</v>
      </c>
    </row>
    <row r="4" spans="1:255" ht="14.4" thickBot="1" x14ac:dyDescent="0.3">
      <c r="IQ4" s="1">
        <v>3</v>
      </c>
      <c r="IR4" s="1" t="str">
        <f>PERSONAL!F13</f>
        <v/>
      </c>
      <c r="IS4" s="1">
        <f t="shared" si="0"/>
        <v>11</v>
      </c>
      <c r="IT4" s="1" t="str">
        <f t="shared" si="1"/>
        <v>X</v>
      </c>
    </row>
    <row r="5" spans="1:255" ht="14.4" customHeight="1" x14ac:dyDescent="0.25">
      <c r="A5" s="214" t="s">
        <v>307</v>
      </c>
      <c r="B5" s="236"/>
      <c r="C5" s="202"/>
      <c r="D5" s="203"/>
      <c r="E5" s="203"/>
      <c r="F5" s="203"/>
      <c r="G5" s="203"/>
      <c r="H5" s="203"/>
      <c r="I5" s="203"/>
      <c r="J5" s="203"/>
      <c r="K5" s="204"/>
      <c r="M5" s="214" t="s">
        <v>211</v>
      </c>
      <c r="N5" s="215"/>
      <c r="O5" s="216"/>
      <c r="AA5" s="84">
        <f>C5</f>
        <v>0</v>
      </c>
      <c r="IQ5" s="1">
        <v>4</v>
      </c>
      <c r="IR5" s="1" t="str">
        <f>PERSONAL!F14</f>
        <v/>
      </c>
      <c r="IS5" s="1">
        <f t="shared" si="0"/>
        <v>11</v>
      </c>
      <c r="IT5" s="1" t="str">
        <f t="shared" si="1"/>
        <v>X</v>
      </c>
    </row>
    <row r="6" spans="1:255" ht="15" customHeight="1" thickBot="1" x14ac:dyDescent="0.3">
      <c r="A6" s="283"/>
      <c r="B6" s="284"/>
      <c r="C6" s="205"/>
      <c r="D6" s="206"/>
      <c r="E6" s="206"/>
      <c r="F6" s="206"/>
      <c r="G6" s="206"/>
      <c r="H6" s="206"/>
      <c r="I6" s="206"/>
      <c r="J6" s="206"/>
      <c r="K6" s="207"/>
      <c r="M6" s="217"/>
      <c r="N6" s="218"/>
      <c r="O6" s="219"/>
      <c r="IQ6" s="1">
        <v>5</v>
      </c>
      <c r="IR6" s="1" t="str">
        <f>PERSONAL!F15</f>
        <v/>
      </c>
      <c r="IS6" s="1">
        <f t="shared" si="0"/>
        <v>11</v>
      </c>
      <c r="IT6" s="1" t="str">
        <f t="shared" si="1"/>
        <v>X</v>
      </c>
      <c r="IU6" s="4">
        <f>C5</f>
        <v>0</v>
      </c>
    </row>
    <row r="7" spans="1:255" ht="15" customHeight="1" thickBot="1" x14ac:dyDescent="0.3">
      <c r="A7" s="285"/>
      <c r="B7" s="286"/>
      <c r="C7" s="208"/>
      <c r="D7" s="209"/>
      <c r="E7" s="209"/>
      <c r="F7" s="209"/>
      <c r="G7" s="209"/>
      <c r="H7" s="209"/>
      <c r="I7" s="209"/>
      <c r="J7" s="209"/>
      <c r="K7" s="210"/>
      <c r="M7" s="211">
        <f>L21+N21+L28+N28+M57+M89+M118+M150+M179</f>
        <v>0</v>
      </c>
      <c r="N7" s="212"/>
      <c r="O7" s="213"/>
      <c r="AA7" s="85">
        <f>M7</f>
        <v>0</v>
      </c>
      <c r="IQ7" s="1">
        <v>6</v>
      </c>
      <c r="IR7" s="1" t="str">
        <f>PERSONAL!F16</f>
        <v/>
      </c>
      <c r="IS7" s="1">
        <f t="shared" si="0"/>
        <v>11</v>
      </c>
      <c r="IT7" s="1" t="str">
        <f t="shared" si="1"/>
        <v>X</v>
      </c>
      <c r="IU7" s="4">
        <f>M7</f>
        <v>0</v>
      </c>
    </row>
    <row r="8" spans="1:255" x14ac:dyDescent="0.25">
      <c r="IQ8" s="1">
        <v>7</v>
      </c>
      <c r="IR8" s="1" t="str">
        <f>PERSONAL!F17</f>
        <v/>
      </c>
      <c r="IS8" s="1">
        <f t="shared" si="0"/>
        <v>11</v>
      </c>
      <c r="IT8" s="1" t="str">
        <f t="shared" si="1"/>
        <v>X</v>
      </c>
    </row>
    <row r="9" spans="1:255" x14ac:dyDescent="0.25">
      <c r="A9" s="267" t="s">
        <v>212</v>
      </c>
      <c r="B9" s="267"/>
      <c r="C9" s="267"/>
      <c r="D9" s="267"/>
      <c r="E9" s="267"/>
      <c r="F9" s="267"/>
      <c r="G9" s="267"/>
      <c r="H9" s="267"/>
      <c r="I9" s="267"/>
      <c r="J9" s="49"/>
      <c r="L9" s="6" t="str">
        <f>IF(AND(J10&gt;0,J9=0),"Incluir mes de inicio","")</f>
        <v/>
      </c>
      <c r="AA9" s="84">
        <f>J9</f>
        <v>0</v>
      </c>
      <c r="IQ9" s="1">
        <v>8</v>
      </c>
      <c r="IR9" s="1" t="str">
        <f>PERSONAL!F18</f>
        <v/>
      </c>
      <c r="IS9" s="1">
        <f t="shared" si="0"/>
        <v>11</v>
      </c>
      <c r="IT9" s="1" t="str">
        <f t="shared" si="1"/>
        <v>X</v>
      </c>
      <c r="IU9" s="1">
        <f>J9</f>
        <v>0</v>
      </c>
    </row>
    <row r="10" spans="1:255" x14ac:dyDescent="0.25">
      <c r="A10" s="267" t="s">
        <v>213</v>
      </c>
      <c r="B10" s="267"/>
      <c r="C10" s="267"/>
      <c r="D10" s="267"/>
      <c r="E10" s="267"/>
      <c r="F10" s="267"/>
      <c r="G10" s="267"/>
      <c r="H10" s="267"/>
      <c r="I10" s="267"/>
      <c r="J10" s="50"/>
      <c r="L10" s="6" t="str">
        <f>IF(AND(J9&gt;0,J10=0),"Incluir mes finalización","")</f>
        <v/>
      </c>
      <c r="AA10" s="84">
        <f>J10</f>
        <v>0</v>
      </c>
      <c r="IQ10" s="1">
        <v>9</v>
      </c>
      <c r="IR10" s="1" t="str">
        <f>PERSONAL!F19</f>
        <v/>
      </c>
      <c r="IS10" s="1">
        <f t="shared" si="0"/>
        <v>11</v>
      </c>
      <c r="IT10" s="1" t="str">
        <f t="shared" si="1"/>
        <v>X</v>
      </c>
      <c r="IU10" s="1">
        <f>J10</f>
        <v>0</v>
      </c>
    </row>
    <row r="11" spans="1:255" x14ac:dyDescent="0.25">
      <c r="B11" s="7"/>
      <c r="C11" s="7"/>
      <c r="D11" s="7"/>
      <c r="I11" s="8" t="s">
        <v>215</v>
      </c>
      <c r="J11" s="181" t="str">
        <f>IF(AND(J9=0,J10=0),"",IF(AND(J9=0,J10&gt;0),"SUBSANAR",IF(AND(J9&gt;0,J10=0),"SUBSANAR",IF(J10&lt;J9,"ERROR",IF(J10-J9+1&gt;6,"ERROR",J10-J9+1)))))</f>
        <v/>
      </c>
      <c r="K11" s="182"/>
      <c r="L11" s="1" t="s">
        <v>17</v>
      </c>
      <c r="AA11" s="84" t="str">
        <f>J11</f>
        <v/>
      </c>
      <c r="IQ11" s="1">
        <v>10</v>
      </c>
      <c r="IR11" s="1" t="str">
        <f>PERSONAL!F20</f>
        <v/>
      </c>
      <c r="IS11" s="1">
        <f t="shared" si="0"/>
        <v>11</v>
      </c>
      <c r="IT11" s="1" t="str">
        <f t="shared" si="1"/>
        <v>X</v>
      </c>
    </row>
    <row r="12" spans="1:255" x14ac:dyDescent="0.25">
      <c r="A12" s="9"/>
      <c r="B12" s="9"/>
      <c r="C12" s="9"/>
      <c r="D12" s="9"/>
      <c r="O12" s="10" t="str">
        <f>IF(OR(J9=0,J10=0),"",IF(J10&lt;J9,"El mes de finalización es anterior al inicio de la actividad",IF(J11&lt;=6,"","La duración de la actividad debe ser inferior a seis meses")))</f>
        <v/>
      </c>
    </row>
    <row r="13" spans="1:255" ht="14.4" thickBot="1" x14ac:dyDescent="0.3">
      <c r="B13" s="11" t="s">
        <v>365</v>
      </c>
      <c r="C13" s="11"/>
      <c r="D13" s="11"/>
      <c r="E13" s="11"/>
      <c r="F13" s="11"/>
      <c r="G13" s="11"/>
      <c r="H13" s="9"/>
      <c r="I13" s="9"/>
      <c r="J13" s="9"/>
      <c r="K13" s="9"/>
      <c r="L13" s="9"/>
      <c r="M13" s="9"/>
      <c r="N13" s="9"/>
    </row>
    <row r="14" spans="1:255" ht="15" customHeight="1" thickBot="1" x14ac:dyDescent="0.3">
      <c r="B14" s="12"/>
      <c r="C14" s="214" t="s">
        <v>32</v>
      </c>
      <c r="D14" s="215"/>
      <c r="E14" s="215"/>
      <c r="F14" s="215"/>
      <c r="G14" s="216"/>
      <c r="H14" s="255" t="s">
        <v>33</v>
      </c>
      <c r="I14" s="214" t="s">
        <v>34</v>
      </c>
      <c r="J14" s="216"/>
      <c r="K14" s="13"/>
      <c r="L14" s="237" t="s">
        <v>10</v>
      </c>
      <c r="M14" s="238"/>
      <c r="N14" s="238"/>
      <c r="O14" s="239"/>
    </row>
    <row r="15" spans="1:255" ht="14.4" thickBot="1" x14ac:dyDescent="0.3">
      <c r="B15" s="12"/>
      <c r="C15" s="265"/>
      <c r="D15" s="269"/>
      <c r="E15" s="269"/>
      <c r="F15" s="269"/>
      <c r="G15" s="266"/>
      <c r="H15" s="156"/>
      <c r="I15" s="265"/>
      <c r="J15" s="266"/>
      <c r="K15" s="13"/>
      <c r="L15" s="233" t="s">
        <v>29</v>
      </c>
      <c r="M15" s="234"/>
      <c r="N15" s="235" t="s">
        <v>30</v>
      </c>
      <c r="O15" s="236"/>
    </row>
    <row r="16" spans="1:255" ht="15" customHeight="1" x14ac:dyDescent="0.25">
      <c r="B16" s="15">
        <v>1</v>
      </c>
      <c r="C16" s="260"/>
      <c r="D16" s="261"/>
      <c r="E16" s="261"/>
      <c r="F16" s="261"/>
      <c r="G16" s="262"/>
      <c r="H16" s="51"/>
      <c r="I16" s="263"/>
      <c r="J16" s="264"/>
      <c r="K16" s="13"/>
      <c r="L16" s="250">
        <f>IF(H16="II",I16,IF(H16="DE",0,IF(AND(I16&gt;0,H16=0),"FALTA TIPO",IF(AND(I16&gt;0,H16&lt;&gt;"DE",H16&lt;&gt;"II"),"ERROR TIPO",0))))</f>
        <v>0</v>
      </c>
      <c r="M16" s="251"/>
      <c r="N16" s="250">
        <f>IF(H16="DE",I16,IF(AND(I16&gt;0,H16=0),"FALTA TIPO",IF(AND(I16&gt;0,H16&lt;&gt;"DE",H16&lt;&gt;"II"),"ERROR TIPO",0)))</f>
        <v>0</v>
      </c>
      <c r="O16" s="251"/>
    </row>
    <row r="17" spans="1:255" x14ac:dyDescent="0.25">
      <c r="B17" s="15">
        <v>2</v>
      </c>
      <c r="C17" s="165"/>
      <c r="D17" s="166"/>
      <c r="E17" s="166"/>
      <c r="F17" s="166"/>
      <c r="G17" s="268"/>
      <c r="H17" s="52"/>
      <c r="I17" s="258"/>
      <c r="J17" s="259"/>
      <c r="K17" s="13"/>
      <c r="L17" s="252">
        <f>IF(H17="II",I17,IF(H17="DE",0,IF(AND(I17&gt;0,H17=0),"FALTA TIPO",IF(AND(I17&gt;0,OR(H17&lt;&gt;"DE",H17&lt;&gt;"II")),"ERROR TIPO",0))))</f>
        <v>0</v>
      </c>
      <c r="M17" s="271"/>
      <c r="N17" s="252">
        <f>IF(H17="DE",I17,IF(AND(I17&gt;0,H17=0),"FALTA TIPO",IF(AND(I17&gt;0,H17&lt;&gt;"DE",H17&lt;&gt;"II"),"ERROR TIPO",0)))</f>
        <v>0</v>
      </c>
      <c r="O17" s="271"/>
    </row>
    <row r="18" spans="1:255" x14ac:dyDescent="0.25">
      <c r="B18" s="15">
        <v>3</v>
      </c>
      <c r="C18" s="165"/>
      <c r="D18" s="166"/>
      <c r="E18" s="166"/>
      <c r="F18" s="166"/>
      <c r="G18" s="268"/>
      <c r="H18" s="52"/>
      <c r="I18" s="258"/>
      <c r="J18" s="259"/>
      <c r="K18" s="13"/>
      <c r="L18" s="252">
        <f>IF(H18="II",I18,IF(H18="DE",0,IF(AND(I18&gt;0,H18=0),"FALTA TIPO",IF(AND(I18&gt;0,OR(H18&lt;&gt;"DE",H18&lt;&gt;"II")),"ERROR TIPO",0))))</f>
        <v>0</v>
      </c>
      <c r="M18" s="271"/>
      <c r="N18" s="252">
        <f>IF(H18="DE",I18,IF(AND(I18&gt;0,H18=0),"FALTA TIPO",IF(AND(I18&gt;0,H18&lt;&gt;"DE",H18&lt;&gt;"II"),"ERROR TIPO",0)))</f>
        <v>0</v>
      </c>
      <c r="O18" s="271"/>
    </row>
    <row r="19" spans="1:255" x14ac:dyDescent="0.25">
      <c r="B19" s="15">
        <v>4</v>
      </c>
      <c r="C19" s="165"/>
      <c r="D19" s="166"/>
      <c r="E19" s="166"/>
      <c r="F19" s="166"/>
      <c r="G19" s="268"/>
      <c r="H19" s="52"/>
      <c r="I19" s="258"/>
      <c r="J19" s="259"/>
      <c r="K19" s="13"/>
      <c r="L19" s="252">
        <f>IF(H19="II",I19,IF(H19="DE",0,IF(AND(I19&gt;0,H19=0),"FALTA TIPO",IF(AND(I19&gt;0,OR(H19&lt;&gt;"DE",H19&lt;&gt;"II")),"ERROR TIPO",0))))</f>
        <v>0</v>
      </c>
      <c r="M19" s="271"/>
      <c r="N19" s="252">
        <f>IF(H19="DE",I19,IF(AND(I19&gt;0,H19=0),"FALTA TIPO",IF(AND(I19&gt;0,H19&lt;&gt;"DE",H19&lt;&gt;"II"),"ERROR TIPO",0)))</f>
        <v>0</v>
      </c>
      <c r="O19" s="271"/>
    </row>
    <row r="20" spans="1:255" ht="14.4" thickBot="1" x14ac:dyDescent="0.3">
      <c r="B20" s="15">
        <v>5</v>
      </c>
      <c r="C20" s="172"/>
      <c r="D20" s="173"/>
      <c r="E20" s="173"/>
      <c r="F20" s="173"/>
      <c r="G20" s="270"/>
      <c r="H20" s="53"/>
      <c r="I20" s="275"/>
      <c r="J20" s="276"/>
      <c r="K20" s="13"/>
      <c r="L20" s="256">
        <f>IF(H20="II",I20,IF(H20="DE",0,IF(AND(I20&gt;0,H20=0),"FALTA TIPO",IF(AND(I20&gt;0,OR(H20&lt;&gt;"DE",H20&lt;&gt;"II")),"ERROR TIPO",0))))</f>
        <v>0</v>
      </c>
      <c r="M20" s="282"/>
      <c r="N20" s="256">
        <f>IF(H20="DE",I20,IF(AND(I20&gt;0,H20=0),"FALTA TIPO",IF(AND(I20&gt;0,H20&lt;&gt;"DE",H20&lt;&gt;"II"),"ERROR TIPO",0)))</f>
        <v>0</v>
      </c>
      <c r="O20" s="282"/>
    </row>
    <row r="21" spans="1:255" ht="14.4" thickBot="1" x14ac:dyDescent="0.3">
      <c r="B21" s="15"/>
      <c r="F21" s="13" t="str">
        <f>IF(AND(F15="",SUM(F16:F20)=0),"",IF(AND(F15="",SUM(F16:F20)&lt;&gt;0),"ERR",SUM(F16:F20)))</f>
        <v/>
      </c>
      <c r="H21" s="16" t="s">
        <v>9</v>
      </c>
      <c r="I21" s="222">
        <f>SUM(I16:J20)</f>
        <v>0</v>
      </c>
      <c r="J21" s="223"/>
      <c r="K21" s="17"/>
      <c r="L21" s="222">
        <f>IF(OR(L16="ERROR TIPO",L17="ERROR TIPO",L18="ERROR TIPO",L19="ERROR TIPO",L20="ERROR TIPO"),"ERROR",SUM(L16:M20))</f>
        <v>0</v>
      </c>
      <c r="M21" s="223"/>
      <c r="N21" s="222">
        <f>IF(OR(N16="ERROR TIPO",N17="ERROR TIPO",N18="ERROR TIPO",N19="ERROR TIPO",N20="ERROR TIPO"),"ERROR",SUM(N16:O20))</f>
        <v>0</v>
      </c>
      <c r="O21" s="223"/>
      <c r="AA21" s="85">
        <f>I21</f>
        <v>0</v>
      </c>
      <c r="IU21" s="4">
        <f>L21</f>
        <v>0</v>
      </c>
    </row>
    <row r="22" spans="1:255" x14ac:dyDescent="0.25">
      <c r="B22" s="11"/>
      <c r="C22" s="11"/>
      <c r="D22" s="11"/>
      <c r="E22" s="11"/>
      <c r="F22" s="11"/>
      <c r="G22" s="11"/>
      <c r="H22" s="9"/>
      <c r="I22" s="9"/>
      <c r="J22" s="9"/>
      <c r="K22" s="9"/>
      <c r="L22" s="9"/>
      <c r="M22" s="9"/>
      <c r="N22" s="9"/>
      <c r="AA22" s="85">
        <f>L21</f>
        <v>0</v>
      </c>
      <c r="IU22" s="4">
        <f>N21</f>
        <v>0</v>
      </c>
    </row>
    <row r="23" spans="1:255" ht="14.4" thickBot="1" x14ac:dyDescent="0.3">
      <c r="B23" s="11" t="s">
        <v>214</v>
      </c>
      <c r="C23" s="11"/>
      <c r="D23" s="11"/>
      <c r="E23" s="11"/>
      <c r="F23" s="11"/>
      <c r="G23" s="11"/>
      <c r="H23" s="9"/>
      <c r="I23" s="9"/>
      <c r="J23" s="9"/>
      <c r="K23" s="13"/>
      <c r="L23" s="9"/>
      <c r="M23" s="9"/>
      <c r="N23" s="9"/>
      <c r="AA23" s="85">
        <f>N21</f>
        <v>0</v>
      </c>
    </row>
    <row r="24" spans="1:255" ht="15" customHeight="1" thickBot="1" x14ac:dyDescent="0.3">
      <c r="A24" s="18"/>
      <c r="B24" s="12"/>
      <c r="C24" s="214" t="s">
        <v>21</v>
      </c>
      <c r="D24" s="215"/>
      <c r="E24" s="215"/>
      <c r="F24" s="215"/>
      <c r="G24" s="216"/>
      <c r="H24" s="255" t="s">
        <v>33</v>
      </c>
      <c r="I24" s="214" t="s">
        <v>34</v>
      </c>
      <c r="J24" s="216"/>
      <c r="K24" s="13"/>
      <c r="L24" s="237" t="s">
        <v>10</v>
      </c>
      <c r="M24" s="238"/>
      <c r="N24" s="238"/>
      <c r="O24" s="239"/>
    </row>
    <row r="25" spans="1:255" ht="14.25" customHeight="1" thickBot="1" x14ac:dyDescent="0.3">
      <c r="A25" s="18"/>
      <c r="B25" s="12"/>
      <c r="C25" s="217"/>
      <c r="D25" s="218"/>
      <c r="E25" s="218"/>
      <c r="F25" s="218"/>
      <c r="G25" s="219"/>
      <c r="H25" s="156"/>
      <c r="I25" s="217"/>
      <c r="J25" s="219"/>
      <c r="K25" s="13"/>
      <c r="L25" s="233" t="s">
        <v>29</v>
      </c>
      <c r="M25" s="234"/>
      <c r="N25" s="235" t="s">
        <v>30</v>
      </c>
      <c r="O25" s="236"/>
    </row>
    <row r="26" spans="1:255" ht="15.75" customHeight="1" x14ac:dyDescent="0.25">
      <c r="B26" s="15">
        <v>1</v>
      </c>
      <c r="C26" s="277"/>
      <c r="D26" s="278"/>
      <c r="E26" s="278"/>
      <c r="F26" s="278"/>
      <c r="G26" s="279"/>
      <c r="H26" s="54"/>
      <c r="I26" s="263"/>
      <c r="J26" s="264"/>
      <c r="K26" s="13"/>
      <c r="L26" s="250">
        <f>IF(H26="II",I26,IF(H26="DE",0,IF(AND(I26&gt;0,H26=0),"FALTA TIPO",IF(AND(I26&gt;0,H26&lt;&gt;"DE",H26&lt;&gt;"II"),"ERROR TIPO",0))))</f>
        <v>0</v>
      </c>
      <c r="M26" s="251"/>
      <c r="N26" s="250">
        <f>IF(H26="DE",I26,IF(AND(I26&gt;0,H26=0),"FALTA TIPO",IF(AND(I26&gt;0,H26&lt;&gt;"DE",H26&lt;&gt;"II"),"ERROR TIPO",0)))</f>
        <v>0</v>
      </c>
      <c r="O26" s="251"/>
    </row>
    <row r="27" spans="1:255" ht="15" customHeight="1" thickBot="1" x14ac:dyDescent="0.3">
      <c r="B27" s="15">
        <v>2</v>
      </c>
      <c r="C27" s="272"/>
      <c r="D27" s="273"/>
      <c r="E27" s="273"/>
      <c r="F27" s="273"/>
      <c r="G27" s="274"/>
      <c r="H27" s="55"/>
      <c r="I27" s="275"/>
      <c r="J27" s="276"/>
      <c r="K27" s="13"/>
      <c r="L27" s="256">
        <f>IF(H27="II",I27,IF(H27="DE",0,IF(AND(I27&gt;0,H27=0),"FALTA TIPO",IF(AND(I27&gt;0,OR(H27&lt;&gt;"DE",H27&lt;&gt;"II")),"ERROR TIPO",0))))</f>
        <v>0</v>
      </c>
      <c r="M27" s="282"/>
      <c r="N27" s="256">
        <f>IF(H27="DE",I27,IF(AND(I27&gt;0,H27=0),"FALTA TIPO",IF(AND(I27&gt;0,OR(H27&lt;&gt;"DE",H27&lt;&gt;"II")),"ERROR TIPO",0)))</f>
        <v>0</v>
      </c>
      <c r="O27" s="282"/>
    </row>
    <row r="28" spans="1:255" ht="15.75" customHeight="1" thickBot="1" x14ac:dyDescent="0.3">
      <c r="B28" s="15"/>
      <c r="F28" s="13" t="str">
        <f>IF(AND(F25="",SUM(F26:F27)=0),"",IF(AND(F25="",SUM(F26:F27)&lt;&gt;0),"ERR",SUM(F26:F27)))</f>
        <v/>
      </c>
      <c r="H28" s="19" t="s">
        <v>9</v>
      </c>
      <c r="I28" s="280">
        <f>SUM(I26:J27)</f>
        <v>0</v>
      </c>
      <c r="J28" s="281"/>
      <c r="K28" s="17"/>
      <c r="L28" s="222">
        <f>IF(OR(L26="ERROR TIPO",L27="ERROR TIPO"),"ERROR",SUM(L26:M27))</f>
        <v>0</v>
      </c>
      <c r="M28" s="223"/>
      <c r="N28" s="222">
        <f>IF(OR(N26="ERROR TIPO",N27="ERROR TIPO"),"ERROR",SUM(N26:O27))</f>
        <v>0</v>
      </c>
      <c r="O28" s="223"/>
      <c r="AA28" s="85">
        <f>I28</f>
        <v>0</v>
      </c>
      <c r="IU28" s="4">
        <f>L28</f>
        <v>0</v>
      </c>
    </row>
    <row r="29" spans="1:255" ht="14.4" thickBot="1" x14ac:dyDescent="0.3">
      <c r="A29" s="9"/>
      <c r="B29" s="9"/>
      <c r="C29" s="9"/>
      <c r="D29" s="9"/>
      <c r="K29" s="13"/>
      <c r="M29" s="20"/>
      <c r="N29" s="21"/>
      <c r="AA29" s="85">
        <f>L28</f>
        <v>0</v>
      </c>
      <c r="IU29" s="4">
        <f>N28</f>
        <v>0</v>
      </c>
    </row>
    <row r="30" spans="1:255" ht="14.4" thickBot="1" x14ac:dyDescent="0.3">
      <c r="A30" s="224" t="s">
        <v>216</v>
      </c>
      <c r="B30" s="225"/>
      <c r="C30" s="225"/>
      <c r="D30" s="225"/>
      <c r="E30" s="225"/>
      <c r="F30" s="225"/>
      <c r="G30" s="225"/>
      <c r="H30" s="225"/>
      <c r="I30" s="225"/>
      <c r="J30" s="225"/>
      <c r="K30" s="225"/>
      <c r="L30" s="225"/>
      <c r="M30" s="225"/>
      <c r="N30" s="225"/>
      <c r="O30" s="226"/>
      <c r="AA30" s="85">
        <f>N28</f>
        <v>0</v>
      </c>
    </row>
    <row r="31" spans="1:255" ht="15" customHeight="1" thickBot="1" x14ac:dyDescent="0.3">
      <c r="B31" s="22"/>
      <c r="C31" s="22"/>
      <c r="D31" s="22"/>
      <c r="E31" s="22"/>
      <c r="F31" s="22"/>
      <c r="G31" s="22"/>
      <c r="H31" s="22"/>
      <c r="I31" s="22"/>
      <c r="J31" s="22"/>
      <c r="K31" s="22"/>
      <c r="L31" s="22"/>
      <c r="M31" s="22"/>
      <c r="N31" s="22"/>
      <c r="O31" s="22"/>
    </row>
    <row r="32" spans="1:255" ht="15.75" customHeight="1" thickBot="1" x14ac:dyDescent="0.3">
      <c r="A32" s="9"/>
      <c r="B32" s="23" t="s">
        <v>312</v>
      </c>
      <c r="C32" s="9"/>
      <c r="D32" s="9"/>
      <c r="E32" s="9"/>
      <c r="F32" s="9"/>
      <c r="G32" s="9"/>
      <c r="H32" s="9"/>
      <c r="I32" s="9"/>
      <c r="J32" s="9"/>
      <c r="K32" s="24"/>
      <c r="L32" s="237" t="s">
        <v>10</v>
      </c>
      <c r="M32" s="238"/>
      <c r="N32" s="238"/>
      <c r="O32" s="239"/>
      <c r="IU32" s="1" t="str">
        <f>B32</f>
        <v>Descripción:</v>
      </c>
    </row>
    <row r="33" spans="1:255" ht="15" customHeight="1" thickBot="1" x14ac:dyDescent="0.3">
      <c r="A33" s="9"/>
      <c r="B33" s="227"/>
      <c r="C33" s="228"/>
      <c r="D33" s="228"/>
      <c r="E33" s="228"/>
      <c r="F33" s="228"/>
      <c r="G33" s="228"/>
      <c r="H33" s="228"/>
      <c r="I33" s="228"/>
      <c r="J33" s="229"/>
      <c r="K33" s="24"/>
      <c r="L33" s="233" t="s">
        <v>29</v>
      </c>
      <c r="M33" s="234"/>
      <c r="N33" s="235" t="s">
        <v>30</v>
      </c>
      <c r="O33" s="236"/>
      <c r="AA33" s="84">
        <f>B33</f>
        <v>0</v>
      </c>
    </row>
    <row r="34" spans="1:255" ht="15.75" customHeight="1" thickBot="1" x14ac:dyDescent="0.3">
      <c r="A34" s="9"/>
      <c r="B34" s="230"/>
      <c r="C34" s="231"/>
      <c r="D34" s="231"/>
      <c r="E34" s="231"/>
      <c r="F34" s="231"/>
      <c r="G34" s="231"/>
      <c r="H34" s="231"/>
      <c r="I34" s="231"/>
      <c r="J34" s="232"/>
      <c r="K34" s="16" t="s">
        <v>9</v>
      </c>
      <c r="L34" s="220">
        <f>IF(M57=0,0,IF(G36="II",M57,IF(G36=0,"SUBSANAR",0)))</f>
        <v>0</v>
      </c>
      <c r="M34" s="221"/>
      <c r="N34" s="220">
        <f>IF(M57=0,0,IF(G36="DE",M57,IF(G36=0,"SUBSANAR",0)))</f>
        <v>0</v>
      </c>
      <c r="O34" s="221"/>
      <c r="AA34" s="85">
        <f>L34</f>
        <v>0</v>
      </c>
      <c r="IU34" s="4">
        <f>L34</f>
        <v>0</v>
      </c>
    </row>
    <row r="35" spans="1:255" ht="15.75" customHeight="1" x14ac:dyDescent="0.25">
      <c r="A35" s="9"/>
      <c r="B35" s="24"/>
      <c r="C35" s="24"/>
      <c r="D35" s="24"/>
      <c r="E35" s="24"/>
      <c r="F35" s="24"/>
      <c r="G35" s="24"/>
      <c r="H35" s="24"/>
      <c r="I35" s="24"/>
      <c r="J35" s="24"/>
      <c r="K35" s="24"/>
      <c r="L35" s="24"/>
      <c r="M35" s="24"/>
      <c r="N35" s="24"/>
      <c r="O35" s="24"/>
      <c r="AA35" s="85">
        <f>N34</f>
        <v>0</v>
      </c>
      <c r="IU35" s="4">
        <f>N34</f>
        <v>0</v>
      </c>
    </row>
    <row r="36" spans="1:255" ht="15" customHeight="1" x14ac:dyDescent="0.25">
      <c r="A36" s="9"/>
      <c r="B36" s="25" t="s">
        <v>36</v>
      </c>
      <c r="C36" s="26"/>
      <c r="D36" s="26"/>
      <c r="E36" s="24"/>
      <c r="F36" s="24"/>
      <c r="G36" s="56"/>
      <c r="H36" s="27" t="str">
        <f>IF(B33="","",IF(OR(G36="II",G36="DE"),"","Indicar si la subtarea es de Investigación o Desarrollo"))</f>
        <v/>
      </c>
      <c r="I36" s="24"/>
      <c r="J36" s="28"/>
      <c r="K36" s="28"/>
      <c r="L36" s="28"/>
      <c r="M36" s="28"/>
      <c r="N36" s="28"/>
      <c r="O36" s="28"/>
      <c r="AA36" s="84">
        <f>G36</f>
        <v>0</v>
      </c>
      <c r="IU36" s="1">
        <f>G36</f>
        <v>0</v>
      </c>
    </row>
    <row r="37" spans="1:255" ht="15" customHeight="1" x14ac:dyDescent="0.25">
      <c r="A37" s="9"/>
      <c r="B37" s="24"/>
      <c r="C37" s="24"/>
      <c r="D37" s="24"/>
      <c r="E37" s="24"/>
      <c r="F37" s="24"/>
      <c r="G37" s="24"/>
      <c r="H37" s="24"/>
      <c r="I37" s="24"/>
      <c r="J37" s="24"/>
      <c r="K37" s="24"/>
      <c r="L37" s="24"/>
      <c r="M37" s="24"/>
      <c r="N37" s="24"/>
      <c r="O37" s="24"/>
    </row>
    <row r="38" spans="1:255" ht="15" customHeight="1" x14ac:dyDescent="0.25">
      <c r="A38" s="9"/>
      <c r="B38" s="177" t="s">
        <v>217</v>
      </c>
      <c r="C38" s="177"/>
      <c r="D38" s="177"/>
      <c r="E38" s="177"/>
      <c r="F38" s="177"/>
      <c r="G38" s="177"/>
      <c r="H38" s="178"/>
      <c r="I38" s="180" t="str">
        <f>IF(AND(H38=0,H40=0),"",IF(AND(H40&gt;0,H38=0),"Incluir mes de inicio",IF(H38&lt;$J$9,"La subtarea se inicia antes del inicio de la actividad",IF(H38&gt;$J$10,"La subtarea se inicia después de la finalización de la actividad",""))))</f>
        <v/>
      </c>
      <c r="J38" s="180"/>
      <c r="K38" s="180"/>
      <c r="L38" s="180"/>
      <c r="M38" s="180"/>
      <c r="N38" s="180"/>
      <c r="O38" s="180"/>
      <c r="AA38" s="84">
        <f>H38</f>
        <v>0</v>
      </c>
      <c r="IU38" s="1">
        <f>H38</f>
        <v>0</v>
      </c>
    </row>
    <row r="39" spans="1:255" ht="15" customHeight="1" x14ac:dyDescent="0.25">
      <c r="A39" s="9"/>
      <c r="B39" s="177"/>
      <c r="C39" s="177"/>
      <c r="D39" s="177"/>
      <c r="E39" s="177"/>
      <c r="F39" s="177"/>
      <c r="G39" s="177"/>
      <c r="H39" s="201"/>
      <c r="I39" s="180"/>
      <c r="J39" s="180"/>
      <c r="K39" s="180"/>
      <c r="L39" s="180"/>
      <c r="M39" s="180"/>
      <c r="N39" s="180"/>
      <c r="O39" s="180"/>
    </row>
    <row r="40" spans="1:255" ht="14.25" customHeight="1" x14ac:dyDescent="0.25">
      <c r="A40" s="9"/>
      <c r="B40" s="177" t="s">
        <v>218</v>
      </c>
      <c r="C40" s="177"/>
      <c r="D40" s="177"/>
      <c r="E40" s="177"/>
      <c r="F40" s="177"/>
      <c r="G40" s="177"/>
      <c r="H40" s="178"/>
      <c r="I40" s="180" t="str">
        <f>IF(AND(H38=0,H40=0),"",IF(AND(OR(H38&lt;$J$9,H38&gt;$J$10),H40=0),"",IF(AND(H38&gt;=$J$9,H38&lt;=$J$10,H40=0),"Incluir mes de finalización",IF(H40&lt;$J$9,"La subtarea finaliza antes del inicio de la actividad",IF(H40&gt;$J$10,"La subtarea finaliza después de la finalización de la actividad","")))))</f>
        <v/>
      </c>
      <c r="J40" s="180"/>
      <c r="K40" s="180"/>
      <c r="L40" s="180"/>
      <c r="M40" s="180"/>
      <c r="N40" s="180"/>
      <c r="O40" s="180"/>
      <c r="AA40" s="84">
        <f>H40</f>
        <v>0</v>
      </c>
      <c r="IU40" s="1">
        <f>H40</f>
        <v>0</v>
      </c>
    </row>
    <row r="41" spans="1:255" ht="14.4" customHeight="1" x14ac:dyDescent="0.25">
      <c r="A41" s="9"/>
      <c r="B41" s="177"/>
      <c r="C41" s="177"/>
      <c r="D41" s="177"/>
      <c r="E41" s="177"/>
      <c r="F41" s="177"/>
      <c r="G41" s="177"/>
      <c r="H41" s="179"/>
      <c r="I41" s="180"/>
      <c r="J41" s="180"/>
      <c r="K41" s="180"/>
      <c r="L41" s="180"/>
      <c r="M41" s="180"/>
      <c r="N41" s="180"/>
      <c r="O41" s="180"/>
      <c r="R41" s="29"/>
      <c r="S41" s="29"/>
      <c r="T41" s="29"/>
      <c r="U41" s="29"/>
      <c r="V41" s="29"/>
      <c r="W41" s="29"/>
      <c r="X41" s="29"/>
      <c r="Y41" s="29"/>
      <c r="Z41" s="29"/>
      <c r="AA41" s="86"/>
      <c r="AB41" s="29"/>
      <c r="AC41" s="29"/>
      <c r="AD41" s="29"/>
      <c r="IU41" s="29"/>
    </row>
    <row r="42" spans="1:255" ht="14.4" customHeight="1" x14ac:dyDescent="0.25">
      <c r="A42" s="9"/>
      <c r="B42" s="24"/>
      <c r="C42" s="24"/>
      <c r="D42" s="24"/>
      <c r="E42" s="24"/>
      <c r="F42" s="24"/>
      <c r="G42" s="31" t="s">
        <v>219</v>
      </c>
      <c r="H42" s="181" t="str">
        <f>IF(AND(H38=0,H40=0),"",IF(AND(H38&gt;=$J$9,H38&lt;=$J$10,H40=0),"SUBSANAR",IF(AND(H40&gt;=$J$9,H40&lt;=$J$10,H38=0),"SUBSANAR",IF(OR(H38&lt;$J$9,H38&gt;$J$10,H40&lt;$J$9,H40&gt;$J$10),"ERROR",H40-H38+1))))</f>
        <v/>
      </c>
      <c r="I42" s="182"/>
      <c r="J42" s="24" t="s">
        <v>17</v>
      </c>
      <c r="K42" s="24"/>
      <c r="L42" s="24"/>
      <c r="M42" s="24"/>
      <c r="N42" s="24"/>
      <c r="O42" s="24"/>
      <c r="R42" s="29"/>
      <c r="S42" s="29"/>
      <c r="T42" s="29"/>
      <c r="U42" s="29"/>
      <c r="V42" s="29"/>
      <c r="W42" s="29"/>
      <c r="X42" s="29"/>
      <c r="Y42" s="29"/>
      <c r="Z42" s="29"/>
      <c r="AA42" s="86" t="str">
        <f>H42</f>
        <v/>
      </c>
      <c r="AB42" s="29"/>
      <c r="AC42" s="29"/>
      <c r="AD42" s="29"/>
      <c r="IU42" s="29"/>
    </row>
    <row r="43" spans="1:255" ht="14.4" customHeight="1" x14ac:dyDescent="0.25">
      <c r="A43" s="9"/>
      <c r="B43" s="24"/>
      <c r="C43" s="24"/>
      <c r="D43" s="24"/>
      <c r="E43" s="24"/>
      <c r="F43" s="24"/>
      <c r="G43" s="24"/>
      <c r="H43" s="24"/>
      <c r="I43" s="24"/>
      <c r="J43" s="24"/>
      <c r="K43" s="24"/>
      <c r="L43" s="24"/>
      <c r="M43" s="24"/>
      <c r="N43" s="24"/>
      <c r="O43" s="24"/>
      <c r="R43" s="29"/>
      <c r="S43" s="29"/>
      <c r="T43" s="29"/>
      <c r="U43" s="29"/>
      <c r="V43" s="29"/>
      <c r="W43" s="29"/>
      <c r="X43" s="29"/>
      <c r="Y43" s="29"/>
      <c r="Z43" s="29"/>
      <c r="AA43" s="86"/>
      <c r="AB43" s="29"/>
      <c r="AC43" s="29"/>
      <c r="AD43" s="29"/>
      <c r="IU43" s="29"/>
    </row>
    <row r="44" spans="1:255" ht="15.75" customHeight="1" thickBot="1" x14ac:dyDescent="0.3">
      <c r="A44" s="9"/>
      <c r="B44" s="32" t="s">
        <v>8</v>
      </c>
      <c r="C44" s="32"/>
      <c r="D44" s="32"/>
      <c r="E44" s="32"/>
      <c r="F44" s="32"/>
      <c r="G44" s="32"/>
      <c r="H44" s="33"/>
      <c r="I44" s="33"/>
      <c r="J44" s="33"/>
      <c r="K44" s="33"/>
      <c r="L44" s="33"/>
      <c r="M44" s="33"/>
      <c r="N44" s="33"/>
      <c r="O44" s="24"/>
      <c r="R44" s="29"/>
      <c r="S44" s="29"/>
      <c r="T44" s="29"/>
      <c r="U44" s="29"/>
      <c r="V44" s="29"/>
      <c r="W44" s="29"/>
      <c r="X44" s="29"/>
      <c r="Y44" s="29"/>
      <c r="Z44" s="29"/>
      <c r="AA44" s="86"/>
      <c r="AB44" s="29"/>
      <c r="AC44" s="29"/>
      <c r="AD44" s="29"/>
      <c r="IU44" s="29"/>
    </row>
    <row r="45" spans="1:255" ht="14.4" customHeight="1" x14ac:dyDescent="0.25">
      <c r="A45" s="9"/>
      <c r="B45" s="34"/>
      <c r="C45" s="183" t="s">
        <v>19</v>
      </c>
      <c r="D45" s="184"/>
      <c r="E45" s="185"/>
      <c r="F45" s="189" t="s">
        <v>24</v>
      </c>
      <c r="G45" s="190"/>
      <c r="H45" s="190"/>
      <c r="I45" s="190"/>
      <c r="J45" s="190"/>
      <c r="K45" s="191"/>
      <c r="L45" s="192" t="s">
        <v>22</v>
      </c>
      <c r="M45" s="194" t="s">
        <v>10</v>
      </c>
      <c r="N45" s="195"/>
      <c r="O45" s="24"/>
    </row>
    <row r="46" spans="1:255" ht="15.75" customHeight="1" thickBot="1" x14ac:dyDescent="0.3">
      <c r="A46" s="9"/>
      <c r="B46" s="35"/>
      <c r="C46" s="186"/>
      <c r="D46" s="187"/>
      <c r="E46" s="188"/>
      <c r="F46" s="36" t="str">
        <f>IF(OR(H38&lt;$J$9,H40&gt;$J$10),"",CONCATENATE("MES ",H38))</f>
        <v xml:space="preserve">MES </v>
      </c>
      <c r="G46" s="37" t="str">
        <f>IF(OR(H38&lt;$J$9,H40&gt;$J$10),"",IF(H38+1&gt;H40,"",CONCATENATE("MES ",H38+1)))</f>
        <v/>
      </c>
      <c r="H46" s="37" t="str">
        <f>IF(OR(H38&lt;$J$9,H40&gt;$J$10),"",IF(H38+2&gt;H40,"",CONCATENATE("MES ",H38+2)))</f>
        <v/>
      </c>
      <c r="I46" s="37" t="str">
        <f>IF(OR(H38&lt;$J$9,H40&gt;$J$10),"",IF(H38+3&gt;H40,"",CONCATENATE("MES ",H38+3)))</f>
        <v/>
      </c>
      <c r="J46" s="37" t="str">
        <f>IF(OR(H38&lt;$J$9,H40&gt;$J$10),"",IF(H38+4&gt;H40,"",CONCATENATE("MES ",H38+4)))</f>
        <v/>
      </c>
      <c r="K46" s="38" t="str">
        <f>IF(OR(H38&lt;$J$9,H40&gt;$J$10),"",IF(H38+5&gt;H40,"",CONCATENATE("MES ",H38+5)))</f>
        <v/>
      </c>
      <c r="L46" s="193"/>
      <c r="M46" s="196"/>
      <c r="N46" s="197"/>
      <c r="O46" s="39"/>
    </row>
    <row r="47" spans="1:255" ht="15" customHeight="1" x14ac:dyDescent="0.25">
      <c r="A47" s="9"/>
      <c r="B47" s="40">
        <v>1</v>
      </c>
      <c r="C47" s="198"/>
      <c r="D47" s="199"/>
      <c r="E47" s="200"/>
      <c r="F47" s="57"/>
      <c r="G47" s="58"/>
      <c r="H47" s="58"/>
      <c r="I47" s="58"/>
      <c r="J47" s="58"/>
      <c r="K47" s="59"/>
      <c r="L47" s="41" t="str">
        <f>IF(C47="","",SUM(F47:K47))</f>
        <v/>
      </c>
      <c r="M47" s="170" t="str">
        <f t="shared" ref="M47:M56" si="2">IF(C47="","",ROUND(L47*VLOOKUP(C47,TCN,3,FALSE),3))</f>
        <v/>
      </c>
      <c r="N47" s="171"/>
      <c r="O47" s="24"/>
    </row>
    <row r="48" spans="1:255" ht="15" customHeight="1" x14ac:dyDescent="0.25">
      <c r="A48" s="9"/>
      <c r="B48" s="40">
        <v>3</v>
      </c>
      <c r="C48" s="165"/>
      <c r="D48" s="166"/>
      <c r="E48" s="167"/>
      <c r="F48" s="60"/>
      <c r="G48" s="61"/>
      <c r="H48" s="61"/>
      <c r="I48" s="61"/>
      <c r="J48" s="61"/>
      <c r="K48" s="62"/>
      <c r="L48" s="42" t="str">
        <f t="shared" ref="L48:L56" si="3">IF(C48="","",SUM(F48:K48))</f>
        <v/>
      </c>
      <c r="M48" s="168" t="str">
        <f t="shared" si="2"/>
        <v/>
      </c>
      <c r="N48" s="169"/>
      <c r="O48" s="24"/>
    </row>
    <row r="49" spans="1:255" ht="15" customHeight="1" x14ac:dyDescent="0.25">
      <c r="A49" s="9"/>
      <c r="B49" s="40">
        <v>3</v>
      </c>
      <c r="C49" s="165"/>
      <c r="D49" s="166"/>
      <c r="E49" s="167"/>
      <c r="F49" s="60"/>
      <c r="G49" s="61"/>
      <c r="H49" s="61"/>
      <c r="I49" s="61"/>
      <c r="J49" s="61"/>
      <c r="K49" s="62"/>
      <c r="L49" s="42" t="str">
        <f t="shared" si="3"/>
        <v/>
      </c>
      <c r="M49" s="168" t="str">
        <f t="shared" si="2"/>
        <v/>
      </c>
      <c r="N49" s="169"/>
      <c r="O49" s="24"/>
    </row>
    <row r="50" spans="1:255" ht="15" customHeight="1" x14ac:dyDescent="0.25">
      <c r="A50" s="9"/>
      <c r="B50" s="40">
        <v>4</v>
      </c>
      <c r="C50" s="165"/>
      <c r="D50" s="166"/>
      <c r="E50" s="167"/>
      <c r="F50" s="60"/>
      <c r="G50" s="61"/>
      <c r="H50" s="61"/>
      <c r="I50" s="61"/>
      <c r="J50" s="61"/>
      <c r="K50" s="62"/>
      <c r="L50" s="42" t="str">
        <f t="shared" si="3"/>
        <v/>
      </c>
      <c r="M50" s="168" t="str">
        <f t="shared" si="2"/>
        <v/>
      </c>
      <c r="N50" s="169"/>
      <c r="O50" s="24"/>
    </row>
    <row r="51" spans="1:255" s="18" customFormat="1" ht="14.4" customHeight="1" x14ac:dyDescent="0.3">
      <c r="A51" s="9"/>
      <c r="B51" s="40">
        <v>5</v>
      </c>
      <c r="C51" s="165"/>
      <c r="D51" s="166"/>
      <c r="E51" s="167"/>
      <c r="F51" s="60"/>
      <c r="G51" s="61"/>
      <c r="H51" s="61"/>
      <c r="I51" s="61"/>
      <c r="J51" s="61"/>
      <c r="K51" s="62"/>
      <c r="L51" s="42" t="str">
        <f t="shared" si="3"/>
        <v/>
      </c>
      <c r="M51" s="168" t="str">
        <f t="shared" si="2"/>
        <v/>
      </c>
      <c r="N51" s="169"/>
      <c r="O51" s="24"/>
      <c r="Q51" s="2"/>
      <c r="AA51" s="87"/>
    </row>
    <row r="52" spans="1:255" ht="15" customHeight="1" x14ac:dyDescent="0.25">
      <c r="A52" s="9"/>
      <c r="B52" s="40">
        <v>6</v>
      </c>
      <c r="C52" s="165"/>
      <c r="D52" s="166"/>
      <c r="E52" s="167"/>
      <c r="F52" s="60"/>
      <c r="G52" s="61"/>
      <c r="H52" s="61"/>
      <c r="I52" s="61"/>
      <c r="J52" s="61"/>
      <c r="K52" s="62"/>
      <c r="L52" s="42" t="str">
        <f t="shared" si="3"/>
        <v/>
      </c>
      <c r="M52" s="168" t="str">
        <f t="shared" si="2"/>
        <v/>
      </c>
      <c r="N52" s="169"/>
      <c r="O52" s="24"/>
      <c r="P52" s="246"/>
      <c r="Q52" s="246"/>
    </row>
    <row r="53" spans="1:255" ht="14.4" x14ac:dyDescent="0.3">
      <c r="A53" s="9"/>
      <c r="B53" s="40">
        <v>7</v>
      </c>
      <c r="C53" s="165"/>
      <c r="D53" s="166"/>
      <c r="E53" s="167"/>
      <c r="F53" s="60"/>
      <c r="G53" s="61"/>
      <c r="H53" s="61"/>
      <c r="I53" s="61"/>
      <c r="J53" s="61"/>
      <c r="K53" s="62"/>
      <c r="L53" s="42" t="str">
        <f t="shared" si="3"/>
        <v/>
      </c>
      <c r="M53" s="168" t="str">
        <f t="shared" si="2"/>
        <v/>
      </c>
      <c r="N53" s="169"/>
      <c r="O53" s="24"/>
      <c r="Q53" s="2"/>
    </row>
    <row r="54" spans="1:255" ht="14.4" x14ac:dyDescent="0.3">
      <c r="A54" s="9"/>
      <c r="B54" s="40">
        <v>8</v>
      </c>
      <c r="C54" s="165"/>
      <c r="D54" s="166"/>
      <c r="E54" s="167"/>
      <c r="F54" s="60"/>
      <c r="G54" s="61"/>
      <c r="H54" s="61"/>
      <c r="I54" s="61"/>
      <c r="J54" s="61"/>
      <c r="K54" s="62"/>
      <c r="L54" s="42" t="str">
        <f t="shared" si="3"/>
        <v/>
      </c>
      <c r="M54" s="168" t="str">
        <f t="shared" si="2"/>
        <v/>
      </c>
      <c r="N54" s="169"/>
      <c r="O54" s="24"/>
      <c r="Q54" s="2"/>
    </row>
    <row r="55" spans="1:255" ht="14.4" x14ac:dyDescent="0.3">
      <c r="A55" s="9"/>
      <c r="B55" s="40">
        <v>9</v>
      </c>
      <c r="C55" s="165"/>
      <c r="D55" s="166"/>
      <c r="E55" s="167"/>
      <c r="F55" s="60"/>
      <c r="G55" s="61"/>
      <c r="H55" s="61"/>
      <c r="I55" s="61"/>
      <c r="J55" s="61"/>
      <c r="K55" s="62"/>
      <c r="L55" s="42" t="str">
        <f t="shared" si="3"/>
        <v/>
      </c>
      <c r="M55" s="168" t="str">
        <f t="shared" si="2"/>
        <v/>
      </c>
      <c r="N55" s="169"/>
      <c r="O55" s="24"/>
      <c r="Q55" s="2"/>
    </row>
    <row r="56" spans="1:255" ht="15.75" customHeight="1" thickBot="1" x14ac:dyDescent="0.3">
      <c r="A56" s="9"/>
      <c r="B56" s="40">
        <v>10</v>
      </c>
      <c r="C56" s="172"/>
      <c r="D56" s="173"/>
      <c r="E56" s="174"/>
      <c r="F56" s="63"/>
      <c r="G56" s="64"/>
      <c r="H56" s="64"/>
      <c r="I56" s="64"/>
      <c r="J56" s="64"/>
      <c r="K56" s="65"/>
      <c r="L56" s="44" t="str">
        <f t="shared" si="3"/>
        <v/>
      </c>
      <c r="M56" s="175" t="str">
        <f t="shared" si="2"/>
        <v/>
      </c>
      <c r="N56" s="176"/>
      <c r="O56" s="24"/>
    </row>
    <row r="57" spans="1:255" x14ac:dyDescent="0.25">
      <c r="A57" s="33"/>
      <c r="B57" s="24"/>
      <c r="C57" s="24"/>
      <c r="D57" s="249" t="s">
        <v>9</v>
      </c>
      <c r="E57" s="249"/>
      <c r="F57" s="45">
        <f t="shared" ref="F57:K57" si="4">IF(AND(F46="",SUM(F46:F56)=0),"",IF(AND(F46="",SUM(F46:F56)&lt;&gt;0),"ERR",SUM(F46:F56)))</f>
        <v>0</v>
      </c>
      <c r="G57" s="45" t="str">
        <f t="shared" si="4"/>
        <v/>
      </c>
      <c r="H57" s="45" t="str">
        <f t="shared" si="4"/>
        <v/>
      </c>
      <c r="I57" s="45" t="str">
        <f t="shared" si="4"/>
        <v/>
      </c>
      <c r="J57" s="45" t="str">
        <f t="shared" si="4"/>
        <v/>
      </c>
      <c r="K57" s="45" t="str">
        <f t="shared" si="4"/>
        <v/>
      </c>
      <c r="L57" s="46"/>
      <c r="M57" s="247">
        <f>IF(OR(F57="ERR",G57="ERR",H57="ERR",I57="ERR",J57="ERR",K57="ERR"),"ERROR",SUM(M47:N56))</f>
        <v>0</v>
      </c>
      <c r="N57" s="248"/>
      <c r="O57" s="24"/>
      <c r="AA57" s="85">
        <f>M57</f>
        <v>0</v>
      </c>
    </row>
    <row r="58" spans="1:255" ht="14.4" thickBot="1" x14ac:dyDescent="0.3">
      <c r="A58" s="47"/>
      <c r="B58" s="47"/>
      <c r="C58" s="47"/>
      <c r="D58" s="47"/>
      <c r="E58" s="47"/>
      <c r="F58" s="47"/>
      <c r="G58" s="47"/>
      <c r="H58" s="47"/>
      <c r="I58" s="47"/>
      <c r="J58" s="47"/>
      <c r="K58" s="47"/>
      <c r="L58" s="47"/>
      <c r="M58" s="47"/>
      <c r="N58" s="47"/>
      <c r="O58" s="47"/>
    </row>
    <row r="59" spans="1:255" ht="14.25" customHeight="1" x14ac:dyDescent="0.25">
      <c r="A59" s="214" t="s">
        <v>210</v>
      </c>
      <c r="B59" s="216"/>
      <c r="C59" s="240">
        <f>$C$5</f>
        <v>0</v>
      </c>
      <c r="D59" s="241"/>
      <c r="E59" s="241"/>
      <c r="F59" s="241"/>
      <c r="G59" s="241"/>
      <c r="H59" s="241"/>
      <c r="I59" s="241"/>
      <c r="J59" s="241"/>
      <c r="K59" s="241"/>
      <c r="L59" s="241"/>
      <c r="M59" s="241"/>
      <c r="N59" s="241"/>
      <c r="O59" s="242"/>
    </row>
    <row r="60" spans="1:255" ht="14.4" thickBot="1" x14ac:dyDescent="0.3">
      <c r="A60" s="217"/>
      <c r="B60" s="219"/>
      <c r="C60" s="243"/>
      <c r="D60" s="244"/>
      <c r="E60" s="244"/>
      <c r="F60" s="244"/>
      <c r="G60" s="244"/>
      <c r="H60" s="244"/>
      <c r="I60" s="244"/>
      <c r="J60" s="244"/>
      <c r="K60" s="244"/>
      <c r="L60" s="244"/>
      <c r="M60" s="244"/>
      <c r="N60" s="244"/>
      <c r="O60" s="245"/>
    </row>
    <row r="61" spans="1:255" ht="14.25" customHeight="1" thickBot="1" x14ac:dyDescent="0.3"/>
    <row r="62" spans="1:255" ht="14.4" thickBot="1" x14ac:dyDescent="0.3">
      <c r="A62" s="224" t="s">
        <v>220</v>
      </c>
      <c r="B62" s="225"/>
      <c r="C62" s="225"/>
      <c r="D62" s="225"/>
      <c r="E62" s="225"/>
      <c r="F62" s="225"/>
      <c r="G62" s="225"/>
      <c r="H62" s="225"/>
      <c r="I62" s="225"/>
      <c r="J62" s="225"/>
      <c r="K62" s="225"/>
      <c r="L62" s="225"/>
      <c r="M62" s="225"/>
      <c r="N62" s="225"/>
      <c r="O62" s="226"/>
    </row>
    <row r="63" spans="1:255" ht="15" customHeight="1" thickBot="1" x14ac:dyDescent="0.3">
      <c r="B63" s="22"/>
      <c r="C63" s="22"/>
      <c r="D63" s="22"/>
      <c r="E63" s="22"/>
      <c r="F63" s="22"/>
      <c r="G63" s="22"/>
      <c r="H63" s="22"/>
      <c r="I63" s="22"/>
      <c r="J63" s="22"/>
      <c r="K63" s="48"/>
      <c r="L63" s="24"/>
      <c r="M63" s="24"/>
      <c r="N63" s="24"/>
      <c r="O63" s="24"/>
    </row>
    <row r="64" spans="1:255" ht="14.4" thickBot="1" x14ac:dyDescent="0.3">
      <c r="A64" s="9"/>
      <c r="B64" s="23" t="s">
        <v>312</v>
      </c>
      <c r="C64" s="9"/>
      <c r="D64" s="9"/>
      <c r="E64" s="9"/>
      <c r="F64" s="9"/>
      <c r="G64" s="9"/>
      <c r="H64" s="9"/>
      <c r="I64" s="9"/>
      <c r="J64" s="9"/>
      <c r="K64" s="24"/>
      <c r="L64" s="237" t="s">
        <v>10</v>
      </c>
      <c r="M64" s="238"/>
      <c r="N64" s="238"/>
      <c r="O64" s="239"/>
      <c r="IU64" s="1" t="str">
        <f>B64</f>
        <v>Descripción:</v>
      </c>
    </row>
    <row r="65" spans="1:255" ht="14.4" thickBot="1" x14ac:dyDescent="0.3">
      <c r="A65" s="9"/>
      <c r="B65" s="227"/>
      <c r="C65" s="228"/>
      <c r="D65" s="228"/>
      <c r="E65" s="228"/>
      <c r="F65" s="228"/>
      <c r="G65" s="228"/>
      <c r="H65" s="228"/>
      <c r="I65" s="228"/>
      <c r="J65" s="229"/>
      <c r="K65" s="24"/>
      <c r="L65" s="233" t="s">
        <v>29</v>
      </c>
      <c r="M65" s="234"/>
      <c r="N65" s="235" t="s">
        <v>30</v>
      </c>
      <c r="O65" s="236"/>
      <c r="AA65" s="84">
        <f>B65</f>
        <v>0</v>
      </c>
    </row>
    <row r="66" spans="1:255" ht="14.4" thickBot="1" x14ac:dyDescent="0.3">
      <c r="A66" s="9"/>
      <c r="B66" s="230"/>
      <c r="C66" s="231"/>
      <c r="D66" s="231"/>
      <c r="E66" s="231"/>
      <c r="F66" s="231"/>
      <c r="G66" s="231"/>
      <c r="H66" s="231"/>
      <c r="I66" s="231"/>
      <c r="J66" s="232"/>
      <c r="K66" s="16" t="s">
        <v>9</v>
      </c>
      <c r="L66" s="220">
        <f>IF(M89=0,0,IF(G68="II",M89,IF(G68=0,"SUBSANAR",0)))</f>
        <v>0</v>
      </c>
      <c r="M66" s="221"/>
      <c r="N66" s="220">
        <f>IF(M89=0,0,IF(G68="DE",M89,IF(G68=0,"SUBSANAR",0)))</f>
        <v>0</v>
      </c>
      <c r="O66" s="221"/>
      <c r="AA66" s="85">
        <f>L66</f>
        <v>0</v>
      </c>
      <c r="IU66" s="4">
        <f>L66</f>
        <v>0</v>
      </c>
    </row>
    <row r="67" spans="1:255" x14ac:dyDescent="0.25">
      <c r="A67" s="9"/>
      <c r="B67" s="24"/>
      <c r="C67" s="24"/>
      <c r="D67" s="24"/>
      <c r="E67" s="24"/>
      <c r="F67" s="24"/>
      <c r="G67" s="24"/>
      <c r="H67" s="24"/>
      <c r="I67" s="24"/>
      <c r="J67" s="24"/>
      <c r="K67" s="24"/>
      <c r="L67" s="24"/>
      <c r="M67" s="24"/>
      <c r="N67" s="24"/>
      <c r="O67" s="24"/>
      <c r="AA67" s="85">
        <f>N66</f>
        <v>0</v>
      </c>
      <c r="IU67" s="4">
        <f>N66</f>
        <v>0</v>
      </c>
    </row>
    <row r="68" spans="1:255" x14ac:dyDescent="0.25">
      <c r="A68" s="9"/>
      <c r="B68" s="25" t="s">
        <v>36</v>
      </c>
      <c r="C68" s="26"/>
      <c r="D68" s="26"/>
      <c r="E68" s="24"/>
      <c r="F68" s="24"/>
      <c r="G68" s="56"/>
      <c r="H68" s="27" t="str">
        <f>IF(B65="","",IF(OR(G68="II",G68="DE"),"","Indicar si la subtarea es de Investigación o Desarrollo"))</f>
        <v/>
      </c>
      <c r="I68" s="24"/>
      <c r="J68" s="28"/>
      <c r="K68" s="28"/>
      <c r="L68" s="28"/>
      <c r="M68" s="28"/>
      <c r="N68" s="28"/>
      <c r="O68" s="28"/>
      <c r="AA68" s="84">
        <f>G68</f>
        <v>0</v>
      </c>
      <c r="IU68" s="1">
        <f>G68</f>
        <v>0</v>
      </c>
    </row>
    <row r="69" spans="1:255" x14ac:dyDescent="0.25">
      <c r="A69" s="9"/>
      <c r="B69" s="24"/>
      <c r="C69" s="24"/>
      <c r="D69" s="24"/>
      <c r="E69" s="24"/>
      <c r="F69" s="24"/>
      <c r="G69" s="24"/>
      <c r="H69" s="24"/>
      <c r="I69" s="24"/>
      <c r="J69" s="24"/>
      <c r="K69" s="24"/>
      <c r="L69" s="24"/>
      <c r="M69" s="24"/>
      <c r="N69" s="24"/>
      <c r="O69" s="24"/>
    </row>
    <row r="70" spans="1:255" ht="14.25" customHeight="1" x14ac:dyDescent="0.25">
      <c r="A70" s="9"/>
      <c r="B70" s="177" t="s">
        <v>221</v>
      </c>
      <c r="C70" s="177"/>
      <c r="D70" s="177"/>
      <c r="E70" s="177"/>
      <c r="F70" s="177"/>
      <c r="G70" s="177"/>
      <c r="H70" s="178"/>
      <c r="I70" s="180" t="str">
        <f>IF(AND(H70=0,H72=0),"",IF(AND(H72&gt;0,H70=0),"Incluir mes de inicio",IF(H70&lt;$J$9,"La subtarea se inicia antes del inicio de la actividad",IF(H70&gt;$J$10,"La subtarea se inicia después de la finalización de la actividad",""))))</f>
        <v/>
      </c>
      <c r="J70" s="180"/>
      <c r="K70" s="180"/>
      <c r="L70" s="180"/>
      <c r="M70" s="180"/>
      <c r="N70" s="180"/>
      <c r="O70" s="180"/>
      <c r="AA70" s="84">
        <f>H70</f>
        <v>0</v>
      </c>
      <c r="IU70" s="1">
        <f>H70</f>
        <v>0</v>
      </c>
    </row>
    <row r="71" spans="1:255" x14ac:dyDescent="0.25">
      <c r="A71" s="9"/>
      <c r="B71" s="177"/>
      <c r="C71" s="177"/>
      <c r="D71" s="177"/>
      <c r="E71" s="177"/>
      <c r="F71" s="177"/>
      <c r="G71" s="177"/>
      <c r="H71" s="201"/>
      <c r="I71" s="180"/>
      <c r="J71" s="180"/>
      <c r="K71" s="180"/>
      <c r="L71" s="180"/>
      <c r="M71" s="180"/>
      <c r="N71" s="180"/>
      <c r="O71" s="180"/>
    </row>
    <row r="72" spans="1:255" ht="14.25" customHeight="1" x14ac:dyDescent="0.25">
      <c r="A72" s="9"/>
      <c r="B72" s="177" t="s">
        <v>222</v>
      </c>
      <c r="C72" s="177"/>
      <c r="D72" s="177"/>
      <c r="E72" s="177"/>
      <c r="F72" s="177"/>
      <c r="G72" s="177"/>
      <c r="H72" s="178"/>
      <c r="I72" s="180" t="str">
        <f>IF(AND(H70=0,H72=0),"",IF(AND(OR(H70&lt;$J$9,H70&gt;$J$10),H72=0),"",IF(AND(H70&gt;=$J$9,H70&lt;=$J$10,H72=0),"Incluir mes de finalización",IF(H72&lt;$J$9,"La subtarea finaliza antes del inicio de la actividad",IF(H72&gt;$J$10,"La subtarea finaliza después de la finalización de la actividad","")))))</f>
        <v/>
      </c>
      <c r="J72" s="180"/>
      <c r="K72" s="180"/>
      <c r="L72" s="180"/>
      <c r="M72" s="180"/>
      <c r="N72" s="180"/>
      <c r="O72" s="180"/>
      <c r="AA72" s="84">
        <f>H72</f>
        <v>0</v>
      </c>
      <c r="IU72" s="1">
        <f>H72</f>
        <v>0</v>
      </c>
    </row>
    <row r="73" spans="1:255" x14ac:dyDescent="0.25">
      <c r="A73" s="9"/>
      <c r="B73" s="177"/>
      <c r="C73" s="177"/>
      <c r="D73" s="177"/>
      <c r="E73" s="177"/>
      <c r="F73" s="177"/>
      <c r="G73" s="177"/>
      <c r="H73" s="179"/>
      <c r="I73" s="180"/>
      <c r="J73" s="180"/>
      <c r="K73" s="180"/>
      <c r="L73" s="180"/>
      <c r="M73" s="180"/>
      <c r="N73" s="180"/>
      <c r="O73" s="180"/>
      <c r="AA73" s="86"/>
    </row>
    <row r="74" spans="1:255" x14ac:dyDescent="0.25">
      <c r="A74" s="9"/>
      <c r="B74" s="24"/>
      <c r="C74" s="24"/>
      <c r="D74" s="24"/>
      <c r="E74" s="24"/>
      <c r="F74" s="24"/>
      <c r="G74" s="31" t="s">
        <v>223</v>
      </c>
      <c r="H74" s="181" t="str">
        <f>IF(AND(H70=0,H72=0),"",IF(AND(H70&gt;=$J$9,H70&lt;=$J$10,H72=0),"SUBSANAR",IF(AND(H72&gt;=$J$9,H72&lt;=$J$10,H70=0),"SUBSANAR",IF(OR(H70&lt;$J$9,H70&gt;$J$10,H72&lt;$J$9,H72&gt;$J$10),"ERROR",H72-H70+1))))</f>
        <v/>
      </c>
      <c r="I74" s="182"/>
      <c r="J74" s="24" t="s">
        <v>17</v>
      </c>
      <c r="K74" s="24"/>
      <c r="L74" s="24"/>
      <c r="M74" s="24"/>
      <c r="N74" s="24"/>
      <c r="O74" s="24"/>
      <c r="AA74" s="86" t="str">
        <f>H74</f>
        <v/>
      </c>
    </row>
    <row r="75" spans="1:255" x14ac:dyDescent="0.25">
      <c r="A75" s="9"/>
      <c r="B75" s="24"/>
      <c r="C75" s="24"/>
      <c r="D75" s="24"/>
      <c r="E75" s="24"/>
      <c r="F75" s="24"/>
      <c r="G75" s="24"/>
      <c r="H75" s="24"/>
      <c r="I75" s="24"/>
      <c r="J75" s="24"/>
      <c r="K75" s="24"/>
      <c r="L75" s="24"/>
      <c r="M75" s="24"/>
      <c r="N75" s="24"/>
      <c r="O75" s="24"/>
      <c r="AA75" s="86"/>
    </row>
    <row r="76" spans="1:255" ht="14.4" thickBot="1" x14ac:dyDescent="0.3">
      <c r="A76" s="9"/>
      <c r="B76" s="32" t="s">
        <v>8</v>
      </c>
      <c r="C76" s="32"/>
      <c r="D76" s="32"/>
      <c r="E76" s="32"/>
      <c r="F76" s="32"/>
      <c r="G76" s="32"/>
      <c r="H76" s="33"/>
      <c r="I76" s="33"/>
      <c r="J76" s="33"/>
      <c r="K76" s="33"/>
      <c r="L76" s="33"/>
      <c r="M76" s="33"/>
      <c r="N76" s="33"/>
      <c r="O76" s="24"/>
      <c r="AA76" s="86"/>
    </row>
    <row r="77" spans="1:255" ht="14.25" customHeight="1" x14ac:dyDescent="0.25">
      <c r="A77" s="9"/>
      <c r="B77" s="34"/>
      <c r="C77" s="183" t="s">
        <v>19</v>
      </c>
      <c r="D77" s="184"/>
      <c r="E77" s="185"/>
      <c r="F77" s="189" t="s">
        <v>24</v>
      </c>
      <c r="G77" s="190"/>
      <c r="H77" s="190"/>
      <c r="I77" s="190"/>
      <c r="J77" s="190"/>
      <c r="K77" s="191"/>
      <c r="L77" s="192" t="s">
        <v>22</v>
      </c>
      <c r="M77" s="194" t="s">
        <v>10</v>
      </c>
      <c r="N77" s="195"/>
      <c r="O77" s="24"/>
    </row>
    <row r="78" spans="1:255" ht="14.4" thickBot="1" x14ac:dyDescent="0.3">
      <c r="A78" s="9"/>
      <c r="B78" s="35"/>
      <c r="C78" s="186"/>
      <c r="D78" s="187"/>
      <c r="E78" s="188"/>
      <c r="F78" s="36" t="str">
        <f>IF(OR(H70&lt;$J$9,H72&gt;$J$10),"",CONCATENATE("MES ",H70))</f>
        <v xml:space="preserve">MES </v>
      </c>
      <c r="G78" s="37" t="str">
        <f>IF(OR(H70&lt;$J$9,H72&gt;$J$10),"",IF(H70+1&gt;H72,"",CONCATENATE("MES ",H70+1)))</f>
        <v/>
      </c>
      <c r="H78" s="37" t="str">
        <f>IF(OR(H70&lt;$J$9,H72&gt;$J$10),"",IF(H70+2&gt;H72,"",CONCATENATE("MES ",H70+2)))</f>
        <v/>
      </c>
      <c r="I78" s="37" t="str">
        <f>IF(OR(H70&lt;$J$9,H72&gt;$J$10),"",IF(H70+3&gt;H72,"",CONCATENATE("MES ",H70+3)))</f>
        <v/>
      </c>
      <c r="J78" s="37" t="str">
        <f>IF(OR(H70&lt;$J$9,H72&gt;$J$10),"",IF(H70+4&gt;H72,"",CONCATENATE("MES ",H70+4)))</f>
        <v/>
      </c>
      <c r="K78" s="38" t="str">
        <f>IF(OR(H70&lt;$J$9,H72&gt;$J$10),"",IF(H70+5&gt;H72,"",CONCATENATE("MES ",H70+5)))</f>
        <v/>
      </c>
      <c r="L78" s="193"/>
      <c r="M78" s="196"/>
      <c r="N78" s="197"/>
      <c r="O78" s="39"/>
    </row>
    <row r="79" spans="1:255" x14ac:dyDescent="0.25">
      <c r="A79" s="9"/>
      <c r="B79" s="40">
        <v>1</v>
      </c>
      <c r="C79" s="198"/>
      <c r="D79" s="199"/>
      <c r="E79" s="200"/>
      <c r="F79" s="57"/>
      <c r="G79" s="58"/>
      <c r="H79" s="58"/>
      <c r="I79" s="58"/>
      <c r="J79" s="58"/>
      <c r="K79" s="59"/>
      <c r="L79" s="41" t="str">
        <f>IF(C79="","",SUM(F79:K79))</f>
        <v/>
      </c>
      <c r="M79" s="170" t="str">
        <f t="shared" ref="M79:M88" si="5">IF(C79="","",ROUND(L79*VLOOKUP(C79,TCN,3,FALSE),3))</f>
        <v/>
      </c>
      <c r="N79" s="171"/>
      <c r="O79" s="24"/>
    </row>
    <row r="80" spans="1:255" x14ac:dyDescent="0.25">
      <c r="A80" s="9"/>
      <c r="B80" s="40">
        <v>3</v>
      </c>
      <c r="C80" s="165"/>
      <c r="D80" s="166"/>
      <c r="E80" s="167"/>
      <c r="F80" s="60"/>
      <c r="G80" s="61"/>
      <c r="H80" s="61"/>
      <c r="I80" s="61"/>
      <c r="J80" s="61"/>
      <c r="K80" s="62"/>
      <c r="L80" s="42" t="str">
        <f t="shared" ref="L80:L88" si="6">IF(C80="","",SUM(F80:K80))</f>
        <v/>
      </c>
      <c r="M80" s="168" t="str">
        <f t="shared" si="5"/>
        <v/>
      </c>
      <c r="N80" s="169"/>
      <c r="O80" s="24"/>
    </row>
    <row r="81" spans="1:255" x14ac:dyDescent="0.25">
      <c r="A81" s="9"/>
      <c r="B81" s="40">
        <v>3</v>
      </c>
      <c r="C81" s="165"/>
      <c r="D81" s="166"/>
      <c r="E81" s="167"/>
      <c r="F81" s="60"/>
      <c r="G81" s="61"/>
      <c r="H81" s="61"/>
      <c r="I81" s="61"/>
      <c r="J81" s="61"/>
      <c r="K81" s="62"/>
      <c r="L81" s="42" t="str">
        <f t="shared" si="6"/>
        <v/>
      </c>
      <c r="M81" s="168" t="str">
        <f t="shared" si="5"/>
        <v/>
      </c>
      <c r="N81" s="169"/>
      <c r="O81" s="24"/>
    </row>
    <row r="82" spans="1:255" x14ac:dyDescent="0.25">
      <c r="A82" s="9"/>
      <c r="B82" s="40">
        <v>4</v>
      </c>
      <c r="C82" s="165"/>
      <c r="D82" s="166"/>
      <c r="E82" s="167"/>
      <c r="F82" s="60"/>
      <c r="G82" s="61"/>
      <c r="H82" s="61"/>
      <c r="I82" s="61"/>
      <c r="J82" s="61"/>
      <c r="K82" s="62"/>
      <c r="L82" s="42" t="str">
        <f t="shared" si="6"/>
        <v/>
      </c>
      <c r="M82" s="168" t="str">
        <f t="shared" si="5"/>
        <v/>
      </c>
      <c r="N82" s="169"/>
      <c r="O82" s="24"/>
    </row>
    <row r="83" spans="1:255" x14ac:dyDescent="0.25">
      <c r="A83" s="9"/>
      <c r="B83" s="40">
        <v>5</v>
      </c>
      <c r="C83" s="165"/>
      <c r="D83" s="166"/>
      <c r="E83" s="167"/>
      <c r="F83" s="60"/>
      <c r="G83" s="61"/>
      <c r="H83" s="61"/>
      <c r="I83" s="61"/>
      <c r="J83" s="61"/>
      <c r="K83" s="62"/>
      <c r="L83" s="42" t="str">
        <f t="shared" si="6"/>
        <v/>
      </c>
      <c r="M83" s="168" t="str">
        <f t="shared" si="5"/>
        <v/>
      </c>
      <c r="N83" s="169"/>
      <c r="O83" s="24"/>
      <c r="AA83" s="87"/>
    </row>
    <row r="84" spans="1:255" x14ac:dyDescent="0.25">
      <c r="A84" s="9"/>
      <c r="B84" s="40">
        <v>6</v>
      </c>
      <c r="C84" s="165"/>
      <c r="D84" s="166"/>
      <c r="E84" s="167"/>
      <c r="F84" s="60"/>
      <c r="G84" s="61"/>
      <c r="H84" s="61"/>
      <c r="I84" s="61"/>
      <c r="J84" s="61"/>
      <c r="K84" s="62"/>
      <c r="L84" s="42" t="str">
        <f t="shared" si="6"/>
        <v/>
      </c>
      <c r="M84" s="168" t="str">
        <f t="shared" si="5"/>
        <v/>
      </c>
      <c r="N84" s="169"/>
      <c r="O84" s="24"/>
    </row>
    <row r="85" spans="1:255" x14ac:dyDescent="0.25">
      <c r="A85" s="9"/>
      <c r="B85" s="40">
        <v>7</v>
      </c>
      <c r="C85" s="165"/>
      <c r="D85" s="166"/>
      <c r="E85" s="167"/>
      <c r="F85" s="60"/>
      <c r="G85" s="61"/>
      <c r="H85" s="61"/>
      <c r="I85" s="61"/>
      <c r="J85" s="61"/>
      <c r="K85" s="62"/>
      <c r="L85" s="42" t="str">
        <f t="shared" si="6"/>
        <v/>
      </c>
      <c r="M85" s="168" t="str">
        <f t="shared" si="5"/>
        <v/>
      </c>
      <c r="N85" s="169"/>
      <c r="O85" s="24"/>
    </row>
    <row r="86" spans="1:255" x14ac:dyDescent="0.25">
      <c r="A86" s="9"/>
      <c r="B86" s="40">
        <v>8</v>
      </c>
      <c r="C86" s="165"/>
      <c r="D86" s="166"/>
      <c r="E86" s="167"/>
      <c r="F86" s="60"/>
      <c r="G86" s="61"/>
      <c r="H86" s="61"/>
      <c r="I86" s="61"/>
      <c r="J86" s="61"/>
      <c r="K86" s="62"/>
      <c r="L86" s="42" t="str">
        <f t="shared" si="6"/>
        <v/>
      </c>
      <c r="M86" s="168" t="str">
        <f t="shared" si="5"/>
        <v/>
      </c>
      <c r="N86" s="169"/>
      <c r="O86" s="24"/>
    </row>
    <row r="87" spans="1:255" x14ac:dyDescent="0.25">
      <c r="A87" s="9"/>
      <c r="B87" s="40">
        <v>9</v>
      </c>
      <c r="C87" s="165"/>
      <c r="D87" s="166"/>
      <c r="E87" s="167"/>
      <c r="F87" s="60"/>
      <c r="G87" s="61"/>
      <c r="H87" s="61"/>
      <c r="I87" s="61"/>
      <c r="J87" s="61"/>
      <c r="K87" s="62"/>
      <c r="L87" s="42" t="str">
        <f t="shared" si="6"/>
        <v/>
      </c>
      <c r="M87" s="168" t="str">
        <f t="shared" si="5"/>
        <v/>
      </c>
      <c r="N87" s="169"/>
      <c r="O87" s="24"/>
    </row>
    <row r="88" spans="1:255" ht="14.4" thickBot="1" x14ac:dyDescent="0.3">
      <c r="A88" s="9"/>
      <c r="B88" s="40">
        <v>10</v>
      </c>
      <c r="C88" s="172"/>
      <c r="D88" s="173"/>
      <c r="E88" s="174"/>
      <c r="F88" s="63"/>
      <c r="G88" s="64"/>
      <c r="H88" s="64"/>
      <c r="I88" s="64"/>
      <c r="J88" s="64"/>
      <c r="K88" s="65"/>
      <c r="L88" s="44" t="str">
        <f t="shared" si="6"/>
        <v/>
      </c>
      <c r="M88" s="175" t="str">
        <f t="shared" si="5"/>
        <v/>
      </c>
      <c r="N88" s="176"/>
      <c r="O88" s="24"/>
    </row>
    <row r="89" spans="1:255" x14ac:dyDescent="0.25">
      <c r="A89" s="33"/>
      <c r="B89" s="24"/>
      <c r="C89" s="24"/>
      <c r="D89" s="249" t="s">
        <v>9</v>
      </c>
      <c r="E89" s="249"/>
      <c r="F89" s="45">
        <f t="shared" ref="F89:K89" si="7">IF(AND(F78="",SUM(F78:F88)=0),"",IF(AND(F78="",SUM(F78:F88)&lt;&gt;0),"ERR",SUM(F78:F88)))</f>
        <v>0</v>
      </c>
      <c r="G89" s="45" t="str">
        <f t="shared" si="7"/>
        <v/>
      </c>
      <c r="H89" s="45" t="str">
        <f t="shared" si="7"/>
        <v/>
      </c>
      <c r="I89" s="45" t="str">
        <f t="shared" si="7"/>
        <v/>
      </c>
      <c r="J89" s="45" t="str">
        <f t="shared" si="7"/>
        <v/>
      </c>
      <c r="K89" s="45" t="str">
        <f t="shared" si="7"/>
        <v/>
      </c>
      <c r="L89" s="46"/>
      <c r="M89" s="247">
        <f>IF(OR(F89="ERR",G89="ERR",H89="ERR",I89="ERR",J89="ERR",K89="ERR"),"ERROR",SUM(M79:N88))</f>
        <v>0</v>
      </c>
      <c r="N89" s="248"/>
      <c r="O89" s="24"/>
      <c r="AA89" s="85">
        <f>M89</f>
        <v>0</v>
      </c>
    </row>
    <row r="90" spans="1:255" ht="14.4" thickBot="1" x14ac:dyDescent="0.3">
      <c r="A90" s="24"/>
      <c r="B90" s="24"/>
      <c r="C90" s="24"/>
      <c r="D90" s="24"/>
      <c r="E90" s="24"/>
      <c r="F90" s="24"/>
      <c r="G90" s="24"/>
      <c r="H90" s="24"/>
      <c r="I90" s="24"/>
      <c r="J90" s="24"/>
      <c r="K90" s="24"/>
      <c r="L90" s="24"/>
      <c r="M90" s="24"/>
      <c r="N90" s="24"/>
      <c r="O90" s="24"/>
    </row>
    <row r="91" spans="1:255" ht="14.4" thickBot="1" x14ac:dyDescent="0.3">
      <c r="A91" s="224" t="s">
        <v>224</v>
      </c>
      <c r="B91" s="225"/>
      <c r="C91" s="225"/>
      <c r="D91" s="225"/>
      <c r="E91" s="225"/>
      <c r="F91" s="225"/>
      <c r="G91" s="225"/>
      <c r="H91" s="225"/>
      <c r="I91" s="225"/>
      <c r="J91" s="225"/>
      <c r="K91" s="225"/>
      <c r="L91" s="225"/>
      <c r="M91" s="225"/>
      <c r="N91" s="225"/>
      <c r="O91" s="226"/>
    </row>
    <row r="92" spans="1:255" ht="15" customHeight="1" thickBot="1" x14ac:dyDescent="0.3">
      <c r="B92" s="22"/>
      <c r="C92" s="22"/>
      <c r="D92" s="22"/>
      <c r="E92" s="22"/>
      <c r="F92" s="22"/>
      <c r="G92" s="22"/>
      <c r="H92" s="22"/>
      <c r="I92" s="22"/>
      <c r="J92" s="22"/>
      <c r="K92" s="48"/>
      <c r="L92" s="24"/>
      <c r="M92" s="24"/>
      <c r="N92" s="24"/>
      <c r="O92" s="24"/>
    </row>
    <row r="93" spans="1:255" ht="14.4" thickBot="1" x14ac:dyDescent="0.3">
      <c r="A93" s="9"/>
      <c r="B93" s="23" t="s">
        <v>312</v>
      </c>
      <c r="C93" s="9"/>
      <c r="D93" s="9"/>
      <c r="E93" s="9"/>
      <c r="F93" s="9"/>
      <c r="G93" s="9"/>
      <c r="H93" s="9"/>
      <c r="I93" s="9"/>
      <c r="J93" s="9"/>
      <c r="K93" s="24"/>
      <c r="L93" s="237" t="s">
        <v>10</v>
      </c>
      <c r="M93" s="238"/>
      <c r="N93" s="238"/>
      <c r="O93" s="239"/>
      <c r="IU93" s="1" t="str">
        <f>B93</f>
        <v>Descripción:</v>
      </c>
    </row>
    <row r="94" spans="1:255" ht="14.4" thickBot="1" x14ac:dyDescent="0.3">
      <c r="A94" s="9"/>
      <c r="B94" s="227"/>
      <c r="C94" s="228"/>
      <c r="D94" s="228"/>
      <c r="E94" s="228"/>
      <c r="F94" s="228"/>
      <c r="G94" s="228"/>
      <c r="H94" s="228"/>
      <c r="I94" s="228"/>
      <c r="J94" s="229"/>
      <c r="K94" s="24"/>
      <c r="L94" s="233" t="s">
        <v>29</v>
      </c>
      <c r="M94" s="234"/>
      <c r="N94" s="235" t="s">
        <v>30</v>
      </c>
      <c r="O94" s="236"/>
      <c r="AA94" s="84">
        <f>B94</f>
        <v>0</v>
      </c>
    </row>
    <row r="95" spans="1:255" ht="14.4" thickBot="1" x14ac:dyDescent="0.3">
      <c r="A95" s="9"/>
      <c r="B95" s="230"/>
      <c r="C95" s="231"/>
      <c r="D95" s="231"/>
      <c r="E95" s="231"/>
      <c r="F95" s="231"/>
      <c r="G95" s="231"/>
      <c r="H95" s="231"/>
      <c r="I95" s="231"/>
      <c r="J95" s="232"/>
      <c r="K95" s="16" t="s">
        <v>9</v>
      </c>
      <c r="L95" s="220">
        <f>IF(M118=0,0,IF(G97="II",M118,IF(G97=0,"SUBSANAR",0)))</f>
        <v>0</v>
      </c>
      <c r="M95" s="221"/>
      <c r="N95" s="220">
        <f>IF(M118=0,0,IF(G97="DE",M118,IF(G97=0,"SUBSANAR",0)))</f>
        <v>0</v>
      </c>
      <c r="O95" s="221"/>
      <c r="AA95" s="85">
        <f>L95</f>
        <v>0</v>
      </c>
      <c r="IU95" s="4">
        <f>L95</f>
        <v>0</v>
      </c>
    </row>
    <row r="96" spans="1:255" x14ac:dyDescent="0.25">
      <c r="A96" s="9"/>
      <c r="B96" s="24"/>
      <c r="C96" s="24"/>
      <c r="D96" s="24"/>
      <c r="E96" s="24"/>
      <c r="F96" s="24"/>
      <c r="G96" s="24"/>
      <c r="H96" s="24"/>
      <c r="I96" s="24"/>
      <c r="J96" s="24"/>
      <c r="K96" s="24"/>
      <c r="L96" s="24"/>
      <c r="M96" s="24"/>
      <c r="N96" s="24"/>
      <c r="O96" s="24"/>
      <c r="AA96" s="85">
        <f>N95</f>
        <v>0</v>
      </c>
      <c r="IU96" s="4">
        <f>N95</f>
        <v>0</v>
      </c>
    </row>
    <row r="97" spans="1:255" x14ac:dyDescent="0.25">
      <c r="A97" s="9"/>
      <c r="B97" s="25" t="s">
        <v>36</v>
      </c>
      <c r="C97" s="26"/>
      <c r="D97" s="26"/>
      <c r="E97" s="24"/>
      <c r="F97" s="24"/>
      <c r="G97" s="56"/>
      <c r="H97" s="27" t="str">
        <f>IF(B94="","",IF(OR(G97="II",G97="DE"),"","Indicar si la subtarea es de Investigación o Desarrollo"))</f>
        <v/>
      </c>
      <c r="I97" s="24"/>
      <c r="J97" s="28"/>
      <c r="K97" s="28"/>
      <c r="L97" s="28"/>
      <c r="M97" s="28"/>
      <c r="N97" s="28"/>
      <c r="O97" s="28"/>
      <c r="AA97" s="84">
        <f>G97</f>
        <v>0</v>
      </c>
      <c r="IU97" s="1">
        <f>G97</f>
        <v>0</v>
      </c>
    </row>
    <row r="98" spans="1:255" x14ac:dyDescent="0.25">
      <c r="A98" s="9"/>
      <c r="B98" s="24"/>
      <c r="C98" s="24"/>
      <c r="D98" s="24"/>
      <c r="E98" s="24"/>
      <c r="F98" s="24"/>
      <c r="G98" s="24"/>
      <c r="H98" s="24"/>
      <c r="I98" s="24"/>
      <c r="J98" s="24"/>
      <c r="K98" s="24"/>
      <c r="L98" s="24"/>
      <c r="M98" s="24"/>
      <c r="N98" s="24"/>
      <c r="O98" s="24"/>
    </row>
    <row r="99" spans="1:255" ht="14.25" customHeight="1" x14ac:dyDescent="0.25">
      <c r="A99" s="9"/>
      <c r="B99" s="177" t="s">
        <v>225</v>
      </c>
      <c r="C99" s="177"/>
      <c r="D99" s="177"/>
      <c r="E99" s="177"/>
      <c r="F99" s="177"/>
      <c r="G99" s="177"/>
      <c r="H99" s="178"/>
      <c r="I99" s="180" t="str">
        <f>IF(AND(H99=0,H101=0),"",IF(AND(H101&gt;0,H99=0),"Incluir mes de inicio",IF(H99&lt;$J$9,"La subtarea se inicia antes del inicio de la actividad",IF(H99&gt;$J$10,"La subtarea se inicia después de la finalización de la actividad",""))))</f>
        <v/>
      </c>
      <c r="J99" s="180"/>
      <c r="K99" s="180"/>
      <c r="L99" s="180"/>
      <c r="M99" s="180"/>
      <c r="N99" s="180"/>
      <c r="O99" s="180"/>
      <c r="AA99" s="84">
        <f>H99</f>
        <v>0</v>
      </c>
      <c r="IU99" s="1">
        <f>H99</f>
        <v>0</v>
      </c>
    </row>
    <row r="100" spans="1:255" x14ac:dyDescent="0.25">
      <c r="A100" s="9"/>
      <c r="B100" s="177"/>
      <c r="C100" s="177"/>
      <c r="D100" s="177"/>
      <c r="E100" s="177"/>
      <c r="F100" s="177"/>
      <c r="G100" s="177"/>
      <c r="H100" s="201"/>
      <c r="I100" s="180"/>
      <c r="J100" s="180"/>
      <c r="K100" s="180"/>
      <c r="L100" s="180"/>
      <c r="M100" s="180"/>
      <c r="N100" s="180"/>
      <c r="O100" s="180"/>
    </row>
    <row r="101" spans="1:255" ht="14.25" customHeight="1" x14ac:dyDescent="0.25">
      <c r="A101" s="9"/>
      <c r="B101" s="177" t="s">
        <v>226</v>
      </c>
      <c r="C101" s="177"/>
      <c r="D101" s="177"/>
      <c r="E101" s="177"/>
      <c r="F101" s="177"/>
      <c r="G101" s="177"/>
      <c r="H101" s="178"/>
      <c r="I101" s="180" t="str">
        <f>IF(AND(H99=0,H101=0),"",IF(AND(OR(H99&lt;$J$9,H99&gt;$J$10),H101=0),"",IF(AND(H99&gt;=$J$9,H99&lt;=$J$10,H101=0),"Incluir mes de finalización",IF(H101&lt;$J$9,"La subtarea finaliza antes del inicio de la actividad",IF(H101&gt;$J$10,"La subtarea finaliza después de la finalización de la actividad","")))))</f>
        <v/>
      </c>
      <c r="J101" s="180"/>
      <c r="K101" s="180"/>
      <c r="L101" s="180"/>
      <c r="M101" s="180"/>
      <c r="N101" s="180"/>
      <c r="O101" s="180"/>
      <c r="AA101" s="84">
        <f>H101</f>
        <v>0</v>
      </c>
      <c r="IU101" s="1">
        <f>H101</f>
        <v>0</v>
      </c>
    </row>
    <row r="102" spans="1:255" x14ac:dyDescent="0.25">
      <c r="A102" s="9"/>
      <c r="B102" s="177"/>
      <c r="C102" s="177"/>
      <c r="D102" s="177"/>
      <c r="E102" s="177"/>
      <c r="F102" s="177"/>
      <c r="G102" s="177"/>
      <c r="H102" s="179"/>
      <c r="I102" s="180"/>
      <c r="J102" s="180"/>
      <c r="K102" s="180"/>
      <c r="L102" s="180"/>
      <c r="M102" s="180"/>
      <c r="N102" s="180"/>
      <c r="O102" s="180"/>
      <c r="AA102" s="86"/>
    </row>
    <row r="103" spans="1:255" x14ac:dyDescent="0.25">
      <c r="A103" s="9"/>
      <c r="B103" s="24"/>
      <c r="C103" s="24"/>
      <c r="D103" s="24"/>
      <c r="E103" s="24"/>
      <c r="F103" s="24"/>
      <c r="G103" s="31" t="s">
        <v>227</v>
      </c>
      <c r="H103" s="181" t="str">
        <f>IF(AND(H99=0,H101=0),"",IF(AND(H99&gt;=$J$9,H99&lt;=$J$10,H101=0),"SUBSANAR",IF(AND(H101&gt;=$J$9,H101&lt;=$J$10,H99=0),"SUBSANAR",IF(OR(H99&lt;$J$9,H99&gt;$J$10,H101&lt;$J$9,H101&gt;$J$10),"ERROR",H101-H99+1))))</f>
        <v/>
      </c>
      <c r="I103" s="182"/>
      <c r="J103" s="24" t="s">
        <v>17</v>
      </c>
      <c r="K103" s="24"/>
      <c r="L103" s="24"/>
      <c r="M103" s="24"/>
      <c r="N103" s="24"/>
      <c r="O103" s="24"/>
      <c r="AA103" s="86" t="str">
        <f>H103</f>
        <v/>
      </c>
    </row>
    <row r="104" spans="1:255" x14ac:dyDescent="0.25">
      <c r="A104" s="9"/>
      <c r="B104" s="24"/>
      <c r="C104" s="24"/>
      <c r="D104" s="24"/>
      <c r="E104" s="24"/>
      <c r="F104" s="24"/>
      <c r="G104" s="24"/>
      <c r="H104" s="24"/>
      <c r="I104" s="24"/>
      <c r="J104" s="24"/>
      <c r="K104" s="24"/>
      <c r="L104" s="24"/>
      <c r="M104" s="24"/>
      <c r="N104" s="24"/>
      <c r="O104" s="24"/>
      <c r="AA104" s="86"/>
    </row>
    <row r="105" spans="1:255" ht="14.4" thickBot="1" x14ac:dyDescent="0.3">
      <c r="A105" s="9"/>
      <c r="B105" s="32" t="s">
        <v>8</v>
      </c>
      <c r="C105" s="32"/>
      <c r="D105" s="32"/>
      <c r="E105" s="32"/>
      <c r="F105" s="32"/>
      <c r="G105" s="32"/>
      <c r="H105" s="33"/>
      <c r="I105" s="33"/>
      <c r="J105" s="33"/>
      <c r="K105" s="33"/>
      <c r="L105" s="33"/>
      <c r="M105" s="33"/>
      <c r="N105" s="33"/>
      <c r="O105" s="24"/>
      <c r="AA105" s="86"/>
    </row>
    <row r="106" spans="1:255" ht="14.25" customHeight="1" x14ac:dyDescent="0.25">
      <c r="A106" s="9"/>
      <c r="B106" s="34"/>
      <c r="C106" s="183" t="s">
        <v>19</v>
      </c>
      <c r="D106" s="184"/>
      <c r="E106" s="185"/>
      <c r="F106" s="189" t="s">
        <v>24</v>
      </c>
      <c r="G106" s="190"/>
      <c r="H106" s="190"/>
      <c r="I106" s="190"/>
      <c r="J106" s="190"/>
      <c r="K106" s="191"/>
      <c r="L106" s="192" t="s">
        <v>22</v>
      </c>
      <c r="M106" s="194" t="s">
        <v>10</v>
      </c>
      <c r="N106" s="195"/>
      <c r="O106" s="24"/>
    </row>
    <row r="107" spans="1:255" ht="14.4" thickBot="1" x14ac:dyDescent="0.3">
      <c r="A107" s="9"/>
      <c r="B107" s="35"/>
      <c r="C107" s="186"/>
      <c r="D107" s="187"/>
      <c r="E107" s="188"/>
      <c r="F107" s="36" t="str">
        <f>IF(OR(H99&lt;$J$9,H101&gt;$J$10),"",CONCATENATE("MES ",H99))</f>
        <v xml:space="preserve">MES </v>
      </c>
      <c r="G107" s="37" t="str">
        <f>IF(OR(H99&lt;$J$9,H101&gt;$J$10),"",IF(H99+1&gt;H101,"",CONCATENATE("MES ",H99+1)))</f>
        <v/>
      </c>
      <c r="H107" s="37" t="str">
        <f>IF(OR(H99&lt;$J$9,H101&gt;$J$10),"",IF(H99+2&gt;H101,"",CONCATENATE("MES ",H99+2)))</f>
        <v/>
      </c>
      <c r="I107" s="37" t="str">
        <f>IF(OR(H99&lt;$J$9,H101&gt;$J$10),"",IF(H99+3&gt;H101,"",CONCATENATE("MES ",H99+3)))</f>
        <v/>
      </c>
      <c r="J107" s="37" t="str">
        <f>IF(OR(H99&lt;$J$9,H101&gt;$J$10),"",IF(H99+4&gt;H101,"",CONCATENATE("MES ",H99+4)))</f>
        <v/>
      </c>
      <c r="K107" s="38" t="str">
        <f>IF(OR(H99&lt;$J$9,H101&gt;$J$10),"",IF(H99+5&gt;H101,"",CONCATENATE("MES ",H99+5)))</f>
        <v/>
      </c>
      <c r="L107" s="193"/>
      <c r="M107" s="196"/>
      <c r="N107" s="197"/>
      <c r="O107" s="39"/>
    </row>
    <row r="108" spans="1:255" x14ac:dyDescent="0.25">
      <c r="A108" s="9"/>
      <c r="B108" s="40">
        <v>1</v>
      </c>
      <c r="C108" s="198"/>
      <c r="D108" s="199"/>
      <c r="E108" s="200"/>
      <c r="F108" s="57"/>
      <c r="G108" s="58"/>
      <c r="H108" s="58"/>
      <c r="I108" s="58"/>
      <c r="J108" s="58"/>
      <c r="K108" s="59"/>
      <c r="L108" s="41" t="str">
        <f>IF(C108="","",SUM(F108:K108))</f>
        <v/>
      </c>
      <c r="M108" s="170" t="str">
        <f t="shared" ref="M108:M117" si="8">IF(C108="","",ROUND(L108*VLOOKUP(C108,TCN,3,FALSE),3))</f>
        <v/>
      </c>
      <c r="N108" s="171"/>
      <c r="O108" s="24"/>
    </row>
    <row r="109" spans="1:255" x14ac:dyDescent="0.25">
      <c r="A109" s="9"/>
      <c r="B109" s="40">
        <v>3</v>
      </c>
      <c r="C109" s="165"/>
      <c r="D109" s="166"/>
      <c r="E109" s="167"/>
      <c r="F109" s="60"/>
      <c r="G109" s="61"/>
      <c r="H109" s="61"/>
      <c r="I109" s="61"/>
      <c r="J109" s="61"/>
      <c r="K109" s="62"/>
      <c r="L109" s="42" t="str">
        <f t="shared" ref="L109:L117" si="9">IF(C109="","",SUM(F109:K109))</f>
        <v/>
      </c>
      <c r="M109" s="168" t="str">
        <f t="shared" si="8"/>
        <v/>
      </c>
      <c r="N109" s="169"/>
      <c r="O109" s="24"/>
    </row>
    <row r="110" spans="1:255" x14ac:dyDescent="0.25">
      <c r="A110" s="9"/>
      <c r="B110" s="40">
        <v>3</v>
      </c>
      <c r="C110" s="165"/>
      <c r="D110" s="166"/>
      <c r="E110" s="167"/>
      <c r="F110" s="60"/>
      <c r="G110" s="61"/>
      <c r="H110" s="61"/>
      <c r="I110" s="61"/>
      <c r="J110" s="61"/>
      <c r="K110" s="62"/>
      <c r="L110" s="42" t="str">
        <f t="shared" si="9"/>
        <v/>
      </c>
      <c r="M110" s="168" t="str">
        <f t="shared" si="8"/>
        <v/>
      </c>
      <c r="N110" s="169"/>
      <c r="O110" s="24"/>
    </row>
    <row r="111" spans="1:255" x14ac:dyDescent="0.25">
      <c r="A111" s="9"/>
      <c r="B111" s="40">
        <v>4</v>
      </c>
      <c r="C111" s="165"/>
      <c r="D111" s="166"/>
      <c r="E111" s="167"/>
      <c r="F111" s="60"/>
      <c r="G111" s="61"/>
      <c r="H111" s="61"/>
      <c r="I111" s="61"/>
      <c r="J111" s="61"/>
      <c r="K111" s="62"/>
      <c r="L111" s="42" t="str">
        <f t="shared" si="9"/>
        <v/>
      </c>
      <c r="M111" s="168" t="str">
        <f t="shared" si="8"/>
        <v/>
      </c>
      <c r="N111" s="169"/>
      <c r="O111" s="24"/>
    </row>
    <row r="112" spans="1:255" x14ac:dyDescent="0.25">
      <c r="A112" s="9"/>
      <c r="B112" s="40">
        <v>5</v>
      </c>
      <c r="C112" s="165"/>
      <c r="D112" s="166"/>
      <c r="E112" s="167"/>
      <c r="F112" s="60"/>
      <c r="G112" s="61"/>
      <c r="H112" s="61"/>
      <c r="I112" s="61"/>
      <c r="J112" s="61"/>
      <c r="K112" s="62"/>
      <c r="L112" s="42" t="str">
        <f t="shared" si="9"/>
        <v/>
      </c>
      <c r="M112" s="168" t="str">
        <f t="shared" si="8"/>
        <v/>
      </c>
      <c r="N112" s="169"/>
      <c r="O112" s="24"/>
      <c r="AA112" s="87"/>
    </row>
    <row r="113" spans="1:255" x14ac:dyDescent="0.25">
      <c r="A113" s="9"/>
      <c r="B113" s="40">
        <v>6</v>
      </c>
      <c r="C113" s="165"/>
      <c r="D113" s="166"/>
      <c r="E113" s="167"/>
      <c r="F113" s="60"/>
      <c r="G113" s="61"/>
      <c r="H113" s="61"/>
      <c r="I113" s="61"/>
      <c r="J113" s="61"/>
      <c r="K113" s="62"/>
      <c r="L113" s="42" t="str">
        <f t="shared" si="9"/>
        <v/>
      </c>
      <c r="M113" s="168" t="str">
        <f t="shared" si="8"/>
        <v/>
      </c>
      <c r="N113" s="169"/>
      <c r="O113" s="24"/>
    </row>
    <row r="114" spans="1:255" x14ac:dyDescent="0.25">
      <c r="A114" s="9"/>
      <c r="B114" s="40">
        <v>7</v>
      </c>
      <c r="C114" s="165"/>
      <c r="D114" s="166"/>
      <c r="E114" s="167"/>
      <c r="F114" s="60"/>
      <c r="G114" s="61"/>
      <c r="H114" s="61"/>
      <c r="I114" s="61"/>
      <c r="J114" s="61"/>
      <c r="K114" s="62"/>
      <c r="L114" s="42" t="str">
        <f t="shared" si="9"/>
        <v/>
      </c>
      <c r="M114" s="168" t="str">
        <f t="shared" si="8"/>
        <v/>
      </c>
      <c r="N114" s="169"/>
      <c r="O114" s="24"/>
    </row>
    <row r="115" spans="1:255" x14ac:dyDescent="0.25">
      <c r="A115" s="9"/>
      <c r="B115" s="40">
        <v>8</v>
      </c>
      <c r="C115" s="165"/>
      <c r="D115" s="166"/>
      <c r="E115" s="167"/>
      <c r="F115" s="60"/>
      <c r="G115" s="61"/>
      <c r="H115" s="61"/>
      <c r="I115" s="61"/>
      <c r="J115" s="61"/>
      <c r="K115" s="62"/>
      <c r="L115" s="42" t="str">
        <f t="shared" si="9"/>
        <v/>
      </c>
      <c r="M115" s="168" t="str">
        <f t="shared" si="8"/>
        <v/>
      </c>
      <c r="N115" s="169"/>
      <c r="O115" s="24"/>
    </row>
    <row r="116" spans="1:255" x14ac:dyDescent="0.25">
      <c r="A116" s="9"/>
      <c r="B116" s="40">
        <v>9</v>
      </c>
      <c r="C116" s="165"/>
      <c r="D116" s="166"/>
      <c r="E116" s="167"/>
      <c r="F116" s="60"/>
      <c r="G116" s="61"/>
      <c r="H116" s="61"/>
      <c r="I116" s="61"/>
      <c r="J116" s="61"/>
      <c r="K116" s="62"/>
      <c r="L116" s="42" t="str">
        <f t="shared" si="9"/>
        <v/>
      </c>
      <c r="M116" s="168" t="str">
        <f t="shared" si="8"/>
        <v/>
      </c>
      <c r="N116" s="169"/>
      <c r="O116" s="24"/>
    </row>
    <row r="117" spans="1:255" ht="14.4" thickBot="1" x14ac:dyDescent="0.3">
      <c r="A117" s="9"/>
      <c r="B117" s="40">
        <v>10</v>
      </c>
      <c r="C117" s="172"/>
      <c r="D117" s="173"/>
      <c r="E117" s="174"/>
      <c r="F117" s="63"/>
      <c r="G117" s="64"/>
      <c r="H117" s="64"/>
      <c r="I117" s="64"/>
      <c r="J117" s="64"/>
      <c r="K117" s="65"/>
      <c r="L117" s="44" t="str">
        <f t="shared" si="9"/>
        <v/>
      </c>
      <c r="M117" s="175" t="str">
        <f t="shared" si="8"/>
        <v/>
      </c>
      <c r="N117" s="176"/>
      <c r="O117" s="24"/>
    </row>
    <row r="118" spans="1:255" x14ac:dyDescent="0.25">
      <c r="A118" s="33"/>
      <c r="B118" s="24"/>
      <c r="C118" s="24"/>
      <c r="D118" s="249" t="s">
        <v>9</v>
      </c>
      <c r="E118" s="249"/>
      <c r="F118" s="45">
        <f t="shared" ref="F118:K118" si="10">IF(AND(F107="",SUM(F107:F117)=0),"",IF(AND(F107="",SUM(F107:F117)&lt;&gt;0),"ERR",SUM(F107:F117)))</f>
        <v>0</v>
      </c>
      <c r="G118" s="45" t="str">
        <f t="shared" si="10"/>
        <v/>
      </c>
      <c r="H118" s="45" t="str">
        <f t="shared" si="10"/>
        <v/>
      </c>
      <c r="I118" s="45" t="str">
        <f t="shared" si="10"/>
        <v/>
      </c>
      <c r="J118" s="45" t="str">
        <f t="shared" si="10"/>
        <v/>
      </c>
      <c r="K118" s="45" t="str">
        <f t="shared" si="10"/>
        <v/>
      </c>
      <c r="L118" s="46"/>
      <c r="M118" s="247">
        <f>IF(OR(F118="ERR",G118="ERR",H118="ERR",I118="ERR",J118="ERR",K118="ERR"),"ERROR",SUM(M108:N117))</f>
        <v>0</v>
      </c>
      <c r="N118" s="248"/>
      <c r="O118" s="24"/>
      <c r="AA118" s="85">
        <f>M118</f>
        <v>0</v>
      </c>
    </row>
    <row r="119" spans="1:255" ht="14.4" thickBot="1" x14ac:dyDescent="0.3"/>
    <row r="120" spans="1:255" ht="14.25" customHeight="1" x14ac:dyDescent="0.25">
      <c r="A120" s="214" t="s">
        <v>210</v>
      </c>
      <c r="B120" s="216"/>
      <c r="C120" s="240">
        <f>$C$5</f>
        <v>0</v>
      </c>
      <c r="D120" s="241"/>
      <c r="E120" s="241"/>
      <c r="F120" s="241"/>
      <c r="G120" s="241"/>
      <c r="H120" s="241"/>
      <c r="I120" s="241"/>
      <c r="J120" s="241"/>
      <c r="K120" s="241"/>
      <c r="L120" s="241"/>
      <c r="M120" s="241"/>
      <c r="N120" s="241"/>
      <c r="O120" s="242"/>
    </row>
    <row r="121" spans="1:255" ht="14.4" thickBot="1" x14ac:dyDescent="0.3">
      <c r="A121" s="217"/>
      <c r="B121" s="219"/>
      <c r="C121" s="243"/>
      <c r="D121" s="244"/>
      <c r="E121" s="244"/>
      <c r="F121" s="244"/>
      <c r="G121" s="244"/>
      <c r="H121" s="244"/>
      <c r="I121" s="244"/>
      <c r="J121" s="244"/>
      <c r="K121" s="244"/>
      <c r="L121" s="244"/>
      <c r="M121" s="244"/>
      <c r="N121" s="244"/>
      <c r="O121" s="245"/>
    </row>
    <row r="122" spans="1:255" ht="14.4" thickBot="1" x14ac:dyDescent="0.3"/>
    <row r="123" spans="1:255" ht="14.4" thickBot="1" x14ac:dyDescent="0.3">
      <c r="A123" s="224" t="s">
        <v>228</v>
      </c>
      <c r="B123" s="225"/>
      <c r="C123" s="225"/>
      <c r="D123" s="225"/>
      <c r="E123" s="225"/>
      <c r="F123" s="225"/>
      <c r="G123" s="225"/>
      <c r="H123" s="225"/>
      <c r="I123" s="225"/>
      <c r="J123" s="225"/>
      <c r="K123" s="225"/>
      <c r="L123" s="225"/>
      <c r="M123" s="225"/>
      <c r="N123" s="225"/>
      <c r="O123" s="226"/>
    </row>
    <row r="124" spans="1:255" ht="15" customHeight="1" thickBot="1" x14ac:dyDescent="0.3">
      <c r="B124" s="22"/>
      <c r="C124" s="22"/>
      <c r="D124" s="22"/>
      <c r="E124" s="22"/>
      <c r="F124" s="22"/>
      <c r="G124" s="22"/>
      <c r="H124" s="22"/>
      <c r="I124" s="22"/>
      <c r="J124" s="22"/>
      <c r="K124" s="48"/>
      <c r="L124" s="24"/>
      <c r="M124" s="24"/>
      <c r="N124" s="24"/>
      <c r="O124" s="24"/>
    </row>
    <row r="125" spans="1:255" ht="14.4" thickBot="1" x14ac:dyDescent="0.3">
      <c r="A125" s="9"/>
      <c r="B125" s="23" t="s">
        <v>312</v>
      </c>
      <c r="C125" s="9"/>
      <c r="D125" s="9"/>
      <c r="E125" s="9"/>
      <c r="F125" s="9"/>
      <c r="G125" s="9"/>
      <c r="H125" s="9"/>
      <c r="I125" s="9"/>
      <c r="J125" s="9"/>
      <c r="K125" s="24"/>
      <c r="L125" s="237" t="s">
        <v>10</v>
      </c>
      <c r="M125" s="238"/>
      <c r="N125" s="238"/>
      <c r="O125" s="239"/>
      <c r="IU125" s="1" t="str">
        <f>B125</f>
        <v>Descripción:</v>
      </c>
    </row>
    <row r="126" spans="1:255" ht="14.4" thickBot="1" x14ac:dyDescent="0.3">
      <c r="A126" s="9"/>
      <c r="B126" s="227"/>
      <c r="C126" s="228"/>
      <c r="D126" s="228"/>
      <c r="E126" s="228"/>
      <c r="F126" s="228"/>
      <c r="G126" s="228"/>
      <c r="H126" s="228"/>
      <c r="I126" s="228"/>
      <c r="J126" s="229"/>
      <c r="K126" s="24"/>
      <c r="L126" s="233" t="s">
        <v>29</v>
      </c>
      <c r="M126" s="234"/>
      <c r="N126" s="235" t="s">
        <v>30</v>
      </c>
      <c r="O126" s="236"/>
      <c r="AA126" s="84">
        <f>B126</f>
        <v>0</v>
      </c>
    </row>
    <row r="127" spans="1:255" ht="14.4" thickBot="1" x14ac:dyDescent="0.3">
      <c r="A127" s="9"/>
      <c r="B127" s="230"/>
      <c r="C127" s="231"/>
      <c r="D127" s="231"/>
      <c r="E127" s="231"/>
      <c r="F127" s="231"/>
      <c r="G127" s="231"/>
      <c r="H127" s="231"/>
      <c r="I127" s="231"/>
      <c r="J127" s="232"/>
      <c r="K127" s="16" t="s">
        <v>9</v>
      </c>
      <c r="L127" s="220">
        <f>IF(M150=0,0,IF(G129="II",M150,IF(G129=0,"SUBSANAR",0)))</f>
        <v>0</v>
      </c>
      <c r="M127" s="221"/>
      <c r="N127" s="220">
        <f>IF(M150=0,0,IF(G129="DE",M150,IF(G129=0,"SUBSANAR",0)))</f>
        <v>0</v>
      </c>
      <c r="O127" s="221"/>
      <c r="AA127" s="85">
        <f>L127</f>
        <v>0</v>
      </c>
      <c r="IU127" s="4">
        <f>L127</f>
        <v>0</v>
      </c>
    </row>
    <row r="128" spans="1:255" x14ac:dyDescent="0.25">
      <c r="A128" s="9"/>
      <c r="B128" s="24"/>
      <c r="C128" s="24"/>
      <c r="D128" s="24"/>
      <c r="E128" s="24"/>
      <c r="F128" s="24"/>
      <c r="G128" s="24"/>
      <c r="H128" s="24"/>
      <c r="I128" s="24"/>
      <c r="J128" s="24"/>
      <c r="K128" s="24"/>
      <c r="L128" s="24"/>
      <c r="M128" s="24"/>
      <c r="N128" s="24"/>
      <c r="O128" s="24"/>
      <c r="AA128" s="85">
        <f>N127</f>
        <v>0</v>
      </c>
      <c r="IU128" s="4">
        <f>N127</f>
        <v>0</v>
      </c>
    </row>
    <row r="129" spans="1:255" x14ac:dyDescent="0.25">
      <c r="A129" s="9"/>
      <c r="B129" s="25" t="s">
        <v>36</v>
      </c>
      <c r="C129" s="26"/>
      <c r="D129" s="26"/>
      <c r="E129" s="24"/>
      <c r="F129" s="24"/>
      <c r="G129" s="56"/>
      <c r="H129" s="27" t="str">
        <f>IF(B126="","",IF(OR(G129="II",G129="DE"),"","Indicar si la subtarea es de Investigación o Desarrollo"))</f>
        <v/>
      </c>
      <c r="I129" s="24"/>
      <c r="J129" s="28"/>
      <c r="K129" s="28"/>
      <c r="L129" s="28"/>
      <c r="M129" s="28"/>
      <c r="N129" s="28"/>
      <c r="O129" s="28"/>
      <c r="AA129" s="84">
        <f>G129</f>
        <v>0</v>
      </c>
      <c r="IU129" s="1">
        <f>G129</f>
        <v>0</v>
      </c>
    </row>
    <row r="130" spans="1:255" x14ac:dyDescent="0.25">
      <c r="A130" s="9"/>
      <c r="B130" s="24"/>
      <c r="C130" s="24"/>
      <c r="D130" s="24"/>
      <c r="E130" s="24"/>
      <c r="F130" s="24"/>
      <c r="G130" s="24"/>
      <c r="H130" s="24"/>
      <c r="I130" s="24"/>
      <c r="J130" s="24"/>
      <c r="K130" s="24"/>
      <c r="L130" s="24"/>
      <c r="M130" s="24"/>
      <c r="N130" s="24"/>
      <c r="O130" s="24"/>
    </row>
    <row r="131" spans="1:255" ht="14.25" customHeight="1" x14ac:dyDescent="0.25">
      <c r="A131" s="9"/>
      <c r="B131" s="177" t="s">
        <v>229</v>
      </c>
      <c r="C131" s="177"/>
      <c r="D131" s="177"/>
      <c r="E131" s="177"/>
      <c r="F131" s="177"/>
      <c r="G131" s="177"/>
      <c r="H131" s="178"/>
      <c r="I131" s="180" t="str">
        <f>IF(AND(H131=0,H133=0),"",IF(AND(H133&gt;0,H131=0),"Incluir mes de inicio",IF(H131&lt;$J$9,"La subtarea se inicia antes del inicio de la actividad",IF(H131&gt;$J$10,"La subtarea se inicia después de la finalización de la actividad",""))))</f>
        <v/>
      </c>
      <c r="J131" s="180"/>
      <c r="K131" s="180"/>
      <c r="L131" s="180"/>
      <c r="M131" s="180"/>
      <c r="N131" s="180"/>
      <c r="O131" s="180"/>
      <c r="AA131" s="84">
        <f>H131</f>
        <v>0</v>
      </c>
      <c r="IU131" s="1">
        <f>H131</f>
        <v>0</v>
      </c>
    </row>
    <row r="132" spans="1:255" x14ac:dyDescent="0.25">
      <c r="A132" s="9"/>
      <c r="B132" s="177"/>
      <c r="C132" s="177"/>
      <c r="D132" s="177"/>
      <c r="E132" s="177"/>
      <c r="F132" s="177"/>
      <c r="G132" s="177"/>
      <c r="H132" s="201"/>
      <c r="I132" s="180"/>
      <c r="J132" s="180"/>
      <c r="K132" s="180"/>
      <c r="L132" s="180"/>
      <c r="M132" s="180"/>
      <c r="N132" s="180"/>
      <c r="O132" s="180"/>
    </row>
    <row r="133" spans="1:255" ht="14.25" customHeight="1" x14ac:dyDescent="0.25">
      <c r="A133" s="9"/>
      <c r="B133" s="177" t="s">
        <v>230</v>
      </c>
      <c r="C133" s="177"/>
      <c r="D133" s="177"/>
      <c r="E133" s="177"/>
      <c r="F133" s="177"/>
      <c r="G133" s="177"/>
      <c r="H133" s="178"/>
      <c r="I133" s="180" t="str">
        <f>IF(AND(H131=0,H133=0),"",IF(AND(OR(H131&lt;$J$9,H131&gt;$J$10),H133=0),"",IF(AND(H131&gt;=$J$9,H131&lt;=$J$10,H133=0),"Incluir mes de finalización",IF(H133&lt;$J$9,"La subtarea finaliza antes del inicio de la actividad",IF(H133&gt;$J$10,"La subtarea finaliza después de la finalización de la actividad","")))))</f>
        <v/>
      </c>
      <c r="J133" s="180"/>
      <c r="K133" s="180"/>
      <c r="L133" s="180"/>
      <c r="M133" s="180"/>
      <c r="N133" s="180"/>
      <c r="O133" s="180"/>
      <c r="AA133" s="84">
        <f>H133</f>
        <v>0</v>
      </c>
      <c r="IU133" s="1">
        <f>H133</f>
        <v>0</v>
      </c>
    </row>
    <row r="134" spans="1:255" x14ac:dyDescent="0.25">
      <c r="A134" s="9"/>
      <c r="B134" s="177"/>
      <c r="C134" s="177"/>
      <c r="D134" s="177"/>
      <c r="E134" s="177"/>
      <c r="F134" s="177"/>
      <c r="G134" s="177"/>
      <c r="H134" s="179"/>
      <c r="I134" s="180"/>
      <c r="J134" s="180"/>
      <c r="K134" s="180"/>
      <c r="L134" s="180"/>
      <c r="M134" s="180"/>
      <c r="N134" s="180"/>
      <c r="O134" s="180"/>
      <c r="AA134" s="86"/>
    </row>
    <row r="135" spans="1:255" x14ac:dyDescent="0.25">
      <c r="A135" s="9"/>
      <c r="B135" s="24"/>
      <c r="C135" s="24"/>
      <c r="D135" s="24"/>
      <c r="E135" s="24"/>
      <c r="F135" s="24"/>
      <c r="G135" s="31" t="s">
        <v>231</v>
      </c>
      <c r="H135" s="181" t="str">
        <f>IF(AND(H131=0,H133=0),"",IF(AND(H131&gt;=$J$9,H131&lt;=$J$10,H133=0),"SUBSANAR",IF(AND(H133&gt;=$J$9,H133&lt;=$J$10,H131=0),"SUBSANAR",IF(OR(H131&lt;$J$9,H131&gt;$J$10,H133&lt;$J$9,H133&gt;$J$10),"ERROR",H133-H131+1))))</f>
        <v/>
      </c>
      <c r="I135" s="182"/>
      <c r="J135" s="24" t="s">
        <v>17</v>
      </c>
      <c r="K135" s="24"/>
      <c r="L135" s="24"/>
      <c r="M135" s="24"/>
      <c r="N135" s="24"/>
      <c r="O135" s="24"/>
      <c r="AA135" s="86" t="str">
        <f>H135</f>
        <v/>
      </c>
    </row>
    <row r="136" spans="1:255" x14ac:dyDescent="0.25">
      <c r="A136" s="9"/>
      <c r="B136" s="24"/>
      <c r="C136" s="24"/>
      <c r="D136" s="24"/>
      <c r="E136" s="24"/>
      <c r="F136" s="24"/>
      <c r="G136" s="24"/>
      <c r="H136" s="24"/>
      <c r="I136" s="24"/>
      <c r="J136" s="24"/>
      <c r="K136" s="24"/>
      <c r="L136" s="24"/>
      <c r="M136" s="24"/>
      <c r="N136" s="24"/>
      <c r="O136" s="24"/>
      <c r="AA136" s="86"/>
    </row>
    <row r="137" spans="1:255" ht="14.4" thickBot="1" x14ac:dyDescent="0.3">
      <c r="A137" s="9"/>
      <c r="B137" s="32" t="s">
        <v>8</v>
      </c>
      <c r="C137" s="32"/>
      <c r="D137" s="32"/>
      <c r="E137" s="32"/>
      <c r="F137" s="32"/>
      <c r="G137" s="32"/>
      <c r="H137" s="33"/>
      <c r="I137" s="33"/>
      <c r="J137" s="33"/>
      <c r="K137" s="33"/>
      <c r="L137" s="33"/>
      <c r="M137" s="33"/>
      <c r="N137" s="33"/>
      <c r="O137" s="24"/>
      <c r="AA137" s="86"/>
    </row>
    <row r="138" spans="1:255" ht="14.25" customHeight="1" x14ac:dyDescent="0.25">
      <c r="A138" s="9"/>
      <c r="B138" s="34"/>
      <c r="C138" s="183" t="s">
        <v>19</v>
      </c>
      <c r="D138" s="184"/>
      <c r="E138" s="185"/>
      <c r="F138" s="189" t="s">
        <v>24</v>
      </c>
      <c r="G138" s="190"/>
      <c r="H138" s="190"/>
      <c r="I138" s="190"/>
      <c r="J138" s="190"/>
      <c r="K138" s="191"/>
      <c r="L138" s="192" t="s">
        <v>22</v>
      </c>
      <c r="M138" s="194" t="s">
        <v>10</v>
      </c>
      <c r="N138" s="195"/>
      <c r="O138" s="24"/>
    </row>
    <row r="139" spans="1:255" ht="14.4" thickBot="1" x14ac:dyDescent="0.3">
      <c r="A139" s="9"/>
      <c r="B139" s="35"/>
      <c r="C139" s="186"/>
      <c r="D139" s="187"/>
      <c r="E139" s="188"/>
      <c r="F139" s="36" t="str">
        <f>IF(OR(H131&lt;$J$9,H133&gt;$J$10),"",CONCATENATE("MES ",H131))</f>
        <v xml:space="preserve">MES </v>
      </c>
      <c r="G139" s="37" t="str">
        <f>IF(OR(H131&lt;$J$9,H133&gt;$J$10),"",IF(H131+1&gt;H133,"",CONCATENATE("MES ",H131+1)))</f>
        <v/>
      </c>
      <c r="H139" s="37" t="str">
        <f>IF(OR(H131&lt;$J$9,H133&gt;$J$10),"",IF(H131+2&gt;H133,"",CONCATENATE("MES ",H131+2)))</f>
        <v/>
      </c>
      <c r="I139" s="37" t="str">
        <f>IF(OR(H131&lt;$J$9,H133&gt;$J$10),"",IF(H131+3&gt;H133,"",CONCATENATE("MES ",H131+3)))</f>
        <v/>
      </c>
      <c r="J139" s="37" t="str">
        <f>IF(OR(H131&lt;$J$9,H133&gt;$J$10),"",IF(H131+4&gt;H133,"",CONCATENATE("MES ",H131+4)))</f>
        <v/>
      </c>
      <c r="K139" s="38" t="str">
        <f>IF(OR(H131&lt;$J$9,H133&gt;$J$10),"",IF(H131+5&gt;H133,"",CONCATENATE("MES ",H131+5)))</f>
        <v/>
      </c>
      <c r="L139" s="193"/>
      <c r="M139" s="196"/>
      <c r="N139" s="197"/>
      <c r="O139" s="39"/>
    </row>
    <row r="140" spans="1:255" x14ac:dyDescent="0.25">
      <c r="A140" s="9"/>
      <c r="B140" s="40">
        <v>1</v>
      </c>
      <c r="C140" s="198"/>
      <c r="D140" s="199"/>
      <c r="E140" s="200"/>
      <c r="F140" s="57"/>
      <c r="G140" s="58"/>
      <c r="H140" s="58"/>
      <c r="I140" s="58"/>
      <c r="J140" s="58"/>
      <c r="K140" s="59"/>
      <c r="L140" s="41" t="str">
        <f>IF(C140="","",SUM(F140:K140))</f>
        <v/>
      </c>
      <c r="M140" s="170" t="str">
        <f t="shared" ref="M140:M149" si="11">IF(C140="","",ROUND(L140*VLOOKUP(C140,TCN,3,FALSE),3))</f>
        <v/>
      </c>
      <c r="N140" s="171"/>
      <c r="O140" s="24"/>
    </row>
    <row r="141" spans="1:255" x14ac:dyDescent="0.25">
      <c r="A141" s="9"/>
      <c r="B141" s="40">
        <v>3</v>
      </c>
      <c r="C141" s="165"/>
      <c r="D141" s="166"/>
      <c r="E141" s="167"/>
      <c r="F141" s="60"/>
      <c r="G141" s="61"/>
      <c r="H141" s="61"/>
      <c r="I141" s="61"/>
      <c r="J141" s="61"/>
      <c r="K141" s="62"/>
      <c r="L141" s="42" t="str">
        <f t="shared" ref="L141:L149" si="12">IF(C141="","",SUM(F141:K141))</f>
        <v/>
      </c>
      <c r="M141" s="168" t="str">
        <f t="shared" si="11"/>
        <v/>
      </c>
      <c r="N141" s="169"/>
      <c r="O141" s="24"/>
    </row>
    <row r="142" spans="1:255" x14ac:dyDescent="0.25">
      <c r="A142" s="9"/>
      <c r="B142" s="40">
        <v>3</v>
      </c>
      <c r="C142" s="165"/>
      <c r="D142" s="166"/>
      <c r="E142" s="167"/>
      <c r="F142" s="60"/>
      <c r="G142" s="61"/>
      <c r="H142" s="61"/>
      <c r="I142" s="61"/>
      <c r="J142" s="61"/>
      <c r="K142" s="62"/>
      <c r="L142" s="42" t="str">
        <f t="shared" si="12"/>
        <v/>
      </c>
      <c r="M142" s="168" t="str">
        <f t="shared" si="11"/>
        <v/>
      </c>
      <c r="N142" s="169"/>
      <c r="O142" s="24"/>
    </row>
    <row r="143" spans="1:255" x14ac:dyDescent="0.25">
      <c r="A143" s="9"/>
      <c r="B143" s="40">
        <v>4</v>
      </c>
      <c r="C143" s="165"/>
      <c r="D143" s="166"/>
      <c r="E143" s="167"/>
      <c r="F143" s="60"/>
      <c r="G143" s="61"/>
      <c r="H143" s="61"/>
      <c r="I143" s="61"/>
      <c r="J143" s="61"/>
      <c r="K143" s="62"/>
      <c r="L143" s="42" t="str">
        <f t="shared" si="12"/>
        <v/>
      </c>
      <c r="M143" s="168" t="str">
        <f t="shared" si="11"/>
        <v/>
      </c>
      <c r="N143" s="169"/>
      <c r="O143" s="24"/>
    </row>
    <row r="144" spans="1:255" x14ac:dyDescent="0.25">
      <c r="A144" s="9"/>
      <c r="B144" s="40">
        <v>5</v>
      </c>
      <c r="C144" s="165"/>
      <c r="D144" s="166"/>
      <c r="E144" s="167"/>
      <c r="F144" s="60"/>
      <c r="G144" s="61"/>
      <c r="H144" s="61"/>
      <c r="I144" s="61"/>
      <c r="J144" s="61"/>
      <c r="K144" s="62"/>
      <c r="L144" s="42" t="str">
        <f t="shared" si="12"/>
        <v/>
      </c>
      <c r="M144" s="168" t="str">
        <f t="shared" si="11"/>
        <v/>
      </c>
      <c r="N144" s="169"/>
      <c r="O144" s="24"/>
      <c r="AA144" s="87"/>
    </row>
    <row r="145" spans="1:255" x14ac:dyDescent="0.25">
      <c r="A145" s="9"/>
      <c r="B145" s="40">
        <v>6</v>
      </c>
      <c r="C145" s="165"/>
      <c r="D145" s="166"/>
      <c r="E145" s="167"/>
      <c r="F145" s="60"/>
      <c r="G145" s="61"/>
      <c r="H145" s="61"/>
      <c r="I145" s="61"/>
      <c r="J145" s="61"/>
      <c r="K145" s="62"/>
      <c r="L145" s="42" t="str">
        <f t="shared" si="12"/>
        <v/>
      </c>
      <c r="M145" s="168" t="str">
        <f t="shared" si="11"/>
        <v/>
      </c>
      <c r="N145" s="169"/>
      <c r="O145" s="24"/>
    </row>
    <row r="146" spans="1:255" x14ac:dyDescent="0.25">
      <c r="A146" s="9"/>
      <c r="B146" s="40">
        <v>7</v>
      </c>
      <c r="C146" s="165"/>
      <c r="D146" s="166"/>
      <c r="E146" s="167"/>
      <c r="F146" s="60"/>
      <c r="G146" s="61"/>
      <c r="H146" s="61"/>
      <c r="I146" s="61"/>
      <c r="J146" s="61"/>
      <c r="K146" s="62"/>
      <c r="L146" s="42" t="str">
        <f t="shared" si="12"/>
        <v/>
      </c>
      <c r="M146" s="168" t="str">
        <f t="shared" si="11"/>
        <v/>
      </c>
      <c r="N146" s="169"/>
      <c r="O146" s="24"/>
    </row>
    <row r="147" spans="1:255" x14ac:dyDescent="0.25">
      <c r="A147" s="9"/>
      <c r="B147" s="40">
        <v>8</v>
      </c>
      <c r="C147" s="165"/>
      <c r="D147" s="166"/>
      <c r="E147" s="167"/>
      <c r="F147" s="60"/>
      <c r="G147" s="61"/>
      <c r="H147" s="61"/>
      <c r="I147" s="61"/>
      <c r="J147" s="61"/>
      <c r="K147" s="62"/>
      <c r="L147" s="42" t="str">
        <f t="shared" si="12"/>
        <v/>
      </c>
      <c r="M147" s="168" t="str">
        <f t="shared" si="11"/>
        <v/>
      </c>
      <c r="N147" s="169"/>
      <c r="O147" s="24"/>
    </row>
    <row r="148" spans="1:255" x14ac:dyDescent="0.25">
      <c r="A148" s="9"/>
      <c r="B148" s="40">
        <v>9</v>
      </c>
      <c r="C148" s="165"/>
      <c r="D148" s="166"/>
      <c r="E148" s="167"/>
      <c r="F148" s="60"/>
      <c r="G148" s="61"/>
      <c r="H148" s="61"/>
      <c r="I148" s="61"/>
      <c r="J148" s="61"/>
      <c r="K148" s="62"/>
      <c r="L148" s="42" t="str">
        <f t="shared" si="12"/>
        <v/>
      </c>
      <c r="M148" s="168" t="str">
        <f t="shared" si="11"/>
        <v/>
      </c>
      <c r="N148" s="169"/>
      <c r="O148" s="24"/>
    </row>
    <row r="149" spans="1:255" ht="14.4" thickBot="1" x14ac:dyDescent="0.3">
      <c r="A149" s="9"/>
      <c r="B149" s="40">
        <v>10</v>
      </c>
      <c r="C149" s="172"/>
      <c r="D149" s="173"/>
      <c r="E149" s="174"/>
      <c r="F149" s="63"/>
      <c r="G149" s="64"/>
      <c r="H149" s="64"/>
      <c r="I149" s="64"/>
      <c r="J149" s="64"/>
      <c r="K149" s="65"/>
      <c r="L149" s="44" t="str">
        <f t="shared" si="12"/>
        <v/>
      </c>
      <c r="M149" s="175" t="str">
        <f t="shared" si="11"/>
        <v/>
      </c>
      <c r="N149" s="176"/>
      <c r="O149" s="24"/>
    </row>
    <row r="150" spans="1:255" x14ac:dyDescent="0.25">
      <c r="A150" s="33"/>
      <c r="B150" s="24"/>
      <c r="C150" s="24"/>
      <c r="D150" s="249" t="s">
        <v>9</v>
      </c>
      <c r="E150" s="249"/>
      <c r="F150" s="45">
        <f t="shared" ref="F150:K150" si="13">IF(AND(F139="",SUM(F139:F149)=0),"",IF(AND(F139="",SUM(F139:F149)&lt;&gt;0),"ERR",SUM(F139:F149)))</f>
        <v>0</v>
      </c>
      <c r="G150" s="45" t="str">
        <f t="shared" si="13"/>
        <v/>
      </c>
      <c r="H150" s="45" t="str">
        <f t="shared" si="13"/>
        <v/>
      </c>
      <c r="I150" s="45" t="str">
        <f t="shared" si="13"/>
        <v/>
      </c>
      <c r="J150" s="45" t="str">
        <f t="shared" si="13"/>
        <v/>
      </c>
      <c r="K150" s="45" t="str">
        <f t="shared" si="13"/>
        <v/>
      </c>
      <c r="L150" s="46"/>
      <c r="M150" s="247">
        <f>IF(OR(F150="ERR",G150="ERR",H150="ERR",I150="ERR",J150="ERR",K150="ERR"),"ERROR",SUM(M140:N149))</f>
        <v>0</v>
      </c>
      <c r="N150" s="248"/>
      <c r="O150" s="24"/>
      <c r="AA150" s="85">
        <f>M150</f>
        <v>0</v>
      </c>
    </row>
    <row r="151" spans="1:255" ht="14.4" thickBot="1" x14ac:dyDescent="0.3">
      <c r="A151" s="24"/>
      <c r="B151" s="24"/>
      <c r="C151" s="24"/>
      <c r="D151" s="24"/>
      <c r="E151" s="24"/>
      <c r="F151" s="24"/>
      <c r="G151" s="24"/>
      <c r="H151" s="24"/>
      <c r="I151" s="24"/>
      <c r="J151" s="24"/>
      <c r="K151" s="24"/>
      <c r="L151" s="24"/>
      <c r="M151" s="24"/>
      <c r="N151" s="24"/>
      <c r="O151" s="24"/>
    </row>
    <row r="152" spans="1:255" ht="14.4" thickBot="1" x14ac:dyDescent="0.3">
      <c r="A152" s="224" t="s">
        <v>232</v>
      </c>
      <c r="B152" s="225"/>
      <c r="C152" s="225"/>
      <c r="D152" s="225"/>
      <c r="E152" s="225"/>
      <c r="F152" s="225"/>
      <c r="G152" s="225"/>
      <c r="H152" s="225"/>
      <c r="I152" s="225"/>
      <c r="J152" s="225"/>
      <c r="K152" s="225"/>
      <c r="L152" s="225"/>
      <c r="M152" s="225"/>
      <c r="N152" s="225"/>
      <c r="O152" s="226"/>
    </row>
    <row r="153" spans="1:255" ht="15" customHeight="1" thickBot="1" x14ac:dyDescent="0.3">
      <c r="B153" s="22"/>
      <c r="C153" s="22"/>
      <c r="D153" s="22"/>
      <c r="E153" s="22"/>
      <c r="F153" s="22"/>
      <c r="G153" s="22"/>
      <c r="H153" s="22"/>
      <c r="I153" s="22"/>
      <c r="J153" s="22"/>
      <c r="K153" s="48"/>
      <c r="L153" s="24"/>
      <c r="M153" s="24"/>
      <c r="N153" s="24"/>
      <c r="O153" s="24"/>
    </row>
    <row r="154" spans="1:255" ht="14.4" thickBot="1" x14ac:dyDescent="0.3">
      <c r="A154" s="9"/>
      <c r="B154" s="23" t="s">
        <v>312</v>
      </c>
      <c r="C154" s="9"/>
      <c r="D154" s="9"/>
      <c r="E154" s="9"/>
      <c r="F154" s="9"/>
      <c r="G154" s="9"/>
      <c r="H154" s="9"/>
      <c r="I154" s="9"/>
      <c r="J154" s="9"/>
      <c r="K154" s="24"/>
      <c r="L154" s="237" t="s">
        <v>10</v>
      </c>
      <c r="M154" s="238"/>
      <c r="N154" s="238"/>
      <c r="O154" s="239"/>
      <c r="IU154" s="1" t="str">
        <f>B154</f>
        <v>Descripción:</v>
      </c>
    </row>
    <row r="155" spans="1:255" ht="14.4" thickBot="1" x14ac:dyDescent="0.3">
      <c r="A155" s="9"/>
      <c r="B155" s="227"/>
      <c r="C155" s="228"/>
      <c r="D155" s="228"/>
      <c r="E155" s="228"/>
      <c r="F155" s="228"/>
      <c r="G155" s="228"/>
      <c r="H155" s="228"/>
      <c r="I155" s="228"/>
      <c r="J155" s="229"/>
      <c r="K155" s="24"/>
      <c r="L155" s="233" t="s">
        <v>29</v>
      </c>
      <c r="M155" s="234"/>
      <c r="N155" s="235" t="s">
        <v>30</v>
      </c>
      <c r="O155" s="236"/>
      <c r="AA155" s="84">
        <f>B155</f>
        <v>0</v>
      </c>
    </row>
    <row r="156" spans="1:255" ht="14.4" thickBot="1" x14ac:dyDescent="0.3">
      <c r="A156" s="9"/>
      <c r="B156" s="230"/>
      <c r="C156" s="231"/>
      <c r="D156" s="231"/>
      <c r="E156" s="231"/>
      <c r="F156" s="231"/>
      <c r="G156" s="231"/>
      <c r="H156" s="231"/>
      <c r="I156" s="231"/>
      <c r="J156" s="232"/>
      <c r="K156" s="16" t="s">
        <v>9</v>
      </c>
      <c r="L156" s="220">
        <f>IF(M179=0,0,IF(G158="II",M179,IF(G158=0,"SUBSANAR",0)))</f>
        <v>0</v>
      </c>
      <c r="M156" s="221"/>
      <c r="N156" s="220">
        <f>IF(M179=0,0,IF(G158="DE",M179,IF(G158=0,"SUBSANAR",0)))</f>
        <v>0</v>
      </c>
      <c r="O156" s="221"/>
      <c r="AA156" s="85">
        <f>L156</f>
        <v>0</v>
      </c>
      <c r="IU156" s="4">
        <f>L156</f>
        <v>0</v>
      </c>
    </row>
    <row r="157" spans="1:255" x14ac:dyDescent="0.25">
      <c r="A157" s="9"/>
      <c r="B157" s="24"/>
      <c r="C157" s="24"/>
      <c r="D157" s="24"/>
      <c r="E157" s="24"/>
      <c r="F157" s="24"/>
      <c r="G157" s="24"/>
      <c r="H157" s="24"/>
      <c r="I157" s="24"/>
      <c r="J157" s="24"/>
      <c r="K157" s="24"/>
      <c r="L157" s="24"/>
      <c r="M157" s="24"/>
      <c r="N157" s="24"/>
      <c r="O157" s="24"/>
      <c r="AA157" s="85">
        <f>N156</f>
        <v>0</v>
      </c>
      <c r="IU157" s="4">
        <f>N156</f>
        <v>0</v>
      </c>
    </row>
    <row r="158" spans="1:255" x14ac:dyDescent="0.25">
      <c r="A158" s="9"/>
      <c r="B158" s="25" t="s">
        <v>36</v>
      </c>
      <c r="C158" s="26"/>
      <c r="D158" s="26"/>
      <c r="E158" s="24"/>
      <c r="F158" s="24"/>
      <c r="G158" s="56"/>
      <c r="H158" s="27" t="str">
        <f>IF(B155="","",IF(OR(G158="II",G158="DE"),"","Indicar si la subtarea es de Investigación o Desarrollo"))</f>
        <v/>
      </c>
      <c r="I158" s="24"/>
      <c r="J158" s="28"/>
      <c r="K158" s="28"/>
      <c r="L158" s="28"/>
      <c r="M158" s="28"/>
      <c r="N158" s="28"/>
      <c r="O158" s="28"/>
      <c r="AA158" s="84">
        <f>G158</f>
        <v>0</v>
      </c>
      <c r="IU158" s="1">
        <f>G158</f>
        <v>0</v>
      </c>
    </row>
    <row r="159" spans="1:255" x14ac:dyDescent="0.25">
      <c r="A159" s="9"/>
      <c r="B159" s="24"/>
      <c r="C159" s="24"/>
      <c r="D159" s="24"/>
      <c r="E159" s="24"/>
      <c r="F159" s="24"/>
      <c r="G159" s="24"/>
      <c r="H159" s="24"/>
      <c r="I159" s="24"/>
      <c r="J159" s="24"/>
      <c r="K159" s="24"/>
      <c r="L159" s="24"/>
      <c r="M159" s="24"/>
      <c r="N159" s="24"/>
      <c r="O159" s="24"/>
    </row>
    <row r="160" spans="1:255" ht="14.25" customHeight="1" x14ac:dyDescent="0.25">
      <c r="A160" s="9"/>
      <c r="B160" s="177" t="s">
        <v>233</v>
      </c>
      <c r="C160" s="177"/>
      <c r="D160" s="177"/>
      <c r="E160" s="177"/>
      <c r="F160" s="177"/>
      <c r="G160" s="177"/>
      <c r="H160" s="178"/>
      <c r="I160" s="180" t="str">
        <f>IF(AND(H160=0,H162=0),"",IF(AND(H162&gt;0,H160=0),"Incluir mes de inicio",IF(H160&lt;$J$9,"La subtarea se inicia antes del inicio de la actividad",IF(H160&gt;$J$10,"La subtarea se inicia después de la finalización de la actividad",""))))</f>
        <v/>
      </c>
      <c r="J160" s="180"/>
      <c r="K160" s="180"/>
      <c r="L160" s="180"/>
      <c r="M160" s="180"/>
      <c r="N160" s="180"/>
      <c r="O160" s="180"/>
      <c r="AA160" s="84">
        <f>H160</f>
        <v>0</v>
      </c>
      <c r="IU160" s="1">
        <f>H160</f>
        <v>0</v>
      </c>
    </row>
    <row r="161" spans="1:255" x14ac:dyDescent="0.25">
      <c r="A161" s="9"/>
      <c r="B161" s="177"/>
      <c r="C161" s="177"/>
      <c r="D161" s="177"/>
      <c r="E161" s="177"/>
      <c r="F161" s="177"/>
      <c r="G161" s="177"/>
      <c r="H161" s="201"/>
      <c r="I161" s="180"/>
      <c r="J161" s="180"/>
      <c r="K161" s="180"/>
      <c r="L161" s="180"/>
      <c r="M161" s="180"/>
      <c r="N161" s="180"/>
      <c r="O161" s="180"/>
    </row>
    <row r="162" spans="1:255" ht="14.25" customHeight="1" x14ac:dyDescent="0.25">
      <c r="A162" s="9"/>
      <c r="B162" s="177" t="s">
        <v>234</v>
      </c>
      <c r="C162" s="177"/>
      <c r="D162" s="177"/>
      <c r="E162" s="177"/>
      <c r="F162" s="177"/>
      <c r="G162" s="177"/>
      <c r="H162" s="178"/>
      <c r="I162" s="180" t="str">
        <f>IF(AND(H160=0,H162=0),"",IF(AND(OR(H160&lt;$J$9,H160&gt;$J$10),H162=0),"",IF(AND(H160&gt;=$J$9,H160&lt;=$J$10,H162=0),"Incluir mes de finalización",IF(H162&lt;$J$9,"La subtarea finaliza antes del inicio de la actividad",IF(H162&gt;$J$10,"La subtarea finaliza después de la finalización de la actividad","")))))</f>
        <v/>
      </c>
      <c r="J162" s="180"/>
      <c r="K162" s="180"/>
      <c r="L162" s="180"/>
      <c r="M162" s="180"/>
      <c r="N162" s="180"/>
      <c r="O162" s="180"/>
      <c r="AA162" s="84">
        <f>H162</f>
        <v>0</v>
      </c>
      <c r="IU162" s="1">
        <f>H162</f>
        <v>0</v>
      </c>
    </row>
    <row r="163" spans="1:255" x14ac:dyDescent="0.25">
      <c r="A163" s="9"/>
      <c r="B163" s="177"/>
      <c r="C163" s="177"/>
      <c r="D163" s="177"/>
      <c r="E163" s="177"/>
      <c r="F163" s="177"/>
      <c r="G163" s="177"/>
      <c r="H163" s="179"/>
      <c r="I163" s="180"/>
      <c r="J163" s="180"/>
      <c r="K163" s="180"/>
      <c r="L163" s="180"/>
      <c r="M163" s="180"/>
      <c r="N163" s="180"/>
      <c r="O163" s="180"/>
      <c r="AA163" s="86"/>
    </row>
    <row r="164" spans="1:255" x14ac:dyDescent="0.25">
      <c r="A164" s="9"/>
      <c r="B164" s="24"/>
      <c r="C164" s="24"/>
      <c r="D164" s="24"/>
      <c r="E164" s="24"/>
      <c r="F164" s="24"/>
      <c r="G164" s="31" t="s">
        <v>235</v>
      </c>
      <c r="H164" s="181" t="str">
        <f>IF(AND(H160=0,H162=0),"",IF(AND(H160&gt;=$J$9,H160&lt;=$J$10,H162=0),"SUBSANAR",IF(AND(H162&gt;=$J$9,H162&lt;=$J$10,H160=0),"SUBSANAR",IF(OR(H160&lt;$J$9,H160&gt;$J$10,H162&lt;$J$9,H162&gt;$J$10),"ERROR",H162-H160+1))))</f>
        <v/>
      </c>
      <c r="I164" s="182"/>
      <c r="J164" s="24" t="s">
        <v>17</v>
      </c>
      <c r="K164" s="24"/>
      <c r="L164" s="24"/>
      <c r="M164" s="24"/>
      <c r="N164" s="24"/>
      <c r="O164" s="24"/>
      <c r="AA164" s="86" t="str">
        <f>H164</f>
        <v/>
      </c>
    </row>
    <row r="165" spans="1:255" x14ac:dyDescent="0.25">
      <c r="A165" s="9"/>
      <c r="B165" s="24"/>
      <c r="C165" s="24"/>
      <c r="D165" s="24"/>
      <c r="E165" s="24"/>
      <c r="F165" s="24"/>
      <c r="G165" s="24"/>
      <c r="H165" s="24"/>
      <c r="I165" s="24"/>
      <c r="J165" s="24"/>
      <c r="K165" s="24"/>
      <c r="L165" s="24"/>
      <c r="M165" s="24"/>
      <c r="N165" s="24"/>
      <c r="O165" s="24"/>
      <c r="AA165" s="86"/>
    </row>
    <row r="166" spans="1:255" ht="14.4" thickBot="1" x14ac:dyDescent="0.3">
      <c r="A166" s="9"/>
      <c r="B166" s="32" t="s">
        <v>8</v>
      </c>
      <c r="C166" s="32"/>
      <c r="D166" s="32"/>
      <c r="E166" s="32"/>
      <c r="F166" s="32"/>
      <c r="G166" s="32"/>
      <c r="H166" s="33"/>
      <c r="I166" s="33"/>
      <c r="J166" s="33"/>
      <c r="K166" s="33"/>
      <c r="L166" s="33"/>
      <c r="M166" s="33"/>
      <c r="N166" s="33"/>
      <c r="O166" s="24"/>
      <c r="AA166" s="86"/>
    </row>
    <row r="167" spans="1:255" ht="14.25" customHeight="1" x14ac:dyDescent="0.25">
      <c r="A167" s="9"/>
      <c r="B167" s="34"/>
      <c r="C167" s="183" t="s">
        <v>19</v>
      </c>
      <c r="D167" s="184"/>
      <c r="E167" s="185"/>
      <c r="F167" s="189" t="s">
        <v>24</v>
      </c>
      <c r="G167" s="190"/>
      <c r="H167" s="190"/>
      <c r="I167" s="190"/>
      <c r="J167" s="190"/>
      <c r="K167" s="191"/>
      <c r="L167" s="192" t="s">
        <v>22</v>
      </c>
      <c r="M167" s="194" t="s">
        <v>10</v>
      </c>
      <c r="N167" s="195"/>
      <c r="O167" s="24"/>
    </row>
    <row r="168" spans="1:255" ht="14.4" thickBot="1" x14ac:dyDescent="0.3">
      <c r="A168" s="9"/>
      <c r="B168" s="35"/>
      <c r="C168" s="186"/>
      <c r="D168" s="187"/>
      <c r="E168" s="188"/>
      <c r="F168" s="36" t="str">
        <f>IF(OR(H160&lt;$J$9,H162&gt;$J$10),"",CONCATENATE("MES ",H160))</f>
        <v xml:space="preserve">MES </v>
      </c>
      <c r="G168" s="37" t="str">
        <f>IF(OR(H160&lt;$J$9,H162&gt;$J$10),"",IF(H160+1&gt;H162,"",CONCATENATE("MES ",H160+1)))</f>
        <v/>
      </c>
      <c r="H168" s="37" t="str">
        <f>IF(OR(H160&lt;$J$9,H162&gt;$J$10),"",IF(H160+2&gt;H162,"",CONCATENATE("MES ",H160+2)))</f>
        <v/>
      </c>
      <c r="I168" s="37" t="str">
        <f>IF(OR(H160&lt;$J$9,H162&gt;$J$10),"",IF(H160+3&gt;H162,"",CONCATENATE("MES ",H160+3)))</f>
        <v/>
      </c>
      <c r="J168" s="37" t="str">
        <f>IF(OR(H160&lt;$J$9,H162&gt;$J$10),"",IF(H160+4&gt;H162,"",CONCATENATE("MES ",H160+4)))</f>
        <v/>
      </c>
      <c r="K168" s="38" t="str">
        <f>IF(OR(H160&lt;$J$9,H162&gt;$J$10),"",IF(H160+5&gt;H162,"",CONCATENATE("MES ",H160+5)))</f>
        <v/>
      </c>
      <c r="L168" s="193"/>
      <c r="M168" s="196"/>
      <c r="N168" s="197"/>
      <c r="O168" s="39"/>
    </row>
    <row r="169" spans="1:255" x14ac:dyDescent="0.25">
      <c r="A169" s="9"/>
      <c r="B169" s="40">
        <v>1</v>
      </c>
      <c r="C169" s="198"/>
      <c r="D169" s="199"/>
      <c r="E169" s="200"/>
      <c r="F169" s="57"/>
      <c r="G169" s="58"/>
      <c r="H169" s="58"/>
      <c r="I169" s="58"/>
      <c r="J169" s="58"/>
      <c r="K169" s="59"/>
      <c r="L169" s="41" t="str">
        <f>IF(C169="","",SUM(F169:K169))</f>
        <v/>
      </c>
      <c r="M169" s="170" t="str">
        <f t="shared" ref="M169:M178" si="14">IF(C169="","",ROUND(L169*VLOOKUP(C169,TCN,3,FALSE),3))</f>
        <v/>
      </c>
      <c r="N169" s="171"/>
      <c r="O169" s="24"/>
    </row>
    <row r="170" spans="1:255" x14ac:dyDescent="0.25">
      <c r="A170" s="9"/>
      <c r="B170" s="40">
        <v>3</v>
      </c>
      <c r="C170" s="165"/>
      <c r="D170" s="166"/>
      <c r="E170" s="167"/>
      <c r="F170" s="60"/>
      <c r="G170" s="61"/>
      <c r="H170" s="61"/>
      <c r="I170" s="61"/>
      <c r="J170" s="61"/>
      <c r="K170" s="62"/>
      <c r="L170" s="42" t="str">
        <f t="shared" ref="L170:L178" si="15">IF(C170="","",SUM(F170:K170))</f>
        <v/>
      </c>
      <c r="M170" s="168" t="str">
        <f t="shared" si="14"/>
        <v/>
      </c>
      <c r="N170" s="169"/>
      <c r="O170" s="24"/>
    </row>
    <row r="171" spans="1:255" x14ac:dyDescent="0.25">
      <c r="A171" s="9"/>
      <c r="B171" s="40">
        <v>3</v>
      </c>
      <c r="C171" s="165"/>
      <c r="D171" s="166"/>
      <c r="E171" s="167"/>
      <c r="F171" s="60"/>
      <c r="G171" s="61"/>
      <c r="H171" s="61"/>
      <c r="I171" s="61"/>
      <c r="J171" s="61"/>
      <c r="K171" s="62"/>
      <c r="L171" s="42" t="str">
        <f t="shared" si="15"/>
        <v/>
      </c>
      <c r="M171" s="168" t="str">
        <f t="shared" si="14"/>
        <v/>
      </c>
      <c r="N171" s="169"/>
      <c r="O171" s="24"/>
    </row>
    <row r="172" spans="1:255" x14ac:dyDescent="0.25">
      <c r="A172" s="9"/>
      <c r="B172" s="40">
        <v>4</v>
      </c>
      <c r="C172" s="165"/>
      <c r="D172" s="166"/>
      <c r="E172" s="167"/>
      <c r="F172" s="60"/>
      <c r="G172" s="61"/>
      <c r="H172" s="61"/>
      <c r="I172" s="61"/>
      <c r="J172" s="61"/>
      <c r="K172" s="62"/>
      <c r="L172" s="42" t="str">
        <f t="shared" si="15"/>
        <v/>
      </c>
      <c r="M172" s="168" t="str">
        <f t="shared" si="14"/>
        <v/>
      </c>
      <c r="N172" s="169"/>
      <c r="O172" s="24"/>
    </row>
    <row r="173" spans="1:255" x14ac:dyDescent="0.25">
      <c r="A173" s="9"/>
      <c r="B173" s="40">
        <v>5</v>
      </c>
      <c r="C173" s="165"/>
      <c r="D173" s="166"/>
      <c r="E173" s="167"/>
      <c r="F173" s="60"/>
      <c r="G173" s="61"/>
      <c r="H173" s="61"/>
      <c r="I173" s="61"/>
      <c r="J173" s="61"/>
      <c r="K173" s="62"/>
      <c r="L173" s="42" t="str">
        <f t="shared" si="15"/>
        <v/>
      </c>
      <c r="M173" s="168" t="str">
        <f t="shared" si="14"/>
        <v/>
      </c>
      <c r="N173" s="169"/>
      <c r="O173" s="24"/>
      <c r="AA173" s="87"/>
    </row>
    <row r="174" spans="1:255" x14ac:dyDescent="0.25">
      <c r="A174" s="9"/>
      <c r="B174" s="40">
        <v>6</v>
      </c>
      <c r="C174" s="165"/>
      <c r="D174" s="166"/>
      <c r="E174" s="167"/>
      <c r="F174" s="60"/>
      <c r="G174" s="61"/>
      <c r="H174" s="61"/>
      <c r="I174" s="61"/>
      <c r="J174" s="61"/>
      <c r="K174" s="62"/>
      <c r="L174" s="42" t="str">
        <f t="shared" si="15"/>
        <v/>
      </c>
      <c r="M174" s="168" t="str">
        <f t="shared" si="14"/>
        <v/>
      </c>
      <c r="N174" s="169"/>
      <c r="O174" s="24"/>
    </row>
    <row r="175" spans="1:255" x14ac:dyDescent="0.25">
      <c r="A175" s="9"/>
      <c r="B175" s="40">
        <v>7</v>
      </c>
      <c r="C175" s="165"/>
      <c r="D175" s="166"/>
      <c r="E175" s="167"/>
      <c r="F175" s="60"/>
      <c r="G175" s="61"/>
      <c r="H175" s="61"/>
      <c r="I175" s="61"/>
      <c r="J175" s="61"/>
      <c r="K175" s="62"/>
      <c r="L175" s="42" t="str">
        <f t="shared" si="15"/>
        <v/>
      </c>
      <c r="M175" s="168" t="str">
        <f t="shared" si="14"/>
        <v/>
      </c>
      <c r="N175" s="169"/>
      <c r="O175" s="24"/>
    </row>
    <row r="176" spans="1:255" x14ac:dyDescent="0.25">
      <c r="A176" s="9"/>
      <c r="B176" s="40">
        <v>8</v>
      </c>
      <c r="C176" s="165"/>
      <c r="D176" s="166"/>
      <c r="E176" s="167"/>
      <c r="F176" s="60"/>
      <c r="G176" s="61"/>
      <c r="H176" s="61"/>
      <c r="I176" s="61"/>
      <c r="J176" s="61"/>
      <c r="K176" s="62"/>
      <c r="L176" s="42" t="str">
        <f t="shared" si="15"/>
        <v/>
      </c>
      <c r="M176" s="168" t="str">
        <f t="shared" si="14"/>
        <v/>
      </c>
      <c r="N176" s="169"/>
      <c r="O176" s="24"/>
    </row>
    <row r="177" spans="1:27" x14ac:dyDescent="0.25">
      <c r="A177" s="9"/>
      <c r="B177" s="40">
        <v>9</v>
      </c>
      <c r="C177" s="165"/>
      <c r="D177" s="166"/>
      <c r="E177" s="167"/>
      <c r="F177" s="60"/>
      <c r="G177" s="61"/>
      <c r="H177" s="61"/>
      <c r="I177" s="61"/>
      <c r="J177" s="61"/>
      <c r="K177" s="62"/>
      <c r="L177" s="42" t="str">
        <f t="shared" si="15"/>
        <v/>
      </c>
      <c r="M177" s="168" t="str">
        <f t="shared" si="14"/>
        <v/>
      </c>
      <c r="N177" s="169"/>
      <c r="O177" s="24"/>
    </row>
    <row r="178" spans="1:27" ht="14.4" thickBot="1" x14ac:dyDescent="0.3">
      <c r="A178" s="9"/>
      <c r="B178" s="40">
        <v>10</v>
      </c>
      <c r="C178" s="172"/>
      <c r="D178" s="173"/>
      <c r="E178" s="174"/>
      <c r="F178" s="63"/>
      <c r="G178" s="64"/>
      <c r="H178" s="64"/>
      <c r="I178" s="64"/>
      <c r="J178" s="64"/>
      <c r="K178" s="65"/>
      <c r="L178" s="44" t="str">
        <f t="shared" si="15"/>
        <v/>
      </c>
      <c r="M178" s="175" t="str">
        <f t="shared" si="14"/>
        <v/>
      </c>
      <c r="N178" s="176"/>
      <c r="O178" s="24"/>
    </row>
    <row r="179" spans="1:27" x14ac:dyDescent="0.25">
      <c r="A179" s="33"/>
      <c r="B179" s="24"/>
      <c r="C179" s="24"/>
      <c r="D179" s="249" t="s">
        <v>9</v>
      </c>
      <c r="E179" s="249"/>
      <c r="F179" s="45">
        <f t="shared" ref="F179:K179" si="16">IF(AND(F168="",SUM(F168:F178)=0),"",IF(AND(F168="",SUM(F168:F178)&lt;&gt;0),"ERR",SUM(F168:F178)))</f>
        <v>0</v>
      </c>
      <c r="G179" s="45" t="str">
        <f t="shared" si="16"/>
        <v/>
      </c>
      <c r="H179" s="45" t="str">
        <f t="shared" si="16"/>
        <v/>
      </c>
      <c r="I179" s="45" t="str">
        <f t="shared" si="16"/>
        <v/>
      </c>
      <c r="J179" s="45" t="str">
        <f t="shared" si="16"/>
        <v/>
      </c>
      <c r="K179" s="45" t="str">
        <f t="shared" si="16"/>
        <v/>
      </c>
      <c r="L179" s="46"/>
      <c r="M179" s="247">
        <f>IF(OR(F179="ERR",G179="ERR",H179="ERR",I179="ERR",J179="ERR",K179="ERR"),"ERROR",SUM(M169:N178))</f>
        <v>0</v>
      </c>
      <c r="N179" s="248"/>
      <c r="O179" s="24"/>
      <c r="AA179" s="85">
        <f>M179</f>
        <v>0</v>
      </c>
    </row>
  </sheetData>
  <sheetProtection algorithmName="SHA-512" hashValue="gpeDTXkonLXwaD7362tEPC+kJYuJUXF78/HYHqeAXmo/31+MsWyhoWXqR+Jya4FUhzogbQcG1paTJTYgKfSf5Q==" saltValue="Zrh+iD9mPCQHce0+tkUlbw==" spinCount="100000" sheet="1" objects="1" scenarios="1"/>
  <mergeCells count="260">
    <mergeCell ref="D179:E179"/>
    <mergeCell ref="M179:N179"/>
    <mergeCell ref="C176:E176"/>
    <mergeCell ref="M176:N176"/>
    <mergeCell ref="C177:E177"/>
    <mergeCell ref="M177:N177"/>
    <mergeCell ref="C178:E178"/>
    <mergeCell ref="M178:N178"/>
    <mergeCell ref="M175:N175"/>
    <mergeCell ref="L167:L168"/>
    <mergeCell ref="H164:I164"/>
    <mergeCell ref="B160:G161"/>
    <mergeCell ref="M167:N168"/>
    <mergeCell ref="C173:E173"/>
    <mergeCell ref="M173:N173"/>
    <mergeCell ref="C171:E171"/>
    <mergeCell ref="M171:N171"/>
    <mergeCell ref="C175:E175"/>
    <mergeCell ref="M174:N174"/>
    <mergeCell ref="C174:E174"/>
    <mergeCell ref="C167:E168"/>
    <mergeCell ref="C172:E172"/>
    <mergeCell ref="M172:N172"/>
    <mergeCell ref="C170:E170"/>
    <mergeCell ref="M170:N170"/>
    <mergeCell ref="F167:K167"/>
    <mergeCell ref="C169:E169"/>
    <mergeCell ref="M169:N169"/>
    <mergeCell ref="B162:G163"/>
    <mergeCell ref="H162:H163"/>
    <mergeCell ref="I162:O163"/>
    <mergeCell ref="L155:M155"/>
    <mergeCell ref="N155:O155"/>
    <mergeCell ref="L156:M156"/>
    <mergeCell ref="N156:O156"/>
    <mergeCell ref="H160:H161"/>
    <mergeCell ref="I160:O161"/>
    <mergeCell ref="B155:J156"/>
    <mergeCell ref="A152:O152"/>
    <mergeCell ref="C141:E141"/>
    <mergeCell ref="D150:E150"/>
    <mergeCell ref="C145:E145"/>
    <mergeCell ref="M145:N145"/>
    <mergeCell ref="C144:E144"/>
    <mergeCell ref="M144:N144"/>
    <mergeCell ref="L154:O154"/>
    <mergeCell ref="C146:E146"/>
    <mergeCell ref="M146:N146"/>
    <mergeCell ref="C147:E147"/>
    <mergeCell ref="M147:N147"/>
    <mergeCell ref="C149:E149"/>
    <mergeCell ref="M149:N149"/>
    <mergeCell ref="C148:E148"/>
    <mergeCell ref="M148:N148"/>
    <mergeCell ref="M150:N150"/>
    <mergeCell ref="M141:N141"/>
    <mergeCell ref="C142:E142"/>
    <mergeCell ref="M142:N142"/>
    <mergeCell ref="C143:E143"/>
    <mergeCell ref="M143:N143"/>
    <mergeCell ref="H135:I135"/>
    <mergeCell ref="B133:G134"/>
    <mergeCell ref="H133:H134"/>
    <mergeCell ref="I133:O134"/>
    <mergeCell ref="C140:E140"/>
    <mergeCell ref="M140:N140"/>
    <mergeCell ref="L125:O125"/>
    <mergeCell ref="L126:M126"/>
    <mergeCell ref="N126:O126"/>
    <mergeCell ref="B126:J127"/>
    <mergeCell ref="A120:B121"/>
    <mergeCell ref="L138:L139"/>
    <mergeCell ref="M138:N139"/>
    <mergeCell ref="C138:E139"/>
    <mergeCell ref="F138:K138"/>
    <mergeCell ref="L127:M127"/>
    <mergeCell ref="N127:O127"/>
    <mergeCell ref="B131:G132"/>
    <mergeCell ref="H131:H132"/>
    <mergeCell ref="I131:O132"/>
    <mergeCell ref="C113:E113"/>
    <mergeCell ref="C120:O121"/>
    <mergeCell ref="A123:O123"/>
    <mergeCell ref="C116:E116"/>
    <mergeCell ref="M116:N116"/>
    <mergeCell ref="C117:E117"/>
    <mergeCell ref="C114:E114"/>
    <mergeCell ref="C115:E115"/>
    <mergeCell ref="M113:N113"/>
    <mergeCell ref="M114:N114"/>
    <mergeCell ref="M117:N117"/>
    <mergeCell ref="M115:N115"/>
    <mergeCell ref="D118:E118"/>
    <mergeCell ref="M118:N118"/>
    <mergeCell ref="C111:E111"/>
    <mergeCell ref="M111:N111"/>
    <mergeCell ref="M106:N107"/>
    <mergeCell ref="C108:E108"/>
    <mergeCell ref="M108:N108"/>
    <mergeCell ref="C106:E107"/>
    <mergeCell ref="F106:K106"/>
    <mergeCell ref="L106:L107"/>
    <mergeCell ref="C112:E112"/>
    <mergeCell ref="M112:N112"/>
    <mergeCell ref="H103:I103"/>
    <mergeCell ref="D89:E89"/>
    <mergeCell ref="M89:N89"/>
    <mergeCell ref="A91:O91"/>
    <mergeCell ref="L93:O93"/>
    <mergeCell ref="C109:E109"/>
    <mergeCell ref="M109:N109"/>
    <mergeCell ref="C110:E110"/>
    <mergeCell ref="M110:N110"/>
    <mergeCell ref="L94:M94"/>
    <mergeCell ref="N94:O94"/>
    <mergeCell ref="B101:G102"/>
    <mergeCell ref="N95:O95"/>
    <mergeCell ref="C86:E86"/>
    <mergeCell ref="M86:N86"/>
    <mergeCell ref="C87:E87"/>
    <mergeCell ref="M87:N87"/>
    <mergeCell ref="C88:E88"/>
    <mergeCell ref="M88:N88"/>
    <mergeCell ref="H101:H102"/>
    <mergeCell ref="I101:O102"/>
    <mergeCell ref="B94:J95"/>
    <mergeCell ref="L95:M95"/>
    <mergeCell ref="B99:G100"/>
    <mergeCell ref="H99:H100"/>
    <mergeCell ref="I99:O100"/>
    <mergeCell ref="B72:G73"/>
    <mergeCell ref="H72:H73"/>
    <mergeCell ref="I72:O73"/>
    <mergeCell ref="L77:L78"/>
    <mergeCell ref="M77:N78"/>
    <mergeCell ref="C85:E85"/>
    <mergeCell ref="C82:E82"/>
    <mergeCell ref="C83:E83"/>
    <mergeCell ref="M83:N83"/>
    <mergeCell ref="M82:N82"/>
    <mergeCell ref="H74:I74"/>
    <mergeCell ref="C77:E78"/>
    <mergeCell ref="F77:K77"/>
    <mergeCell ref="C80:E80"/>
    <mergeCell ref="M80:N80"/>
    <mergeCell ref="C79:E79"/>
    <mergeCell ref="M79:N79"/>
    <mergeCell ref="C81:E81"/>
    <mergeCell ref="M81:N81"/>
    <mergeCell ref="C84:E84"/>
    <mergeCell ref="M84:N84"/>
    <mergeCell ref="M85:N85"/>
    <mergeCell ref="B70:G71"/>
    <mergeCell ref="H70:H71"/>
    <mergeCell ref="I70:O71"/>
    <mergeCell ref="B65:J66"/>
    <mergeCell ref="C50:E50"/>
    <mergeCell ref="M50:N50"/>
    <mergeCell ref="C51:E51"/>
    <mergeCell ref="M51:N51"/>
    <mergeCell ref="M54:N54"/>
    <mergeCell ref="C55:E55"/>
    <mergeCell ref="M55:N55"/>
    <mergeCell ref="C52:E52"/>
    <mergeCell ref="M52:N52"/>
    <mergeCell ref="C54:E54"/>
    <mergeCell ref="L64:O64"/>
    <mergeCell ref="L65:M65"/>
    <mergeCell ref="N65:O65"/>
    <mergeCell ref="L66:M66"/>
    <mergeCell ref="N66:O66"/>
    <mergeCell ref="A62:O62"/>
    <mergeCell ref="D57:E57"/>
    <mergeCell ref="M57:N57"/>
    <mergeCell ref="A59:B60"/>
    <mergeCell ref="C59:O60"/>
    <mergeCell ref="C56:E56"/>
    <mergeCell ref="M56:N56"/>
    <mergeCell ref="C47:E47"/>
    <mergeCell ref="M47:N47"/>
    <mergeCell ref="H38:H39"/>
    <mergeCell ref="I38:O39"/>
    <mergeCell ref="H42:I42"/>
    <mergeCell ref="B40:G41"/>
    <mergeCell ref="H40:H41"/>
    <mergeCell ref="I40:O41"/>
    <mergeCell ref="B38:G39"/>
    <mergeCell ref="C49:E49"/>
    <mergeCell ref="M49:N49"/>
    <mergeCell ref="C48:E48"/>
    <mergeCell ref="M48:N48"/>
    <mergeCell ref="M45:N46"/>
    <mergeCell ref="C45:E46"/>
    <mergeCell ref="F45:K45"/>
    <mergeCell ref="L45:L46"/>
    <mergeCell ref="P52:Q52"/>
    <mergeCell ref="C53:E53"/>
    <mergeCell ref="M53:N53"/>
    <mergeCell ref="A30:O30"/>
    <mergeCell ref="L34:M34"/>
    <mergeCell ref="L32:O32"/>
    <mergeCell ref="L33:M33"/>
    <mergeCell ref="N34:O34"/>
    <mergeCell ref="B33:J34"/>
    <mergeCell ref="N33:O33"/>
    <mergeCell ref="N28:O28"/>
    <mergeCell ref="I28:J28"/>
    <mergeCell ref="L28:M28"/>
    <mergeCell ref="I21:J21"/>
    <mergeCell ref="L21:M21"/>
    <mergeCell ref="N21:O21"/>
    <mergeCell ref="N27:O27"/>
    <mergeCell ref="C27:G27"/>
    <mergeCell ref="I27:J27"/>
    <mergeCell ref="L27:M27"/>
    <mergeCell ref="C26:G26"/>
    <mergeCell ref="I26:J26"/>
    <mergeCell ref="C24:G25"/>
    <mergeCell ref="H24:H25"/>
    <mergeCell ref="I24:J25"/>
    <mergeCell ref="L24:O24"/>
    <mergeCell ref="L25:M25"/>
    <mergeCell ref="N25:O25"/>
    <mergeCell ref="L26:M26"/>
    <mergeCell ref="N26:O26"/>
    <mergeCell ref="C20:G20"/>
    <mergeCell ref="I20:J20"/>
    <mergeCell ref="L20:M20"/>
    <mergeCell ref="N20:O20"/>
    <mergeCell ref="C19:G19"/>
    <mergeCell ref="I19:J19"/>
    <mergeCell ref="L19:M19"/>
    <mergeCell ref="N19:O19"/>
    <mergeCell ref="C18:G18"/>
    <mergeCell ref="I18:J18"/>
    <mergeCell ref="L18:M18"/>
    <mergeCell ref="N18:O18"/>
    <mergeCell ref="C17:G17"/>
    <mergeCell ref="I17:J17"/>
    <mergeCell ref="L17:M17"/>
    <mergeCell ref="N17:O17"/>
    <mergeCell ref="L14:O14"/>
    <mergeCell ref="L15:M15"/>
    <mergeCell ref="N15:O15"/>
    <mergeCell ref="C16:G16"/>
    <mergeCell ref="I16:J16"/>
    <mergeCell ref="L16:M16"/>
    <mergeCell ref="N16:O16"/>
    <mergeCell ref="A9:I9"/>
    <mergeCell ref="A10:I10"/>
    <mergeCell ref="J11:K11"/>
    <mergeCell ref="C14:G15"/>
    <mergeCell ref="H14:H15"/>
    <mergeCell ref="I14:J15"/>
    <mergeCell ref="A1:O1"/>
    <mergeCell ref="A2:O3"/>
    <mergeCell ref="A5:B7"/>
    <mergeCell ref="C5:K7"/>
    <mergeCell ref="M5:O6"/>
    <mergeCell ref="M7:O7"/>
  </mergeCells>
  <phoneticPr fontId="6" type="noConversion"/>
  <conditionalFormatting sqref="F79:K79">
    <cfRule type="expression" dxfId="242" priority="31" stopIfTrue="1">
      <formula>F89="ERR"</formula>
    </cfRule>
  </conditionalFormatting>
  <conditionalFormatting sqref="F84:K84">
    <cfRule type="expression" dxfId="241" priority="32" stopIfTrue="1">
      <formula>F89="ERR"</formula>
    </cfRule>
  </conditionalFormatting>
  <conditionalFormatting sqref="F80:K80">
    <cfRule type="expression" dxfId="240" priority="33" stopIfTrue="1">
      <formula>F89="ERR"</formula>
    </cfRule>
  </conditionalFormatting>
  <conditionalFormatting sqref="F81:K81">
    <cfRule type="expression" dxfId="239" priority="34" stopIfTrue="1">
      <formula>F89="ERR"</formula>
    </cfRule>
  </conditionalFormatting>
  <conditionalFormatting sqref="F82:K82">
    <cfRule type="expression" dxfId="238" priority="35" stopIfTrue="1">
      <formula>F89="ERR"</formula>
    </cfRule>
  </conditionalFormatting>
  <conditionalFormatting sqref="F83:K83">
    <cfRule type="expression" dxfId="237" priority="36" stopIfTrue="1">
      <formula>F89="ERR"</formula>
    </cfRule>
  </conditionalFormatting>
  <conditionalFormatting sqref="F85:K85">
    <cfRule type="expression" dxfId="236" priority="37" stopIfTrue="1">
      <formula>F89="ERR"</formula>
    </cfRule>
  </conditionalFormatting>
  <conditionalFormatting sqref="F86:K86">
    <cfRule type="expression" dxfId="235" priority="38" stopIfTrue="1">
      <formula>F89="ERR"</formula>
    </cfRule>
  </conditionalFormatting>
  <conditionalFormatting sqref="F87:K87">
    <cfRule type="expression" dxfId="234" priority="39" stopIfTrue="1">
      <formula>F89="ERR"</formula>
    </cfRule>
  </conditionalFormatting>
  <conditionalFormatting sqref="F88:K88">
    <cfRule type="expression" dxfId="233" priority="40" stopIfTrue="1">
      <formula>F89="ERR"</formula>
    </cfRule>
  </conditionalFormatting>
  <conditionalFormatting sqref="F57:K57 K23:K27 K14:K20 K29">
    <cfRule type="cellIs" dxfId="232" priority="81" stopIfTrue="1" operator="equal">
      <formula>"ERR"</formula>
    </cfRule>
  </conditionalFormatting>
  <conditionalFormatting sqref="F47:K47">
    <cfRule type="expression" dxfId="231" priority="82" stopIfTrue="1">
      <formula>F57="ERR"</formula>
    </cfRule>
  </conditionalFormatting>
  <conditionalFormatting sqref="F52:K52">
    <cfRule type="expression" dxfId="230" priority="83" stopIfTrue="1">
      <formula>F57="ERR"</formula>
    </cfRule>
  </conditionalFormatting>
  <conditionalFormatting sqref="F48:K48">
    <cfRule type="expression" dxfId="229" priority="84" stopIfTrue="1">
      <formula>F57="ERR"</formula>
    </cfRule>
  </conditionalFormatting>
  <conditionalFormatting sqref="F49:K49">
    <cfRule type="expression" dxfId="228" priority="85" stopIfTrue="1">
      <formula>F57="ERR"</formula>
    </cfRule>
  </conditionalFormatting>
  <conditionalFormatting sqref="F50:K50">
    <cfRule type="expression" dxfId="227" priority="86" stopIfTrue="1">
      <formula>F57="ERR"</formula>
    </cfRule>
  </conditionalFormatting>
  <conditionalFormatting sqref="F51:K51">
    <cfRule type="expression" dxfId="226" priority="87" stopIfTrue="1">
      <formula>F57="ERR"</formula>
    </cfRule>
  </conditionalFormatting>
  <conditionalFormatting sqref="F53:K53">
    <cfRule type="expression" dxfId="225" priority="88" stopIfTrue="1">
      <formula>F57="ERR"</formula>
    </cfRule>
  </conditionalFormatting>
  <conditionalFormatting sqref="F54:K54">
    <cfRule type="expression" dxfId="224" priority="89" stopIfTrue="1">
      <formula>F57="ERR"</formula>
    </cfRule>
  </conditionalFormatting>
  <conditionalFormatting sqref="F55:K55">
    <cfRule type="expression" dxfId="223" priority="90" stopIfTrue="1">
      <formula>F57="ERR"</formula>
    </cfRule>
  </conditionalFormatting>
  <conditionalFormatting sqref="F56:K56">
    <cfRule type="expression" dxfId="222" priority="91" stopIfTrue="1">
      <formula>F57="ERR"</formula>
    </cfRule>
  </conditionalFormatting>
  <conditionalFormatting sqref="H42">
    <cfRule type="cellIs" dxfId="221" priority="66" stopIfTrue="1" operator="equal">
      <formula>"ERROR"</formula>
    </cfRule>
  </conditionalFormatting>
  <conditionalFormatting sqref="H42">
    <cfRule type="cellIs" dxfId="220" priority="65" stopIfTrue="1" operator="equal">
      <formula>"SUBSANAR"</formula>
    </cfRule>
  </conditionalFormatting>
  <conditionalFormatting sqref="F89:K89 K63">
    <cfRule type="cellIs" dxfId="219" priority="64" stopIfTrue="1" operator="equal">
      <formula>"ERR"</formula>
    </cfRule>
  </conditionalFormatting>
  <conditionalFormatting sqref="N34:O34">
    <cfRule type="cellIs" dxfId="218" priority="62" stopIfTrue="1" operator="equal">
      <formula>"FALTA TIPO"</formula>
    </cfRule>
  </conditionalFormatting>
  <conditionalFormatting sqref="L34:M34">
    <cfRule type="cellIs" dxfId="217" priority="63" stopIfTrue="1" operator="equal">
      <formula>"FALTA TIPO"</formula>
    </cfRule>
  </conditionalFormatting>
  <conditionalFormatting sqref="N66:O66">
    <cfRule type="cellIs" dxfId="216" priority="60" stopIfTrue="1" operator="equal">
      <formula>"FALTA TIPO"</formula>
    </cfRule>
  </conditionalFormatting>
  <conditionalFormatting sqref="L66:M66">
    <cfRule type="cellIs" dxfId="215" priority="61" stopIfTrue="1" operator="equal">
      <formula>"FALTA TIPO"</formula>
    </cfRule>
  </conditionalFormatting>
  <conditionalFormatting sqref="H74">
    <cfRule type="cellIs" dxfId="214" priority="59" stopIfTrue="1" operator="equal">
      <formula>"ERROR"</formula>
    </cfRule>
  </conditionalFormatting>
  <conditionalFormatting sqref="H74">
    <cfRule type="cellIs" dxfId="213" priority="58" stopIfTrue="1" operator="equal">
      <formula>"SUBSANAR"</formula>
    </cfRule>
  </conditionalFormatting>
  <conditionalFormatting sqref="F118:K118 K92">
    <cfRule type="cellIs" dxfId="212" priority="57" stopIfTrue="1" operator="equal">
      <formula>"ERR"</formula>
    </cfRule>
  </conditionalFormatting>
  <conditionalFormatting sqref="N95:O95">
    <cfRule type="cellIs" dxfId="211" priority="55" stopIfTrue="1" operator="equal">
      <formula>"FALTA TIPO"</formula>
    </cfRule>
  </conditionalFormatting>
  <conditionalFormatting sqref="L95:M95">
    <cfRule type="cellIs" dxfId="210" priority="56" stopIfTrue="1" operator="equal">
      <formula>"FALTA TIPO"</formula>
    </cfRule>
  </conditionalFormatting>
  <conditionalFormatting sqref="H103">
    <cfRule type="cellIs" dxfId="209" priority="54" stopIfTrue="1" operator="equal">
      <formula>"ERROR"</formula>
    </cfRule>
  </conditionalFormatting>
  <conditionalFormatting sqref="H103">
    <cfRule type="cellIs" dxfId="208" priority="53" stopIfTrue="1" operator="equal">
      <formula>"SUBSANAR"</formula>
    </cfRule>
  </conditionalFormatting>
  <conditionalFormatting sqref="F150:K150 K124">
    <cfRule type="cellIs" dxfId="207" priority="52" stopIfTrue="1" operator="equal">
      <formula>"ERR"</formula>
    </cfRule>
  </conditionalFormatting>
  <conditionalFormatting sqref="N127:O127">
    <cfRule type="cellIs" dxfId="206" priority="50" stopIfTrue="1" operator="equal">
      <formula>"FALTA TIPO"</formula>
    </cfRule>
  </conditionalFormatting>
  <conditionalFormatting sqref="L127:M127">
    <cfRule type="cellIs" dxfId="205" priority="51" stopIfTrue="1" operator="equal">
      <formula>"FALTA TIPO"</formula>
    </cfRule>
  </conditionalFormatting>
  <conditionalFormatting sqref="H135">
    <cfRule type="cellIs" dxfId="204" priority="49" stopIfTrue="1" operator="equal">
      <formula>"ERROR"</formula>
    </cfRule>
  </conditionalFormatting>
  <conditionalFormatting sqref="H135">
    <cfRule type="cellIs" dxfId="203" priority="48" stopIfTrue="1" operator="equal">
      <formula>"SUBSANAR"</formula>
    </cfRule>
  </conditionalFormatting>
  <conditionalFormatting sqref="F179:K179 K153">
    <cfRule type="cellIs" dxfId="202" priority="47" stopIfTrue="1" operator="equal">
      <formula>"ERR"</formula>
    </cfRule>
  </conditionalFormatting>
  <conditionalFormatting sqref="N156:O156">
    <cfRule type="cellIs" dxfId="201" priority="45" stopIfTrue="1" operator="equal">
      <formula>"FALTA TIPO"</formula>
    </cfRule>
  </conditionalFormatting>
  <conditionalFormatting sqref="L156:M156">
    <cfRule type="cellIs" dxfId="200" priority="46" stopIfTrue="1" operator="equal">
      <formula>"FALTA TIPO"</formula>
    </cfRule>
  </conditionalFormatting>
  <conditionalFormatting sqref="H164">
    <cfRule type="cellIs" dxfId="199" priority="44" stopIfTrue="1" operator="equal">
      <formula>"ERROR"</formula>
    </cfRule>
  </conditionalFormatting>
  <conditionalFormatting sqref="H164">
    <cfRule type="cellIs" dxfId="198" priority="43" stopIfTrue="1" operator="equal">
      <formula>"SUBSANAR"</formula>
    </cfRule>
  </conditionalFormatting>
  <conditionalFormatting sqref="F108:K108">
    <cfRule type="expression" dxfId="197" priority="21" stopIfTrue="1">
      <formula>F118="ERR"</formula>
    </cfRule>
  </conditionalFormatting>
  <conditionalFormatting sqref="F113:K113">
    <cfRule type="expression" dxfId="196" priority="22" stopIfTrue="1">
      <formula>F118="ERR"</formula>
    </cfRule>
  </conditionalFormatting>
  <conditionalFormatting sqref="F109:K109">
    <cfRule type="expression" dxfId="195" priority="23" stopIfTrue="1">
      <formula>F118="ERR"</formula>
    </cfRule>
  </conditionalFormatting>
  <conditionalFormatting sqref="F110:K110">
    <cfRule type="expression" dxfId="194" priority="24" stopIfTrue="1">
      <formula>F118="ERR"</formula>
    </cfRule>
  </conditionalFormatting>
  <conditionalFormatting sqref="F111:K111">
    <cfRule type="expression" dxfId="193" priority="25" stopIfTrue="1">
      <formula>F118="ERR"</formula>
    </cfRule>
  </conditionalFormatting>
  <conditionalFormatting sqref="F112:K112">
    <cfRule type="expression" dxfId="192" priority="26" stopIfTrue="1">
      <formula>F118="ERR"</formula>
    </cfRule>
  </conditionalFormatting>
  <conditionalFormatting sqref="F114:K114">
    <cfRule type="expression" dxfId="191" priority="27" stopIfTrue="1">
      <formula>F118="ERR"</formula>
    </cfRule>
  </conditionalFormatting>
  <conditionalFormatting sqref="F115:K115">
    <cfRule type="expression" dxfId="190" priority="28" stopIfTrue="1">
      <formula>F118="ERR"</formula>
    </cfRule>
  </conditionalFormatting>
  <conditionalFormatting sqref="F116:K116">
    <cfRule type="expression" dxfId="189" priority="29" stopIfTrue="1">
      <formula>F118="ERR"</formula>
    </cfRule>
  </conditionalFormatting>
  <conditionalFormatting sqref="F117:K117">
    <cfRule type="expression" dxfId="188" priority="30" stopIfTrue="1">
      <formula>F118="ERR"</formula>
    </cfRule>
  </conditionalFormatting>
  <conditionalFormatting sqref="F140:K140">
    <cfRule type="expression" dxfId="187" priority="11" stopIfTrue="1">
      <formula>F150="ERR"</formula>
    </cfRule>
  </conditionalFormatting>
  <conditionalFormatting sqref="F145:K145">
    <cfRule type="expression" dxfId="186" priority="12" stopIfTrue="1">
      <formula>F150="ERR"</formula>
    </cfRule>
  </conditionalFormatting>
  <conditionalFormatting sqref="F141:K141">
    <cfRule type="expression" dxfId="185" priority="13" stopIfTrue="1">
      <formula>F150="ERR"</formula>
    </cfRule>
  </conditionalFormatting>
  <conditionalFormatting sqref="F142:K142">
    <cfRule type="expression" dxfId="184" priority="14" stopIfTrue="1">
      <formula>F150="ERR"</formula>
    </cfRule>
  </conditionalFormatting>
  <conditionalFormatting sqref="F143:K143">
    <cfRule type="expression" dxfId="183" priority="15" stopIfTrue="1">
      <formula>F150="ERR"</formula>
    </cfRule>
  </conditionalFormatting>
  <conditionalFormatting sqref="F144:K144">
    <cfRule type="expression" dxfId="182" priority="16" stopIfTrue="1">
      <formula>F150="ERR"</formula>
    </cfRule>
  </conditionalFormatting>
  <conditionalFormatting sqref="F146:K146">
    <cfRule type="expression" dxfId="181" priority="17" stopIfTrue="1">
      <formula>F150="ERR"</formula>
    </cfRule>
  </conditionalFormatting>
  <conditionalFormatting sqref="F147:K147">
    <cfRule type="expression" dxfId="180" priority="18" stopIfTrue="1">
      <formula>F150="ERR"</formula>
    </cfRule>
  </conditionalFormatting>
  <conditionalFormatting sqref="F148:K148">
    <cfRule type="expression" dxfId="179" priority="19" stopIfTrue="1">
      <formula>F150="ERR"</formula>
    </cfRule>
  </conditionalFormatting>
  <conditionalFormatting sqref="F149:K149">
    <cfRule type="expression" dxfId="178" priority="20" stopIfTrue="1">
      <formula>F150="ERR"</formula>
    </cfRule>
  </conditionalFormatting>
  <conditionalFormatting sqref="F169:K169">
    <cfRule type="expression" dxfId="177" priority="1" stopIfTrue="1">
      <formula>F179="ERR"</formula>
    </cfRule>
  </conditionalFormatting>
  <conditionalFormatting sqref="F174:K174">
    <cfRule type="expression" dxfId="176" priority="2" stopIfTrue="1">
      <formula>F179="ERR"</formula>
    </cfRule>
  </conditionalFormatting>
  <conditionalFormatting sqref="F170:K170">
    <cfRule type="expression" dxfId="175" priority="3" stopIfTrue="1">
      <formula>F179="ERR"</formula>
    </cfRule>
  </conditionalFormatting>
  <conditionalFormatting sqref="F171:K171">
    <cfRule type="expression" dxfId="174" priority="4" stopIfTrue="1">
      <formula>F179="ERR"</formula>
    </cfRule>
  </conditionalFormatting>
  <conditionalFormatting sqref="F172:K172">
    <cfRule type="expression" dxfId="173" priority="5" stopIfTrue="1">
      <formula>F179="ERR"</formula>
    </cfRule>
  </conditionalFormatting>
  <conditionalFormatting sqref="F173:K173">
    <cfRule type="expression" dxfId="172" priority="6" stopIfTrue="1">
      <formula>F179="ERR"</formula>
    </cfRule>
  </conditionalFormatting>
  <conditionalFormatting sqref="F175:K175">
    <cfRule type="expression" dxfId="171" priority="7" stopIfTrue="1">
      <formula>F179="ERR"</formula>
    </cfRule>
  </conditionalFormatting>
  <conditionalFormatting sqref="F176:K176">
    <cfRule type="expression" dxfId="170" priority="8" stopIfTrue="1">
      <formula>F179="ERR"</formula>
    </cfRule>
  </conditionalFormatting>
  <conditionalFormatting sqref="F177:K177">
    <cfRule type="expression" dxfId="169" priority="9" stopIfTrue="1">
      <formula>F179="ERR"</formula>
    </cfRule>
  </conditionalFormatting>
  <conditionalFormatting sqref="F178:K178">
    <cfRule type="expression" dxfId="168" priority="10" stopIfTrue="1">
      <formula>F179="ERR"</formula>
    </cfRule>
  </conditionalFormatting>
  <conditionalFormatting sqref="J11:K11">
    <cfRule type="cellIs" dxfId="167" priority="167" stopIfTrue="1" operator="equal">
      <formula>"ERROR"</formula>
    </cfRule>
    <cfRule type="cellIs" dxfId="166" priority="168" stopIfTrue="1" operator="equal">
      <formula>"SUBSANAR"</formula>
    </cfRule>
  </conditionalFormatting>
  <conditionalFormatting sqref="L26:O27 L16:O20">
    <cfRule type="cellIs" dxfId="165" priority="169" stopIfTrue="1" operator="equal">
      <formula>"FALTA TIPO"</formula>
    </cfRule>
    <cfRule type="cellIs" dxfId="164" priority="170" stopIfTrue="1" operator="equal">
      <formula>"ERROR TIPO"</formula>
    </cfRule>
  </conditionalFormatting>
  <dataValidations count="3">
    <dataValidation type="whole" allowBlank="1" showInputMessage="1" showErrorMessage="1" sqref="J9:J10 H38 H40 H70 H72 H99 H101 H131 H133 H160 H162" xr:uid="{00000000-0002-0000-0A00-000000000000}">
      <formula1>1</formula1>
      <formula2>18</formula2>
    </dataValidation>
    <dataValidation type="list" allowBlank="1" showInputMessage="1" showErrorMessage="1" sqref="C47:E56 C140:E149 C79:E88 C108:E117 C169:E178" xr:uid="{00000000-0002-0000-0A00-000001000000}">
      <formula1>OFFSET(TCN_ORD,0,,COUNTIF(TCN_ORD,"&lt;&gt;x"))</formula1>
    </dataValidation>
    <dataValidation type="list" allowBlank="1" showInputMessage="1" showErrorMessage="1" sqref="C16:G20" xr:uid="{00000000-0002-0000-0A00-000002000000}">
      <formula1>OFFSET(COL_EXT,0,,COUNTIF(COL_EXT,"&lt;&gt;x"))</formula1>
    </dataValidation>
  </dataValidations>
  <printOptions horizontalCentered="1"/>
  <pageMargins left="0.59055118110236227" right="0.59055118110236227" top="0.59055118110236227" bottom="0.59055118110236227" header="0.19685039370078741" footer="0.19685039370078741"/>
  <pageSetup paperSize="9" scale="84" orientation="portrait" r:id="rId1"/>
  <headerFooter>
    <oddFooter>&amp;C&amp;8&amp;A&amp;R&amp;8Pág &amp;P de &amp;N</oddFooter>
  </headerFooter>
  <rowBreaks count="2" manualBreakCount="2">
    <brk id="57" max="14" man="1"/>
    <brk id="118" max="14" man="1"/>
  </rowBreaks>
  <colBreaks count="1" manualBreakCount="1">
    <brk id="1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3"/>
  </sheetPr>
  <dimension ref="A1:IU179"/>
  <sheetViews>
    <sheetView showGridLines="0" showZeros="0" view="pageBreakPreview" zoomScaleNormal="100" zoomScaleSheetLayoutView="100" workbookViewId="0">
      <selection sqref="A1:XFD1048576"/>
    </sheetView>
  </sheetViews>
  <sheetFormatPr baseColWidth="10" defaultColWidth="11.5546875" defaultRowHeight="13.8" x14ac:dyDescent="0.25"/>
  <cols>
    <col min="1" max="5" width="5.6640625" style="1" customWidth="1"/>
    <col min="6" max="11" width="7.6640625" style="1" customWidth="1"/>
    <col min="12" max="12" width="6.6640625" style="1" customWidth="1"/>
    <col min="13" max="13" width="5.6640625" style="1" customWidth="1"/>
    <col min="14" max="14" width="6.6640625" style="1" customWidth="1"/>
    <col min="15" max="26" width="5.6640625" style="1" customWidth="1"/>
    <col min="27" max="27" width="20.6640625" style="84" hidden="1" customWidth="1"/>
    <col min="28" max="30" width="5.6640625" style="1" customWidth="1"/>
    <col min="31" max="253" width="11.5546875" style="1"/>
    <col min="254" max="254" width="13.33203125" style="1" bestFit="1" customWidth="1"/>
    <col min="255" max="255" width="10.109375" style="1" bestFit="1" customWidth="1"/>
    <col min="256" max="16384" width="11.5546875" style="1"/>
  </cols>
  <sheetData>
    <row r="1" spans="1:255" ht="15" customHeight="1" x14ac:dyDescent="0.25">
      <c r="A1" s="162" t="str">
        <f>'COLABORACIONES EXTERNAS'!A1:D1</f>
        <v xml:space="preserve">EMPRESA:  </v>
      </c>
      <c r="B1" s="162"/>
      <c r="C1" s="162"/>
      <c r="D1" s="162"/>
      <c r="E1" s="162"/>
      <c r="F1" s="162"/>
      <c r="G1" s="162"/>
      <c r="H1" s="162"/>
      <c r="I1" s="162"/>
      <c r="J1" s="162"/>
      <c r="K1" s="162"/>
      <c r="L1" s="162"/>
      <c r="M1" s="162"/>
      <c r="N1" s="162"/>
      <c r="O1" s="162"/>
    </row>
    <row r="2" spans="1:255" ht="14.25" customHeight="1" x14ac:dyDescent="0.25">
      <c r="A2" s="163" t="str">
        <f>'COLABORACIONES EXTERNAS'!A2:D3</f>
        <v xml:space="preserve">PROYECTO:  </v>
      </c>
      <c r="B2" s="163"/>
      <c r="C2" s="163"/>
      <c r="D2" s="163"/>
      <c r="E2" s="163"/>
      <c r="F2" s="163"/>
      <c r="G2" s="163"/>
      <c r="H2" s="163"/>
      <c r="I2" s="163"/>
      <c r="J2" s="163"/>
      <c r="K2" s="163"/>
      <c r="L2" s="163"/>
      <c r="M2" s="163"/>
      <c r="N2" s="163"/>
      <c r="O2" s="163"/>
      <c r="IQ2" s="1">
        <v>1</v>
      </c>
      <c r="IR2" s="1" t="str">
        <f>PERSONAL!F11</f>
        <v/>
      </c>
      <c r="IS2" s="1">
        <f>IF(IR2="",MAX($IQ$2:$IQ$11)+1,IQ2)</f>
        <v>11</v>
      </c>
      <c r="IT2" s="1" t="str">
        <f>IF(ISERROR(VLOOKUP(SMALL($IS$2:$IS$11,IQ2),$IQ$2:$IR$11,2,FALSE)),"X",VLOOKUP(SMALL($IS$2:$IS$11,IQ2),$IQ$2:$IR$11,2,FALSE))</f>
        <v>X</v>
      </c>
    </row>
    <row r="3" spans="1:255" x14ac:dyDescent="0.25">
      <c r="A3" s="163"/>
      <c r="B3" s="163"/>
      <c r="C3" s="163"/>
      <c r="D3" s="163"/>
      <c r="E3" s="163"/>
      <c r="F3" s="163"/>
      <c r="G3" s="163"/>
      <c r="H3" s="163"/>
      <c r="I3" s="163"/>
      <c r="J3" s="163"/>
      <c r="K3" s="163"/>
      <c r="L3" s="163"/>
      <c r="M3" s="163"/>
      <c r="N3" s="163"/>
      <c r="O3" s="163"/>
      <c r="IQ3" s="1">
        <v>2</v>
      </c>
      <c r="IR3" s="1" t="str">
        <f>PERSONAL!F12</f>
        <v/>
      </c>
      <c r="IS3" s="1">
        <f t="shared" ref="IS3:IS11" si="0">IF(IR3="",MAX($IQ$2:$IQ$11)+1,IQ3)</f>
        <v>11</v>
      </c>
      <c r="IT3" s="1" t="str">
        <f t="shared" ref="IT3:IT11" si="1">IF(ISERROR(VLOOKUP(SMALL($IS$2:$IS$11,IQ3),$IQ$2:$IR$11,2,FALSE)),"X",VLOOKUP(SMALL($IS$2:$IS$11,IQ3),$IQ$2:$IR$11,2,FALSE))</f>
        <v>X</v>
      </c>
    </row>
    <row r="4" spans="1:255" ht="14.4" thickBot="1" x14ac:dyDescent="0.3">
      <c r="IQ4" s="1">
        <v>3</v>
      </c>
      <c r="IR4" s="1" t="str">
        <f>PERSONAL!F13</f>
        <v/>
      </c>
      <c r="IS4" s="1">
        <f t="shared" si="0"/>
        <v>11</v>
      </c>
      <c r="IT4" s="1" t="str">
        <f t="shared" si="1"/>
        <v>X</v>
      </c>
    </row>
    <row r="5" spans="1:255" ht="14.4" customHeight="1" x14ac:dyDescent="0.25">
      <c r="A5" s="214" t="s">
        <v>306</v>
      </c>
      <c r="B5" s="236"/>
      <c r="C5" s="202"/>
      <c r="D5" s="203"/>
      <c r="E5" s="203"/>
      <c r="F5" s="203"/>
      <c r="G5" s="203"/>
      <c r="H5" s="203"/>
      <c r="I5" s="203"/>
      <c r="J5" s="203"/>
      <c r="K5" s="204"/>
      <c r="M5" s="214" t="s">
        <v>238</v>
      </c>
      <c r="N5" s="215"/>
      <c r="O5" s="216"/>
      <c r="AA5" s="84">
        <f>C5</f>
        <v>0</v>
      </c>
      <c r="IQ5" s="1">
        <v>4</v>
      </c>
      <c r="IR5" s="1" t="str">
        <f>PERSONAL!F14</f>
        <v/>
      </c>
      <c r="IS5" s="1">
        <f t="shared" si="0"/>
        <v>11</v>
      </c>
      <c r="IT5" s="1" t="str">
        <f t="shared" si="1"/>
        <v>X</v>
      </c>
    </row>
    <row r="6" spans="1:255" ht="15" customHeight="1" thickBot="1" x14ac:dyDescent="0.3">
      <c r="A6" s="283"/>
      <c r="B6" s="284"/>
      <c r="C6" s="205"/>
      <c r="D6" s="206"/>
      <c r="E6" s="206"/>
      <c r="F6" s="206"/>
      <c r="G6" s="206"/>
      <c r="H6" s="206"/>
      <c r="I6" s="206"/>
      <c r="J6" s="206"/>
      <c r="K6" s="207"/>
      <c r="M6" s="217"/>
      <c r="N6" s="218"/>
      <c r="O6" s="219"/>
      <c r="IQ6" s="1">
        <v>5</v>
      </c>
      <c r="IR6" s="1" t="str">
        <f>PERSONAL!F15</f>
        <v/>
      </c>
      <c r="IS6" s="1">
        <f t="shared" si="0"/>
        <v>11</v>
      </c>
      <c r="IT6" s="1" t="str">
        <f t="shared" si="1"/>
        <v>X</v>
      </c>
      <c r="IU6" s="4">
        <f>C5</f>
        <v>0</v>
      </c>
    </row>
    <row r="7" spans="1:255" ht="15" customHeight="1" thickBot="1" x14ac:dyDescent="0.3">
      <c r="A7" s="285"/>
      <c r="B7" s="286"/>
      <c r="C7" s="208"/>
      <c r="D7" s="209"/>
      <c r="E7" s="209"/>
      <c r="F7" s="209"/>
      <c r="G7" s="209"/>
      <c r="H7" s="209"/>
      <c r="I7" s="209"/>
      <c r="J7" s="209"/>
      <c r="K7" s="210"/>
      <c r="M7" s="211">
        <f>L21+N21+L28+N28+M57+M89+M118+M150+M179</f>
        <v>0</v>
      </c>
      <c r="N7" s="212"/>
      <c r="O7" s="213"/>
      <c r="AA7" s="85">
        <f>M7</f>
        <v>0</v>
      </c>
      <c r="IQ7" s="1">
        <v>6</v>
      </c>
      <c r="IR7" s="1" t="str">
        <f>PERSONAL!F16</f>
        <v/>
      </c>
      <c r="IS7" s="1">
        <f t="shared" si="0"/>
        <v>11</v>
      </c>
      <c r="IT7" s="1" t="str">
        <f t="shared" si="1"/>
        <v>X</v>
      </c>
      <c r="IU7" s="4">
        <f>M7</f>
        <v>0</v>
      </c>
    </row>
    <row r="8" spans="1:255" x14ac:dyDescent="0.25">
      <c r="IQ8" s="1">
        <v>7</v>
      </c>
      <c r="IR8" s="1" t="str">
        <f>PERSONAL!F17</f>
        <v/>
      </c>
      <c r="IS8" s="1">
        <f t="shared" si="0"/>
        <v>11</v>
      </c>
      <c r="IT8" s="1" t="str">
        <f t="shared" si="1"/>
        <v>X</v>
      </c>
    </row>
    <row r="9" spans="1:255" x14ac:dyDescent="0.25">
      <c r="A9" s="267" t="s">
        <v>239</v>
      </c>
      <c r="B9" s="267"/>
      <c r="C9" s="267"/>
      <c r="D9" s="267"/>
      <c r="E9" s="267"/>
      <c r="F9" s="267"/>
      <c r="G9" s="267"/>
      <c r="H9" s="267"/>
      <c r="I9" s="267"/>
      <c r="J9" s="49"/>
      <c r="L9" s="6" t="str">
        <f>IF(AND(J10&gt;0,J9=0),"Incluir mes de inicio","")</f>
        <v/>
      </c>
      <c r="AA9" s="84">
        <f>J9</f>
        <v>0</v>
      </c>
      <c r="IQ9" s="1">
        <v>8</v>
      </c>
      <c r="IR9" s="1" t="str">
        <f>PERSONAL!F18</f>
        <v/>
      </c>
      <c r="IS9" s="1">
        <f t="shared" si="0"/>
        <v>11</v>
      </c>
      <c r="IT9" s="1" t="str">
        <f t="shared" si="1"/>
        <v>X</v>
      </c>
      <c r="IU9" s="1">
        <f>J9</f>
        <v>0</v>
      </c>
    </row>
    <row r="10" spans="1:255" x14ac:dyDescent="0.25">
      <c r="A10" s="267" t="s">
        <v>240</v>
      </c>
      <c r="B10" s="267"/>
      <c r="C10" s="267"/>
      <c r="D10" s="267"/>
      <c r="E10" s="267"/>
      <c r="F10" s="267"/>
      <c r="G10" s="267"/>
      <c r="H10" s="267"/>
      <c r="I10" s="267"/>
      <c r="J10" s="50"/>
      <c r="L10" s="6" t="str">
        <f>IF(AND(J9&gt;0,J10=0),"Incluir mes finalización","")</f>
        <v/>
      </c>
      <c r="AA10" s="84">
        <f>J10</f>
        <v>0</v>
      </c>
      <c r="IQ10" s="1">
        <v>9</v>
      </c>
      <c r="IR10" s="1" t="str">
        <f>PERSONAL!F19</f>
        <v/>
      </c>
      <c r="IS10" s="1">
        <f t="shared" si="0"/>
        <v>11</v>
      </c>
      <c r="IT10" s="1" t="str">
        <f t="shared" si="1"/>
        <v>X</v>
      </c>
      <c r="IU10" s="1">
        <f>J10</f>
        <v>0</v>
      </c>
    </row>
    <row r="11" spans="1:255" x14ac:dyDescent="0.25">
      <c r="B11" s="7"/>
      <c r="C11" s="7"/>
      <c r="D11" s="7"/>
      <c r="I11" s="8" t="s">
        <v>241</v>
      </c>
      <c r="J11" s="181" t="str">
        <f>IF(AND(J9=0,J10=0),"",IF(AND(J9=0,J10&gt;0),"SUBSANAR",IF(AND(J9&gt;0,J10=0),"SUBSANAR",IF(J10&lt;J9,"ERROR",IF(J10-J9+1&gt;6,"ERROR",J10-J9+1)))))</f>
        <v/>
      </c>
      <c r="K11" s="182"/>
      <c r="L11" s="1" t="s">
        <v>17</v>
      </c>
      <c r="AA11" s="84" t="str">
        <f>J11</f>
        <v/>
      </c>
      <c r="IQ11" s="1">
        <v>10</v>
      </c>
      <c r="IR11" s="1" t="str">
        <f>PERSONAL!F20</f>
        <v/>
      </c>
      <c r="IS11" s="1">
        <f t="shared" si="0"/>
        <v>11</v>
      </c>
      <c r="IT11" s="1" t="str">
        <f t="shared" si="1"/>
        <v>X</v>
      </c>
    </row>
    <row r="12" spans="1:255" x14ac:dyDescent="0.25">
      <c r="A12" s="9"/>
      <c r="B12" s="9"/>
      <c r="C12" s="9"/>
      <c r="D12" s="9"/>
      <c r="O12" s="10" t="str">
        <f>IF(OR(J9=0,J10=0),"",IF(J10&lt;J9,"El mes de finalización es anterior al inicio de la actividad",IF(J11&lt;=6,"","La duración de la actividad debe ser inferior a seis meses")))</f>
        <v/>
      </c>
    </row>
    <row r="13" spans="1:255" ht="14.4" thickBot="1" x14ac:dyDescent="0.3">
      <c r="B13" s="11" t="s">
        <v>366</v>
      </c>
      <c r="C13" s="11"/>
      <c r="D13" s="11"/>
      <c r="E13" s="11"/>
      <c r="F13" s="11"/>
      <c r="G13" s="11"/>
      <c r="H13" s="9"/>
      <c r="I13" s="9"/>
      <c r="J13" s="9"/>
      <c r="K13" s="9"/>
      <c r="L13" s="9"/>
      <c r="M13" s="9"/>
      <c r="N13" s="9"/>
    </row>
    <row r="14" spans="1:255" ht="15" customHeight="1" thickBot="1" x14ac:dyDescent="0.3">
      <c r="B14" s="12"/>
      <c r="C14" s="214" t="s">
        <v>32</v>
      </c>
      <c r="D14" s="215"/>
      <c r="E14" s="215"/>
      <c r="F14" s="215"/>
      <c r="G14" s="216"/>
      <c r="H14" s="255" t="s">
        <v>33</v>
      </c>
      <c r="I14" s="214" t="s">
        <v>34</v>
      </c>
      <c r="J14" s="216"/>
      <c r="K14" s="13"/>
      <c r="L14" s="237" t="s">
        <v>10</v>
      </c>
      <c r="M14" s="238"/>
      <c r="N14" s="238"/>
      <c r="O14" s="239"/>
    </row>
    <row r="15" spans="1:255" ht="14.4" thickBot="1" x14ac:dyDescent="0.3">
      <c r="B15" s="12"/>
      <c r="C15" s="265"/>
      <c r="D15" s="269"/>
      <c r="E15" s="269"/>
      <c r="F15" s="269"/>
      <c r="G15" s="266"/>
      <c r="H15" s="156"/>
      <c r="I15" s="265"/>
      <c r="J15" s="266"/>
      <c r="K15" s="13"/>
      <c r="L15" s="233" t="s">
        <v>29</v>
      </c>
      <c r="M15" s="234"/>
      <c r="N15" s="235" t="s">
        <v>30</v>
      </c>
      <c r="O15" s="236"/>
    </row>
    <row r="16" spans="1:255" ht="15" customHeight="1" x14ac:dyDescent="0.25">
      <c r="B16" s="15">
        <v>1</v>
      </c>
      <c r="C16" s="260"/>
      <c r="D16" s="261"/>
      <c r="E16" s="261"/>
      <c r="F16" s="261"/>
      <c r="G16" s="262"/>
      <c r="H16" s="51"/>
      <c r="I16" s="263"/>
      <c r="J16" s="264"/>
      <c r="K16" s="13"/>
      <c r="L16" s="250">
        <f>IF(H16="II",I16,IF(H16="DE",0,IF(AND(I16&gt;0,H16=0),"FALTA TIPO",IF(AND(I16&gt;0,H16&lt;&gt;"DE",H16&lt;&gt;"II"),"ERROR TIPO",0))))</f>
        <v>0</v>
      </c>
      <c r="M16" s="251"/>
      <c r="N16" s="250">
        <f>IF(H16="DE",I16,IF(AND(I16&gt;0,H16=0),"FALTA TIPO",IF(AND(I16&gt;0,H16&lt;&gt;"DE",H16&lt;&gt;"II"),"ERROR TIPO",0)))</f>
        <v>0</v>
      </c>
      <c r="O16" s="251"/>
    </row>
    <row r="17" spans="1:255" x14ac:dyDescent="0.25">
      <c r="B17" s="15">
        <v>2</v>
      </c>
      <c r="C17" s="165"/>
      <c r="D17" s="166"/>
      <c r="E17" s="166"/>
      <c r="F17" s="166"/>
      <c r="G17" s="268"/>
      <c r="H17" s="52"/>
      <c r="I17" s="258"/>
      <c r="J17" s="259"/>
      <c r="K17" s="13"/>
      <c r="L17" s="252">
        <f>IF(H17="II",I17,IF(H17="DE",0,IF(AND(I17&gt;0,H17=0),"FALTA TIPO",IF(AND(I17&gt;0,OR(H17&lt;&gt;"DE",H17&lt;&gt;"II")),"ERROR TIPO",0))))</f>
        <v>0</v>
      </c>
      <c r="M17" s="271"/>
      <c r="N17" s="252">
        <f>IF(H17="DE",I17,IF(AND(I17&gt;0,H17=0),"FALTA TIPO",IF(AND(I17&gt;0,H17&lt;&gt;"DE",H17&lt;&gt;"II"),"ERROR TIPO",0)))</f>
        <v>0</v>
      </c>
      <c r="O17" s="271"/>
    </row>
    <row r="18" spans="1:255" x14ac:dyDescent="0.25">
      <c r="B18" s="15">
        <v>3</v>
      </c>
      <c r="C18" s="165"/>
      <c r="D18" s="166"/>
      <c r="E18" s="166"/>
      <c r="F18" s="166"/>
      <c r="G18" s="268"/>
      <c r="H18" s="52"/>
      <c r="I18" s="258"/>
      <c r="J18" s="259"/>
      <c r="K18" s="13"/>
      <c r="L18" s="252">
        <f>IF(H18="II",I18,IF(H18="DE",0,IF(AND(I18&gt;0,H18=0),"FALTA TIPO",IF(AND(I18&gt;0,OR(H18&lt;&gt;"DE",H18&lt;&gt;"II")),"ERROR TIPO",0))))</f>
        <v>0</v>
      </c>
      <c r="M18" s="271"/>
      <c r="N18" s="252">
        <f>IF(H18="DE",I18,IF(AND(I18&gt;0,H18=0),"FALTA TIPO",IF(AND(I18&gt;0,H18&lt;&gt;"DE",H18&lt;&gt;"II"),"ERROR TIPO",0)))</f>
        <v>0</v>
      </c>
      <c r="O18" s="271"/>
    </row>
    <row r="19" spans="1:255" x14ac:dyDescent="0.25">
      <c r="B19" s="15">
        <v>4</v>
      </c>
      <c r="C19" s="165"/>
      <c r="D19" s="166"/>
      <c r="E19" s="166"/>
      <c r="F19" s="166"/>
      <c r="G19" s="268"/>
      <c r="H19" s="52"/>
      <c r="I19" s="258"/>
      <c r="J19" s="259"/>
      <c r="K19" s="13"/>
      <c r="L19" s="252">
        <f>IF(H19="II",I19,IF(H19="DE",0,IF(AND(I19&gt;0,H19=0),"FALTA TIPO",IF(AND(I19&gt;0,OR(H19&lt;&gt;"DE",H19&lt;&gt;"II")),"ERROR TIPO",0))))</f>
        <v>0</v>
      </c>
      <c r="M19" s="271"/>
      <c r="N19" s="252">
        <f>IF(H19="DE",I19,IF(AND(I19&gt;0,H19=0),"FALTA TIPO",IF(AND(I19&gt;0,H19&lt;&gt;"DE",H19&lt;&gt;"II"),"ERROR TIPO",0)))</f>
        <v>0</v>
      </c>
      <c r="O19" s="271"/>
    </row>
    <row r="20" spans="1:255" ht="14.4" thickBot="1" x14ac:dyDescent="0.3">
      <c r="B20" s="15">
        <v>5</v>
      </c>
      <c r="C20" s="172"/>
      <c r="D20" s="173"/>
      <c r="E20" s="173"/>
      <c r="F20" s="173"/>
      <c r="G20" s="270"/>
      <c r="H20" s="53"/>
      <c r="I20" s="275"/>
      <c r="J20" s="276"/>
      <c r="K20" s="13"/>
      <c r="L20" s="256">
        <f>IF(H20="II",I20,IF(H20="DE",0,IF(AND(I20&gt;0,H20=0),"FALTA TIPO",IF(AND(I20&gt;0,OR(H20&lt;&gt;"DE",H20&lt;&gt;"II")),"ERROR TIPO",0))))</f>
        <v>0</v>
      </c>
      <c r="M20" s="282"/>
      <c r="N20" s="256">
        <f>IF(H20="DE",I20,IF(AND(I20&gt;0,H20=0),"FALTA TIPO",IF(AND(I20&gt;0,H20&lt;&gt;"DE",H20&lt;&gt;"II"),"ERROR TIPO",0)))</f>
        <v>0</v>
      </c>
      <c r="O20" s="282"/>
    </row>
    <row r="21" spans="1:255" ht="14.4" thickBot="1" x14ac:dyDescent="0.3">
      <c r="B21" s="15"/>
      <c r="F21" s="13" t="str">
        <f>IF(AND(F15="",SUM(F16:F20)=0),"",IF(AND(F15="",SUM(F16:F20)&lt;&gt;0),"ERR",SUM(F16:F20)))</f>
        <v/>
      </c>
      <c r="H21" s="16" t="s">
        <v>9</v>
      </c>
      <c r="I21" s="222">
        <f>SUM(I16:J20)</f>
        <v>0</v>
      </c>
      <c r="J21" s="223"/>
      <c r="K21" s="17"/>
      <c r="L21" s="222">
        <f>IF(OR(L16="ERROR TIPO",L17="ERROR TIPO",L18="ERROR TIPO",L19="ERROR TIPO",L20="ERROR TIPO"),"ERROR",SUM(L16:M20))</f>
        <v>0</v>
      </c>
      <c r="M21" s="223"/>
      <c r="N21" s="222">
        <f>IF(OR(N16="ERROR TIPO",N17="ERROR TIPO",N18="ERROR TIPO",N19="ERROR TIPO",N20="ERROR TIPO"),"ERROR",SUM(N16:O20))</f>
        <v>0</v>
      </c>
      <c r="O21" s="223"/>
      <c r="AA21" s="85">
        <f>I21</f>
        <v>0</v>
      </c>
      <c r="IU21" s="4">
        <f>L21</f>
        <v>0</v>
      </c>
    </row>
    <row r="22" spans="1:255" x14ac:dyDescent="0.25">
      <c r="B22" s="11"/>
      <c r="C22" s="11"/>
      <c r="D22" s="11"/>
      <c r="E22" s="11"/>
      <c r="F22" s="11"/>
      <c r="G22" s="11"/>
      <c r="H22" s="9"/>
      <c r="I22" s="9"/>
      <c r="J22" s="9"/>
      <c r="K22" s="9"/>
      <c r="L22" s="9"/>
      <c r="M22" s="9"/>
      <c r="N22" s="9"/>
      <c r="AA22" s="85">
        <f>L21</f>
        <v>0</v>
      </c>
      <c r="IU22" s="4">
        <f>N21</f>
        <v>0</v>
      </c>
    </row>
    <row r="23" spans="1:255" ht="14.4" thickBot="1" x14ac:dyDescent="0.3">
      <c r="B23" s="11" t="s">
        <v>242</v>
      </c>
      <c r="C23" s="11"/>
      <c r="D23" s="11"/>
      <c r="E23" s="11"/>
      <c r="F23" s="11"/>
      <c r="G23" s="11"/>
      <c r="H23" s="9"/>
      <c r="I23" s="9"/>
      <c r="J23" s="9"/>
      <c r="K23" s="13"/>
      <c r="L23" s="9"/>
      <c r="M23" s="9"/>
      <c r="N23" s="9"/>
      <c r="AA23" s="85">
        <f>N21</f>
        <v>0</v>
      </c>
    </row>
    <row r="24" spans="1:255" ht="15" customHeight="1" thickBot="1" x14ac:dyDescent="0.3">
      <c r="A24" s="18"/>
      <c r="B24" s="12"/>
      <c r="C24" s="214" t="s">
        <v>21</v>
      </c>
      <c r="D24" s="215"/>
      <c r="E24" s="215"/>
      <c r="F24" s="215"/>
      <c r="G24" s="216"/>
      <c r="H24" s="255" t="s">
        <v>33</v>
      </c>
      <c r="I24" s="214" t="s">
        <v>34</v>
      </c>
      <c r="J24" s="216"/>
      <c r="K24" s="13"/>
      <c r="L24" s="237" t="s">
        <v>10</v>
      </c>
      <c r="M24" s="238"/>
      <c r="N24" s="238"/>
      <c r="O24" s="239"/>
    </row>
    <row r="25" spans="1:255" ht="14.25" customHeight="1" thickBot="1" x14ac:dyDescent="0.3">
      <c r="A25" s="18"/>
      <c r="B25" s="12"/>
      <c r="C25" s="217"/>
      <c r="D25" s="218"/>
      <c r="E25" s="218"/>
      <c r="F25" s="218"/>
      <c r="G25" s="219"/>
      <c r="H25" s="156"/>
      <c r="I25" s="217"/>
      <c r="J25" s="219"/>
      <c r="K25" s="13"/>
      <c r="L25" s="233" t="s">
        <v>29</v>
      </c>
      <c r="M25" s="234"/>
      <c r="N25" s="235" t="s">
        <v>30</v>
      </c>
      <c r="O25" s="236"/>
    </row>
    <row r="26" spans="1:255" ht="15.75" customHeight="1" x14ac:dyDescent="0.25">
      <c r="B26" s="15">
        <v>1</v>
      </c>
      <c r="C26" s="277"/>
      <c r="D26" s="278"/>
      <c r="E26" s="278"/>
      <c r="F26" s="278"/>
      <c r="G26" s="279"/>
      <c r="H26" s="54"/>
      <c r="I26" s="263"/>
      <c r="J26" s="264"/>
      <c r="K26" s="13"/>
      <c r="L26" s="250">
        <f>IF(H26="II",I26,IF(H26="DE",0,IF(AND(I26&gt;0,H26=0),"FALTA TIPO",IF(AND(I26&gt;0,H26&lt;&gt;"DE",H26&lt;&gt;"II"),"ERROR TIPO",0))))</f>
        <v>0</v>
      </c>
      <c r="M26" s="251"/>
      <c r="N26" s="250">
        <f>IF(H26="DE",I26,IF(AND(I26&gt;0,H26=0),"FALTA TIPO",IF(AND(I26&gt;0,H26&lt;&gt;"DE",H26&lt;&gt;"II"),"ERROR TIPO",0)))</f>
        <v>0</v>
      </c>
      <c r="O26" s="251"/>
    </row>
    <row r="27" spans="1:255" ht="15" customHeight="1" thickBot="1" x14ac:dyDescent="0.3">
      <c r="B27" s="15">
        <v>2</v>
      </c>
      <c r="C27" s="272"/>
      <c r="D27" s="273"/>
      <c r="E27" s="273"/>
      <c r="F27" s="273"/>
      <c r="G27" s="274"/>
      <c r="H27" s="55"/>
      <c r="I27" s="275"/>
      <c r="J27" s="276"/>
      <c r="K27" s="13"/>
      <c r="L27" s="256">
        <f>IF(H27="II",I27,IF(H27="DE",0,IF(AND(I27&gt;0,H27=0),"FALTA TIPO",IF(AND(I27&gt;0,OR(H27&lt;&gt;"DE",H27&lt;&gt;"II")),"ERROR TIPO",0))))</f>
        <v>0</v>
      </c>
      <c r="M27" s="282"/>
      <c r="N27" s="256">
        <f>IF(H27="DE",I27,IF(AND(I27&gt;0,H27=0),"FALTA TIPO",IF(AND(I27&gt;0,OR(H27&lt;&gt;"DE",H27&lt;&gt;"II")),"ERROR TIPO",0)))</f>
        <v>0</v>
      </c>
      <c r="O27" s="282"/>
    </row>
    <row r="28" spans="1:255" ht="15.75" customHeight="1" thickBot="1" x14ac:dyDescent="0.3">
      <c r="B28" s="15"/>
      <c r="F28" s="13" t="str">
        <f>IF(AND(F25="",SUM(F26:F27)=0),"",IF(AND(F25="",SUM(F26:F27)&lt;&gt;0),"ERR",SUM(F26:F27)))</f>
        <v/>
      </c>
      <c r="H28" s="19" t="s">
        <v>9</v>
      </c>
      <c r="I28" s="280">
        <f>SUM(I26:J27)</f>
        <v>0</v>
      </c>
      <c r="J28" s="281"/>
      <c r="K28" s="17"/>
      <c r="L28" s="222">
        <f>IF(OR(L26="ERROR TIPO",L27="ERROR TIPO"),"ERROR",SUM(L26:M27))</f>
        <v>0</v>
      </c>
      <c r="M28" s="223"/>
      <c r="N28" s="222">
        <f>IF(OR(N26="ERROR TIPO",N27="ERROR TIPO"),"ERROR",SUM(N26:O27))</f>
        <v>0</v>
      </c>
      <c r="O28" s="223"/>
      <c r="AA28" s="85">
        <f>I28</f>
        <v>0</v>
      </c>
      <c r="IU28" s="4">
        <f>L28</f>
        <v>0</v>
      </c>
    </row>
    <row r="29" spans="1:255" ht="14.4" thickBot="1" x14ac:dyDescent="0.3">
      <c r="A29" s="9"/>
      <c r="B29" s="9"/>
      <c r="C29" s="9"/>
      <c r="D29" s="9"/>
      <c r="K29" s="13"/>
      <c r="M29" s="20"/>
      <c r="N29" s="21"/>
      <c r="AA29" s="85">
        <f>L28</f>
        <v>0</v>
      </c>
      <c r="IU29" s="4">
        <f>N28</f>
        <v>0</v>
      </c>
    </row>
    <row r="30" spans="1:255" ht="14.4" thickBot="1" x14ac:dyDescent="0.3">
      <c r="A30" s="224" t="s">
        <v>243</v>
      </c>
      <c r="B30" s="225"/>
      <c r="C30" s="225"/>
      <c r="D30" s="225"/>
      <c r="E30" s="225"/>
      <c r="F30" s="225"/>
      <c r="G30" s="225"/>
      <c r="H30" s="225"/>
      <c r="I30" s="225"/>
      <c r="J30" s="225"/>
      <c r="K30" s="225"/>
      <c r="L30" s="225"/>
      <c r="M30" s="225"/>
      <c r="N30" s="225"/>
      <c r="O30" s="226"/>
      <c r="AA30" s="85">
        <f>N28</f>
        <v>0</v>
      </c>
    </row>
    <row r="31" spans="1:255" ht="15" customHeight="1" thickBot="1" x14ac:dyDescent="0.3">
      <c r="B31" s="22"/>
      <c r="C31" s="22"/>
      <c r="D31" s="22"/>
      <c r="E31" s="22"/>
      <c r="F31" s="22"/>
      <c r="G31" s="22"/>
      <c r="H31" s="22"/>
      <c r="I31" s="22"/>
      <c r="J31" s="22"/>
      <c r="K31" s="22"/>
      <c r="L31" s="22"/>
      <c r="M31" s="22"/>
      <c r="N31" s="22"/>
      <c r="O31" s="22"/>
    </row>
    <row r="32" spans="1:255" ht="15.75" customHeight="1" thickBot="1" x14ac:dyDescent="0.3">
      <c r="A32" s="9"/>
      <c r="B32" s="23" t="s">
        <v>312</v>
      </c>
      <c r="C32" s="9"/>
      <c r="D32" s="9"/>
      <c r="E32" s="9"/>
      <c r="F32" s="9"/>
      <c r="G32" s="9"/>
      <c r="H32" s="9"/>
      <c r="I32" s="9"/>
      <c r="J32" s="9"/>
      <c r="K32" s="24"/>
      <c r="L32" s="237" t="s">
        <v>10</v>
      </c>
      <c r="M32" s="238"/>
      <c r="N32" s="238"/>
      <c r="O32" s="239"/>
      <c r="IU32" s="1" t="str">
        <f>B32</f>
        <v>Descripción:</v>
      </c>
    </row>
    <row r="33" spans="1:255" ht="15" customHeight="1" thickBot="1" x14ac:dyDescent="0.3">
      <c r="A33" s="9"/>
      <c r="B33" s="227"/>
      <c r="C33" s="228"/>
      <c r="D33" s="228"/>
      <c r="E33" s="228"/>
      <c r="F33" s="228"/>
      <c r="G33" s="228"/>
      <c r="H33" s="228"/>
      <c r="I33" s="228"/>
      <c r="J33" s="229"/>
      <c r="K33" s="24"/>
      <c r="L33" s="233" t="s">
        <v>29</v>
      </c>
      <c r="M33" s="234"/>
      <c r="N33" s="235" t="s">
        <v>30</v>
      </c>
      <c r="O33" s="236"/>
      <c r="AA33" s="84">
        <f>B33</f>
        <v>0</v>
      </c>
    </row>
    <row r="34" spans="1:255" ht="15.75" customHeight="1" thickBot="1" x14ac:dyDescent="0.3">
      <c r="A34" s="9"/>
      <c r="B34" s="230"/>
      <c r="C34" s="231"/>
      <c r="D34" s="231"/>
      <c r="E34" s="231"/>
      <c r="F34" s="231"/>
      <c r="G34" s="231"/>
      <c r="H34" s="231"/>
      <c r="I34" s="231"/>
      <c r="J34" s="232"/>
      <c r="K34" s="16" t="s">
        <v>9</v>
      </c>
      <c r="L34" s="220">
        <f>IF(M57=0,0,IF(G36="II",M57,IF(G36=0,"SUBSANAR",0)))</f>
        <v>0</v>
      </c>
      <c r="M34" s="221"/>
      <c r="N34" s="220">
        <f>IF(M57=0,0,IF(G36="DE",M57,IF(G36=0,"SUBSANAR",0)))</f>
        <v>0</v>
      </c>
      <c r="O34" s="221"/>
      <c r="AA34" s="85">
        <f>L34</f>
        <v>0</v>
      </c>
      <c r="IU34" s="4">
        <f>L34</f>
        <v>0</v>
      </c>
    </row>
    <row r="35" spans="1:255" ht="15.75" customHeight="1" x14ac:dyDescent="0.25">
      <c r="A35" s="9"/>
      <c r="B35" s="24"/>
      <c r="C35" s="24"/>
      <c r="D35" s="24"/>
      <c r="E35" s="24"/>
      <c r="F35" s="24"/>
      <c r="G35" s="24"/>
      <c r="H35" s="24"/>
      <c r="I35" s="24"/>
      <c r="J35" s="24"/>
      <c r="K35" s="24"/>
      <c r="L35" s="24"/>
      <c r="M35" s="24"/>
      <c r="N35" s="24"/>
      <c r="O35" s="24"/>
      <c r="AA35" s="85">
        <f>N34</f>
        <v>0</v>
      </c>
      <c r="IU35" s="4">
        <f>N34</f>
        <v>0</v>
      </c>
    </row>
    <row r="36" spans="1:255" ht="15" customHeight="1" x14ac:dyDescent="0.25">
      <c r="A36" s="9"/>
      <c r="B36" s="25" t="s">
        <v>36</v>
      </c>
      <c r="C36" s="26"/>
      <c r="D36" s="26"/>
      <c r="E36" s="24"/>
      <c r="F36" s="24"/>
      <c r="G36" s="56"/>
      <c r="H36" s="27" t="str">
        <f>IF(B33="","",IF(OR(G36="II",G36="DE"),"","Indicar si la subtarea es de Investigación o Desarrollo"))</f>
        <v/>
      </c>
      <c r="I36" s="24"/>
      <c r="J36" s="28"/>
      <c r="K36" s="28"/>
      <c r="L36" s="28"/>
      <c r="M36" s="28"/>
      <c r="N36" s="28"/>
      <c r="O36" s="28"/>
      <c r="AA36" s="84">
        <f>G36</f>
        <v>0</v>
      </c>
      <c r="IU36" s="1">
        <f>G36</f>
        <v>0</v>
      </c>
    </row>
    <row r="37" spans="1:255" ht="15" customHeight="1" x14ac:dyDescent="0.25">
      <c r="A37" s="9"/>
      <c r="B37" s="24"/>
      <c r="C37" s="24"/>
      <c r="D37" s="24"/>
      <c r="E37" s="24"/>
      <c r="F37" s="24"/>
      <c r="G37" s="24"/>
      <c r="H37" s="24"/>
      <c r="I37" s="24"/>
      <c r="J37" s="24"/>
      <c r="K37" s="24"/>
      <c r="L37" s="24"/>
      <c r="M37" s="24"/>
      <c r="N37" s="24"/>
      <c r="O37" s="24"/>
    </row>
    <row r="38" spans="1:255" ht="15" customHeight="1" x14ac:dyDescent="0.25">
      <c r="A38" s="9"/>
      <c r="B38" s="177" t="s">
        <v>244</v>
      </c>
      <c r="C38" s="177"/>
      <c r="D38" s="177"/>
      <c r="E38" s="177"/>
      <c r="F38" s="177"/>
      <c r="G38" s="177"/>
      <c r="H38" s="178"/>
      <c r="I38" s="180" t="str">
        <f>IF(AND(H38=0,H40=0),"",IF(AND(H40&gt;0,H38=0),"Incluir mes de inicio",IF(H38&lt;$J$9,"La subtarea se inicia antes del inicio de la actividad",IF(H38&gt;$J$10,"La subtarea se inicia después de la finalización de la actividad",""))))</f>
        <v/>
      </c>
      <c r="J38" s="180"/>
      <c r="K38" s="180"/>
      <c r="L38" s="180"/>
      <c r="M38" s="180"/>
      <c r="N38" s="180"/>
      <c r="O38" s="180"/>
      <c r="AA38" s="84">
        <f>H38</f>
        <v>0</v>
      </c>
      <c r="IU38" s="1">
        <f>H38</f>
        <v>0</v>
      </c>
    </row>
    <row r="39" spans="1:255" ht="15" customHeight="1" x14ac:dyDescent="0.25">
      <c r="A39" s="9"/>
      <c r="B39" s="177"/>
      <c r="C39" s="177"/>
      <c r="D39" s="177"/>
      <c r="E39" s="177"/>
      <c r="F39" s="177"/>
      <c r="G39" s="177"/>
      <c r="H39" s="201"/>
      <c r="I39" s="180"/>
      <c r="J39" s="180"/>
      <c r="K39" s="180"/>
      <c r="L39" s="180"/>
      <c r="M39" s="180"/>
      <c r="N39" s="180"/>
      <c r="O39" s="180"/>
    </row>
    <row r="40" spans="1:255" ht="14.25" customHeight="1" x14ac:dyDescent="0.25">
      <c r="A40" s="9"/>
      <c r="B40" s="177" t="s">
        <v>245</v>
      </c>
      <c r="C40" s="177"/>
      <c r="D40" s="177"/>
      <c r="E40" s="177"/>
      <c r="F40" s="177"/>
      <c r="G40" s="177"/>
      <c r="H40" s="178"/>
      <c r="I40" s="180" t="str">
        <f>IF(AND(H38=0,H40=0),"",IF(AND(OR(H38&lt;$J$9,H38&gt;$J$10),H40=0),"",IF(AND(H38&gt;=$J$9,H38&lt;=$J$10,H40=0),"Incluir mes de finalización",IF(H40&lt;$J$9,"La subtarea finaliza antes del inicio de la actividad",IF(H40&gt;$J$10,"La subtarea finaliza después de la finalización de la actividad","")))))</f>
        <v/>
      </c>
      <c r="J40" s="180"/>
      <c r="K40" s="180"/>
      <c r="L40" s="180"/>
      <c r="M40" s="180"/>
      <c r="N40" s="180"/>
      <c r="O40" s="180"/>
      <c r="AA40" s="84">
        <f>H40</f>
        <v>0</v>
      </c>
      <c r="IU40" s="1">
        <f>H40</f>
        <v>0</v>
      </c>
    </row>
    <row r="41" spans="1:255" ht="14.4" customHeight="1" x14ac:dyDescent="0.25">
      <c r="A41" s="9"/>
      <c r="B41" s="177"/>
      <c r="C41" s="177"/>
      <c r="D41" s="177"/>
      <c r="E41" s="177"/>
      <c r="F41" s="177"/>
      <c r="G41" s="177"/>
      <c r="H41" s="179"/>
      <c r="I41" s="180"/>
      <c r="J41" s="180"/>
      <c r="K41" s="180"/>
      <c r="L41" s="180"/>
      <c r="M41" s="180"/>
      <c r="N41" s="180"/>
      <c r="O41" s="180"/>
      <c r="R41" s="29"/>
      <c r="S41" s="29"/>
      <c r="T41" s="29"/>
      <c r="U41" s="29"/>
      <c r="V41" s="29"/>
      <c r="W41" s="29"/>
      <c r="X41" s="29"/>
      <c r="Y41" s="29"/>
      <c r="Z41" s="29"/>
      <c r="AA41" s="86"/>
      <c r="AB41" s="29"/>
      <c r="AC41" s="29"/>
      <c r="AD41" s="29"/>
      <c r="IU41" s="29"/>
    </row>
    <row r="42" spans="1:255" ht="14.4" customHeight="1" x14ac:dyDescent="0.25">
      <c r="A42" s="9"/>
      <c r="B42" s="24"/>
      <c r="C42" s="24"/>
      <c r="D42" s="24"/>
      <c r="E42" s="24"/>
      <c r="F42" s="24"/>
      <c r="G42" s="31" t="s">
        <v>246</v>
      </c>
      <c r="H42" s="181" t="str">
        <f>IF(AND(H38=0,H40=0),"",IF(AND(H38&gt;=$J$9,H38&lt;=$J$10,H40=0),"SUBSANAR",IF(AND(H40&gt;=$J$9,H40&lt;=$J$10,H38=0),"SUBSANAR",IF(OR(H38&lt;$J$9,H38&gt;$J$10,H40&lt;$J$9,H40&gt;$J$10),"ERROR",H40-H38+1))))</f>
        <v/>
      </c>
      <c r="I42" s="182"/>
      <c r="J42" s="24" t="s">
        <v>17</v>
      </c>
      <c r="K42" s="24"/>
      <c r="L42" s="24"/>
      <c r="M42" s="24"/>
      <c r="N42" s="24"/>
      <c r="O42" s="24"/>
      <c r="R42" s="29"/>
      <c r="S42" s="29"/>
      <c r="T42" s="29"/>
      <c r="U42" s="29"/>
      <c r="V42" s="29"/>
      <c r="W42" s="29"/>
      <c r="X42" s="29"/>
      <c r="Y42" s="29"/>
      <c r="Z42" s="29"/>
      <c r="AA42" s="86" t="str">
        <f>H42</f>
        <v/>
      </c>
      <c r="AB42" s="29"/>
      <c r="AC42" s="29"/>
      <c r="AD42" s="29"/>
      <c r="IU42" s="29"/>
    </row>
    <row r="43" spans="1:255" ht="14.4" customHeight="1" x14ac:dyDescent="0.25">
      <c r="A43" s="9"/>
      <c r="B43" s="24"/>
      <c r="C43" s="24"/>
      <c r="D43" s="24"/>
      <c r="E43" s="24"/>
      <c r="F43" s="24"/>
      <c r="G43" s="24"/>
      <c r="H43" s="24"/>
      <c r="I43" s="24"/>
      <c r="J43" s="24"/>
      <c r="K43" s="24"/>
      <c r="L43" s="24"/>
      <c r="M43" s="24"/>
      <c r="N43" s="24"/>
      <c r="O43" s="24"/>
      <c r="R43" s="29"/>
      <c r="S43" s="29"/>
      <c r="T43" s="29"/>
      <c r="U43" s="29"/>
      <c r="V43" s="29"/>
      <c r="W43" s="29"/>
      <c r="X43" s="29"/>
      <c r="Y43" s="29"/>
      <c r="Z43" s="29"/>
      <c r="AA43" s="86"/>
      <c r="AB43" s="29"/>
      <c r="AC43" s="29"/>
      <c r="AD43" s="29"/>
      <c r="IU43" s="29"/>
    </row>
    <row r="44" spans="1:255" ht="15.75" customHeight="1" thickBot="1" x14ac:dyDescent="0.3">
      <c r="A44" s="9"/>
      <c r="B44" s="32" t="s">
        <v>8</v>
      </c>
      <c r="C44" s="32"/>
      <c r="D44" s="32"/>
      <c r="E44" s="32"/>
      <c r="F44" s="32"/>
      <c r="G44" s="32"/>
      <c r="H44" s="33"/>
      <c r="I44" s="33"/>
      <c r="J44" s="33"/>
      <c r="K44" s="33"/>
      <c r="L44" s="33"/>
      <c r="M44" s="33"/>
      <c r="N44" s="33"/>
      <c r="O44" s="24"/>
      <c r="R44" s="29"/>
      <c r="S44" s="29"/>
      <c r="T44" s="29"/>
      <c r="U44" s="29"/>
      <c r="V44" s="29"/>
      <c r="W44" s="29"/>
      <c r="X44" s="29"/>
      <c r="Y44" s="29"/>
      <c r="Z44" s="29"/>
      <c r="AA44" s="86"/>
      <c r="AB44" s="29"/>
      <c r="AC44" s="29"/>
      <c r="AD44" s="29"/>
      <c r="IU44" s="29"/>
    </row>
    <row r="45" spans="1:255" ht="14.4" customHeight="1" x14ac:dyDescent="0.25">
      <c r="A45" s="9"/>
      <c r="B45" s="34"/>
      <c r="C45" s="183" t="s">
        <v>19</v>
      </c>
      <c r="D45" s="184"/>
      <c r="E45" s="185"/>
      <c r="F45" s="189" t="s">
        <v>24</v>
      </c>
      <c r="G45" s="190"/>
      <c r="H45" s="190"/>
      <c r="I45" s="190"/>
      <c r="J45" s="190"/>
      <c r="K45" s="191"/>
      <c r="L45" s="192" t="s">
        <v>22</v>
      </c>
      <c r="M45" s="194" t="s">
        <v>10</v>
      </c>
      <c r="N45" s="195"/>
      <c r="O45" s="24"/>
    </row>
    <row r="46" spans="1:255" ht="15.75" customHeight="1" thickBot="1" x14ac:dyDescent="0.3">
      <c r="A46" s="9"/>
      <c r="B46" s="35"/>
      <c r="C46" s="186"/>
      <c r="D46" s="187"/>
      <c r="E46" s="188"/>
      <c r="F46" s="36" t="str">
        <f>IF(OR(H38&lt;$J$9,H40&gt;$J$10),"",CONCATENATE("MES ",H38))</f>
        <v xml:space="preserve">MES </v>
      </c>
      <c r="G46" s="37" t="str">
        <f>IF(OR(H38&lt;$J$9,H40&gt;$J$10),"",IF(H38+1&gt;H40,"",CONCATENATE("MES ",H38+1)))</f>
        <v/>
      </c>
      <c r="H46" s="37" t="str">
        <f>IF(OR(H38&lt;$J$9,H40&gt;$J$10),"",IF(H38+2&gt;H40,"",CONCATENATE("MES ",H38+2)))</f>
        <v/>
      </c>
      <c r="I46" s="37" t="str">
        <f>IF(OR(H38&lt;$J$9,H40&gt;$J$10),"",IF(H38+3&gt;H40,"",CONCATENATE("MES ",H38+3)))</f>
        <v/>
      </c>
      <c r="J46" s="37" t="str">
        <f>IF(OR(H38&lt;$J$9,H40&gt;$J$10),"",IF(H38+4&gt;H40,"",CONCATENATE("MES ",H38+4)))</f>
        <v/>
      </c>
      <c r="K46" s="38" t="str">
        <f>IF(OR(H38&lt;$J$9,H40&gt;$J$10),"",IF(H38+5&gt;H40,"",CONCATENATE("MES ",H38+5)))</f>
        <v/>
      </c>
      <c r="L46" s="193"/>
      <c r="M46" s="196"/>
      <c r="N46" s="197"/>
      <c r="O46" s="39"/>
    </row>
    <row r="47" spans="1:255" ht="15" customHeight="1" x14ac:dyDescent="0.25">
      <c r="A47" s="9"/>
      <c r="B47" s="40">
        <v>1</v>
      </c>
      <c r="C47" s="198"/>
      <c r="D47" s="199"/>
      <c r="E47" s="200"/>
      <c r="F47" s="57"/>
      <c r="G47" s="58"/>
      <c r="H47" s="58"/>
      <c r="I47" s="58"/>
      <c r="J47" s="58"/>
      <c r="K47" s="59"/>
      <c r="L47" s="41" t="str">
        <f>IF(C47="","",SUM(F47:K47))</f>
        <v/>
      </c>
      <c r="M47" s="170" t="str">
        <f t="shared" ref="M47:M56" si="2">IF(C47="","",ROUND(L47*VLOOKUP(C47,TCN,3,FALSE),3))</f>
        <v/>
      </c>
      <c r="N47" s="171"/>
      <c r="O47" s="24"/>
    </row>
    <row r="48" spans="1:255" ht="15" customHeight="1" x14ac:dyDescent="0.25">
      <c r="A48" s="9"/>
      <c r="B48" s="40">
        <v>3</v>
      </c>
      <c r="C48" s="165"/>
      <c r="D48" s="166"/>
      <c r="E48" s="167"/>
      <c r="F48" s="60"/>
      <c r="G48" s="61"/>
      <c r="H48" s="61"/>
      <c r="I48" s="61"/>
      <c r="J48" s="61"/>
      <c r="K48" s="62"/>
      <c r="L48" s="42" t="str">
        <f t="shared" ref="L48:L56" si="3">IF(C48="","",SUM(F48:K48))</f>
        <v/>
      </c>
      <c r="M48" s="168" t="str">
        <f t="shared" si="2"/>
        <v/>
      </c>
      <c r="N48" s="169"/>
      <c r="O48" s="24"/>
    </row>
    <row r="49" spans="1:255" ht="15" customHeight="1" x14ac:dyDescent="0.25">
      <c r="A49" s="9"/>
      <c r="B49" s="40">
        <v>3</v>
      </c>
      <c r="C49" s="165"/>
      <c r="D49" s="166"/>
      <c r="E49" s="167"/>
      <c r="F49" s="60"/>
      <c r="G49" s="61"/>
      <c r="H49" s="61"/>
      <c r="I49" s="61"/>
      <c r="J49" s="61"/>
      <c r="K49" s="62"/>
      <c r="L49" s="42" t="str">
        <f t="shared" si="3"/>
        <v/>
      </c>
      <c r="M49" s="168" t="str">
        <f t="shared" si="2"/>
        <v/>
      </c>
      <c r="N49" s="169"/>
      <c r="O49" s="24"/>
    </row>
    <row r="50" spans="1:255" ht="15" customHeight="1" x14ac:dyDescent="0.25">
      <c r="A50" s="9"/>
      <c r="B50" s="40">
        <v>4</v>
      </c>
      <c r="C50" s="165"/>
      <c r="D50" s="166"/>
      <c r="E50" s="167"/>
      <c r="F50" s="60"/>
      <c r="G50" s="61"/>
      <c r="H50" s="61"/>
      <c r="I50" s="61"/>
      <c r="J50" s="61"/>
      <c r="K50" s="62"/>
      <c r="L50" s="42" t="str">
        <f t="shared" si="3"/>
        <v/>
      </c>
      <c r="M50" s="168" t="str">
        <f t="shared" si="2"/>
        <v/>
      </c>
      <c r="N50" s="169"/>
      <c r="O50" s="24"/>
    </row>
    <row r="51" spans="1:255" s="18" customFormat="1" ht="14.4" customHeight="1" x14ac:dyDescent="0.3">
      <c r="A51" s="9"/>
      <c r="B51" s="40">
        <v>5</v>
      </c>
      <c r="C51" s="165"/>
      <c r="D51" s="166"/>
      <c r="E51" s="167"/>
      <c r="F51" s="60"/>
      <c r="G51" s="61"/>
      <c r="H51" s="61"/>
      <c r="I51" s="61"/>
      <c r="J51" s="61"/>
      <c r="K51" s="62"/>
      <c r="L51" s="42" t="str">
        <f t="shared" si="3"/>
        <v/>
      </c>
      <c r="M51" s="168" t="str">
        <f t="shared" si="2"/>
        <v/>
      </c>
      <c r="N51" s="169"/>
      <c r="O51" s="24"/>
      <c r="Q51" s="2"/>
      <c r="AA51" s="87"/>
    </row>
    <row r="52" spans="1:255" ht="15" customHeight="1" x14ac:dyDescent="0.25">
      <c r="A52" s="9"/>
      <c r="B52" s="40">
        <v>6</v>
      </c>
      <c r="C52" s="165"/>
      <c r="D52" s="166"/>
      <c r="E52" s="167"/>
      <c r="F52" s="60"/>
      <c r="G52" s="61"/>
      <c r="H52" s="61"/>
      <c r="I52" s="61"/>
      <c r="J52" s="61"/>
      <c r="K52" s="62"/>
      <c r="L52" s="42" t="str">
        <f t="shared" si="3"/>
        <v/>
      </c>
      <c r="M52" s="168" t="str">
        <f t="shared" si="2"/>
        <v/>
      </c>
      <c r="N52" s="169"/>
      <c r="O52" s="24"/>
      <c r="P52" s="246"/>
      <c r="Q52" s="246"/>
    </row>
    <row r="53" spans="1:255" ht="14.4" x14ac:dyDescent="0.3">
      <c r="A53" s="9"/>
      <c r="B53" s="40">
        <v>7</v>
      </c>
      <c r="C53" s="165"/>
      <c r="D53" s="166"/>
      <c r="E53" s="167"/>
      <c r="F53" s="60"/>
      <c r="G53" s="61"/>
      <c r="H53" s="61"/>
      <c r="I53" s="61"/>
      <c r="J53" s="61"/>
      <c r="K53" s="62"/>
      <c r="L53" s="42" t="str">
        <f t="shared" si="3"/>
        <v/>
      </c>
      <c r="M53" s="168" t="str">
        <f t="shared" si="2"/>
        <v/>
      </c>
      <c r="N53" s="169"/>
      <c r="O53" s="24"/>
      <c r="Q53" s="2"/>
    </row>
    <row r="54" spans="1:255" ht="14.4" x14ac:dyDescent="0.3">
      <c r="A54" s="9"/>
      <c r="B54" s="40">
        <v>8</v>
      </c>
      <c r="C54" s="165"/>
      <c r="D54" s="166"/>
      <c r="E54" s="167"/>
      <c r="F54" s="60"/>
      <c r="G54" s="61"/>
      <c r="H54" s="61"/>
      <c r="I54" s="61"/>
      <c r="J54" s="61"/>
      <c r="K54" s="62"/>
      <c r="L54" s="42" t="str">
        <f t="shared" si="3"/>
        <v/>
      </c>
      <c r="M54" s="168" t="str">
        <f t="shared" si="2"/>
        <v/>
      </c>
      <c r="N54" s="169"/>
      <c r="O54" s="24"/>
      <c r="Q54" s="2"/>
    </row>
    <row r="55" spans="1:255" ht="14.4" x14ac:dyDescent="0.3">
      <c r="A55" s="9"/>
      <c r="B55" s="40">
        <v>9</v>
      </c>
      <c r="C55" s="165"/>
      <c r="D55" s="166"/>
      <c r="E55" s="167"/>
      <c r="F55" s="60"/>
      <c r="G55" s="61"/>
      <c r="H55" s="61"/>
      <c r="I55" s="61"/>
      <c r="J55" s="61"/>
      <c r="K55" s="62"/>
      <c r="L55" s="42" t="str">
        <f t="shared" si="3"/>
        <v/>
      </c>
      <c r="M55" s="168" t="str">
        <f t="shared" si="2"/>
        <v/>
      </c>
      <c r="N55" s="169"/>
      <c r="O55" s="24"/>
      <c r="Q55" s="2"/>
    </row>
    <row r="56" spans="1:255" ht="15.75" customHeight="1" thickBot="1" x14ac:dyDescent="0.3">
      <c r="A56" s="9"/>
      <c r="B56" s="40">
        <v>10</v>
      </c>
      <c r="C56" s="172"/>
      <c r="D56" s="173"/>
      <c r="E56" s="174"/>
      <c r="F56" s="63"/>
      <c r="G56" s="64"/>
      <c r="H56" s="64"/>
      <c r="I56" s="64"/>
      <c r="J56" s="64"/>
      <c r="K56" s="65"/>
      <c r="L56" s="44" t="str">
        <f t="shared" si="3"/>
        <v/>
      </c>
      <c r="M56" s="175" t="str">
        <f t="shared" si="2"/>
        <v/>
      </c>
      <c r="N56" s="176"/>
      <c r="O56" s="24"/>
    </row>
    <row r="57" spans="1:255" x14ac:dyDescent="0.25">
      <c r="A57" s="33"/>
      <c r="B57" s="24"/>
      <c r="C57" s="24"/>
      <c r="D57" s="249" t="s">
        <v>9</v>
      </c>
      <c r="E57" s="249"/>
      <c r="F57" s="45">
        <f t="shared" ref="F57:K57" si="4">IF(AND(F46="",SUM(F46:F56)=0),"",IF(AND(F46="",SUM(F46:F56)&lt;&gt;0),"ERR",SUM(F46:F56)))</f>
        <v>0</v>
      </c>
      <c r="G57" s="45" t="str">
        <f t="shared" si="4"/>
        <v/>
      </c>
      <c r="H57" s="45" t="str">
        <f t="shared" si="4"/>
        <v/>
      </c>
      <c r="I57" s="45" t="str">
        <f t="shared" si="4"/>
        <v/>
      </c>
      <c r="J57" s="45" t="str">
        <f t="shared" si="4"/>
        <v/>
      </c>
      <c r="K57" s="45" t="str">
        <f t="shared" si="4"/>
        <v/>
      </c>
      <c r="L57" s="46"/>
      <c r="M57" s="247">
        <f>IF(OR(F57="ERR",G57="ERR",H57="ERR",I57="ERR",J57="ERR",K57="ERR"),"ERROR",SUM(M47:N56))</f>
        <v>0</v>
      </c>
      <c r="N57" s="248"/>
      <c r="O57" s="24"/>
      <c r="AA57" s="85">
        <f>M57</f>
        <v>0</v>
      </c>
    </row>
    <row r="58" spans="1:255" ht="14.4" thickBot="1" x14ac:dyDescent="0.3">
      <c r="A58" s="47"/>
      <c r="B58" s="47"/>
      <c r="C58" s="47"/>
      <c r="D58" s="47"/>
      <c r="E58" s="47"/>
      <c r="F58" s="47"/>
      <c r="G58" s="47"/>
      <c r="H58" s="47"/>
      <c r="I58" s="47"/>
      <c r="J58" s="47"/>
      <c r="K58" s="47"/>
      <c r="L58" s="47"/>
      <c r="M58" s="47"/>
      <c r="N58" s="47"/>
      <c r="O58" s="47"/>
    </row>
    <row r="59" spans="1:255" ht="14.25" customHeight="1" x14ac:dyDescent="0.25">
      <c r="A59" s="214" t="s">
        <v>237</v>
      </c>
      <c r="B59" s="216"/>
      <c r="C59" s="240">
        <f>$C$5</f>
        <v>0</v>
      </c>
      <c r="D59" s="241"/>
      <c r="E59" s="241"/>
      <c r="F59" s="241"/>
      <c r="G59" s="241"/>
      <c r="H59" s="241"/>
      <c r="I59" s="241"/>
      <c r="J59" s="241"/>
      <c r="K59" s="241"/>
      <c r="L59" s="241"/>
      <c r="M59" s="241"/>
      <c r="N59" s="241"/>
      <c r="O59" s="242"/>
    </row>
    <row r="60" spans="1:255" ht="14.4" thickBot="1" x14ac:dyDescent="0.3">
      <c r="A60" s="217"/>
      <c r="B60" s="219"/>
      <c r="C60" s="243"/>
      <c r="D60" s="244"/>
      <c r="E60" s="244"/>
      <c r="F60" s="244"/>
      <c r="G60" s="244"/>
      <c r="H60" s="244"/>
      <c r="I60" s="244"/>
      <c r="J60" s="244"/>
      <c r="K60" s="244"/>
      <c r="L60" s="244"/>
      <c r="M60" s="244"/>
      <c r="N60" s="244"/>
      <c r="O60" s="245"/>
    </row>
    <row r="61" spans="1:255" ht="14.25" customHeight="1" thickBot="1" x14ac:dyDescent="0.3"/>
    <row r="62" spans="1:255" ht="14.4" thickBot="1" x14ac:dyDescent="0.3">
      <c r="A62" s="224" t="s">
        <v>247</v>
      </c>
      <c r="B62" s="225"/>
      <c r="C62" s="225"/>
      <c r="D62" s="225"/>
      <c r="E62" s="225"/>
      <c r="F62" s="225"/>
      <c r="G62" s="225"/>
      <c r="H62" s="225"/>
      <c r="I62" s="225"/>
      <c r="J62" s="225"/>
      <c r="K62" s="225"/>
      <c r="L62" s="225"/>
      <c r="M62" s="225"/>
      <c r="N62" s="225"/>
      <c r="O62" s="226"/>
    </row>
    <row r="63" spans="1:255" ht="15" customHeight="1" thickBot="1" x14ac:dyDescent="0.3">
      <c r="B63" s="22"/>
      <c r="C63" s="22"/>
      <c r="D63" s="22"/>
      <c r="E63" s="22"/>
      <c r="F63" s="22"/>
      <c r="G63" s="22"/>
      <c r="H63" s="22"/>
      <c r="I63" s="22"/>
      <c r="J63" s="22"/>
      <c r="K63" s="48"/>
      <c r="L63" s="24"/>
      <c r="M63" s="24"/>
      <c r="N63" s="24"/>
      <c r="O63" s="24"/>
    </row>
    <row r="64" spans="1:255" ht="14.4" thickBot="1" x14ac:dyDescent="0.3">
      <c r="A64" s="9"/>
      <c r="B64" s="23" t="s">
        <v>312</v>
      </c>
      <c r="C64" s="9"/>
      <c r="D64" s="9"/>
      <c r="E64" s="9"/>
      <c r="F64" s="9"/>
      <c r="G64" s="9"/>
      <c r="H64" s="9"/>
      <c r="I64" s="9"/>
      <c r="J64" s="9"/>
      <c r="K64" s="24"/>
      <c r="L64" s="237" t="s">
        <v>10</v>
      </c>
      <c r="M64" s="238"/>
      <c r="N64" s="238"/>
      <c r="O64" s="239"/>
      <c r="IU64" s="1" t="str">
        <f>B64</f>
        <v>Descripción:</v>
      </c>
    </row>
    <row r="65" spans="1:255" ht="14.4" thickBot="1" x14ac:dyDescent="0.3">
      <c r="A65" s="9"/>
      <c r="B65" s="227"/>
      <c r="C65" s="228"/>
      <c r="D65" s="228"/>
      <c r="E65" s="228"/>
      <c r="F65" s="228"/>
      <c r="G65" s="228"/>
      <c r="H65" s="228"/>
      <c r="I65" s="228"/>
      <c r="J65" s="229"/>
      <c r="K65" s="24"/>
      <c r="L65" s="233" t="s">
        <v>29</v>
      </c>
      <c r="M65" s="234"/>
      <c r="N65" s="235" t="s">
        <v>30</v>
      </c>
      <c r="O65" s="236"/>
      <c r="AA65" s="84">
        <f>B65</f>
        <v>0</v>
      </c>
    </row>
    <row r="66" spans="1:255" ht="14.4" thickBot="1" x14ac:dyDescent="0.3">
      <c r="A66" s="9"/>
      <c r="B66" s="230"/>
      <c r="C66" s="231"/>
      <c r="D66" s="231"/>
      <c r="E66" s="231"/>
      <c r="F66" s="231"/>
      <c r="G66" s="231"/>
      <c r="H66" s="231"/>
      <c r="I66" s="231"/>
      <c r="J66" s="232"/>
      <c r="K66" s="16" t="s">
        <v>9</v>
      </c>
      <c r="L66" s="220">
        <f>IF(M89=0,0,IF(G68="II",M89,IF(G68=0,"SUBSANAR",0)))</f>
        <v>0</v>
      </c>
      <c r="M66" s="221"/>
      <c r="N66" s="220">
        <f>IF(M89=0,0,IF(G68="DE",M89,IF(G68=0,"SUBSANAR",0)))</f>
        <v>0</v>
      </c>
      <c r="O66" s="221"/>
      <c r="AA66" s="85">
        <f>L66</f>
        <v>0</v>
      </c>
      <c r="IU66" s="4">
        <f>L66</f>
        <v>0</v>
      </c>
    </row>
    <row r="67" spans="1:255" x14ac:dyDescent="0.25">
      <c r="A67" s="9"/>
      <c r="B67" s="24"/>
      <c r="C67" s="24"/>
      <c r="D67" s="24"/>
      <c r="E67" s="24"/>
      <c r="F67" s="24"/>
      <c r="G67" s="24"/>
      <c r="H67" s="24"/>
      <c r="I67" s="24"/>
      <c r="J67" s="24"/>
      <c r="K67" s="24"/>
      <c r="L67" s="24"/>
      <c r="M67" s="24"/>
      <c r="N67" s="24"/>
      <c r="O67" s="24"/>
      <c r="AA67" s="85">
        <f>N66</f>
        <v>0</v>
      </c>
      <c r="IU67" s="4">
        <f>N66</f>
        <v>0</v>
      </c>
    </row>
    <row r="68" spans="1:255" x14ac:dyDescent="0.25">
      <c r="A68" s="9"/>
      <c r="B68" s="25" t="s">
        <v>36</v>
      </c>
      <c r="C68" s="26"/>
      <c r="D68" s="26"/>
      <c r="E68" s="24"/>
      <c r="F68" s="24"/>
      <c r="G68" s="56"/>
      <c r="H68" s="27" t="str">
        <f>IF(B65="","",IF(OR(G68="II",G68="DE"),"","Indicar si la subtarea es de Investigación o Desarrollo"))</f>
        <v/>
      </c>
      <c r="I68" s="24"/>
      <c r="J68" s="28"/>
      <c r="K68" s="28"/>
      <c r="L68" s="28"/>
      <c r="M68" s="28"/>
      <c r="N68" s="28"/>
      <c r="O68" s="28"/>
      <c r="AA68" s="84">
        <f>G68</f>
        <v>0</v>
      </c>
      <c r="IU68" s="1">
        <f>G68</f>
        <v>0</v>
      </c>
    </row>
    <row r="69" spans="1:255" x14ac:dyDescent="0.25">
      <c r="A69" s="9"/>
      <c r="B69" s="24"/>
      <c r="C69" s="24"/>
      <c r="D69" s="24"/>
      <c r="E69" s="24"/>
      <c r="F69" s="24"/>
      <c r="G69" s="24"/>
      <c r="H69" s="24"/>
      <c r="I69" s="24"/>
      <c r="J69" s="24"/>
      <c r="K69" s="24"/>
      <c r="L69" s="24"/>
      <c r="M69" s="24"/>
      <c r="N69" s="24"/>
      <c r="O69" s="24"/>
    </row>
    <row r="70" spans="1:255" ht="14.25" customHeight="1" x14ac:dyDescent="0.25">
      <c r="A70" s="9"/>
      <c r="B70" s="177" t="s">
        <v>248</v>
      </c>
      <c r="C70" s="177"/>
      <c r="D70" s="177"/>
      <c r="E70" s="177"/>
      <c r="F70" s="177"/>
      <c r="G70" s="177"/>
      <c r="H70" s="178"/>
      <c r="I70" s="180" t="str">
        <f>IF(AND(H70=0,H72=0),"",IF(AND(H72&gt;0,H70=0),"Incluir mes de inicio",IF(H70&lt;$J$9,"La subtarea se inicia antes del inicio de la actividad",IF(H70&gt;$J$10,"La subtarea se inicia después de la finalización de la actividad",""))))</f>
        <v/>
      </c>
      <c r="J70" s="180"/>
      <c r="K70" s="180"/>
      <c r="L70" s="180"/>
      <c r="M70" s="180"/>
      <c r="N70" s="180"/>
      <c r="O70" s="180"/>
      <c r="AA70" s="84">
        <f>H70</f>
        <v>0</v>
      </c>
      <c r="IU70" s="1">
        <f>H70</f>
        <v>0</v>
      </c>
    </row>
    <row r="71" spans="1:255" x14ac:dyDescent="0.25">
      <c r="A71" s="9"/>
      <c r="B71" s="177"/>
      <c r="C71" s="177"/>
      <c r="D71" s="177"/>
      <c r="E71" s="177"/>
      <c r="F71" s="177"/>
      <c r="G71" s="177"/>
      <c r="H71" s="201"/>
      <c r="I71" s="180"/>
      <c r="J71" s="180"/>
      <c r="K71" s="180"/>
      <c r="L71" s="180"/>
      <c r="M71" s="180"/>
      <c r="N71" s="180"/>
      <c r="O71" s="180"/>
    </row>
    <row r="72" spans="1:255" ht="14.25" customHeight="1" x14ac:dyDescent="0.25">
      <c r="A72" s="9"/>
      <c r="B72" s="177" t="s">
        <v>249</v>
      </c>
      <c r="C72" s="177"/>
      <c r="D72" s="177"/>
      <c r="E72" s="177"/>
      <c r="F72" s="177"/>
      <c r="G72" s="177"/>
      <c r="H72" s="178"/>
      <c r="I72" s="180" t="str">
        <f>IF(AND(H70=0,H72=0),"",IF(AND(OR(H70&lt;$J$9,H70&gt;$J$10),H72=0),"",IF(AND(H70&gt;=$J$9,H70&lt;=$J$10,H72=0),"Incluir mes de finalización",IF(H72&lt;$J$9,"La subtarea finaliza antes del inicio de la actividad",IF(H72&gt;$J$10,"La subtarea finaliza después de la finalización de la actividad","")))))</f>
        <v/>
      </c>
      <c r="J72" s="180"/>
      <c r="K72" s="180"/>
      <c r="L72" s="180"/>
      <c r="M72" s="180"/>
      <c r="N72" s="180"/>
      <c r="O72" s="180"/>
      <c r="AA72" s="84">
        <f>H72</f>
        <v>0</v>
      </c>
      <c r="IU72" s="1">
        <f>H72</f>
        <v>0</v>
      </c>
    </row>
    <row r="73" spans="1:255" x14ac:dyDescent="0.25">
      <c r="A73" s="9"/>
      <c r="B73" s="177"/>
      <c r="C73" s="177"/>
      <c r="D73" s="177"/>
      <c r="E73" s="177"/>
      <c r="F73" s="177"/>
      <c r="G73" s="177"/>
      <c r="H73" s="179"/>
      <c r="I73" s="180"/>
      <c r="J73" s="180"/>
      <c r="K73" s="180"/>
      <c r="L73" s="180"/>
      <c r="M73" s="180"/>
      <c r="N73" s="180"/>
      <c r="O73" s="180"/>
      <c r="AA73" s="86"/>
    </row>
    <row r="74" spans="1:255" x14ac:dyDescent="0.25">
      <c r="A74" s="9"/>
      <c r="B74" s="24"/>
      <c r="C74" s="24"/>
      <c r="D74" s="24"/>
      <c r="E74" s="24"/>
      <c r="F74" s="24"/>
      <c r="G74" s="31" t="s">
        <v>250</v>
      </c>
      <c r="H74" s="181" t="str">
        <f>IF(AND(H70=0,H72=0),"",IF(AND(H70&gt;=$J$9,H70&lt;=$J$10,H72=0),"SUBSANAR",IF(AND(H72&gt;=$J$9,H72&lt;=$J$10,H70=0),"SUBSANAR",IF(OR(H70&lt;$J$9,H70&gt;$J$10,H72&lt;$J$9,H72&gt;$J$10),"ERROR",H72-H70+1))))</f>
        <v/>
      </c>
      <c r="I74" s="182"/>
      <c r="J74" s="24" t="s">
        <v>17</v>
      </c>
      <c r="K74" s="24"/>
      <c r="L74" s="24"/>
      <c r="M74" s="24"/>
      <c r="N74" s="24"/>
      <c r="O74" s="24"/>
      <c r="AA74" s="86" t="str">
        <f>H74</f>
        <v/>
      </c>
    </row>
    <row r="75" spans="1:255" x14ac:dyDescent="0.25">
      <c r="A75" s="9"/>
      <c r="B75" s="24"/>
      <c r="C75" s="24"/>
      <c r="D75" s="24"/>
      <c r="E75" s="24"/>
      <c r="F75" s="24"/>
      <c r="G75" s="24"/>
      <c r="H75" s="24"/>
      <c r="I75" s="24"/>
      <c r="J75" s="24"/>
      <c r="K75" s="24"/>
      <c r="L75" s="24"/>
      <c r="M75" s="24"/>
      <c r="N75" s="24"/>
      <c r="O75" s="24"/>
      <c r="AA75" s="86"/>
    </row>
    <row r="76" spans="1:255" ht="14.4" thickBot="1" x14ac:dyDescent="0.3">
      <c r="A76" s="9"/>
      <c r="B76" s="32" t="s">
        <v>8</v>
      </c>
      <c r="C76" s="32"/>
      <c r="D76" s="32"/>
      <c r="E76" s="32"/>
      <c r="F76" s="32"/>
      <c r="G76" s="32"/>
      <c r="H76" s="33"/>
      <c r="I76" s="33"/>
      <c r="J76" s="33"/>
      <c r="K76" s="33"/>
      <c r="L76" s="33"/>
      <c r="M76" s="33"/>
      <c r="N76" s="33"/>
      <c r="O76" s="24"/>
      <c r="AA76" s="86"/>
    </row>
    <row r="77" spans="1:255" ht="14.25" customHeight="1" x14ac:dyDescent="0.25">
      <c r="A77" s="9"/>
      <c r="B77" s="34"/>
      <c r="C77" s="183" t="s">
        <v>19</v>
      </c>
      <c r="D77" s="184"/>
      <c r="E77" s="185"/>
      <c r="F77" s="189" t="s">
        <v>24</v>
      </c>
      <c r="G77" s="190"/>
      <c r="H77" s="190"/>
      <c r="I77" s="190"/>
      <c r="J77" s="190"/>
      <c r="K77" s="191"/>
      <c r="L77" s="192" t="s">
        <v>22</v>
      </c>
      <c r="M77" s="194" t="s">
        <v>10</v>
      </c>
      <c r="N77" s="195"/>
      <c r="O77" s="24"/>
    </row>
    <row r="78" spans="1:255" ht="14.4" thickBot="1" x14ac:dyDescent="0.3">
      <c r="A78" s="9"/>
      <c r="B78" s="35"/>
      <c r="C78" s="186"/>
      <c r="D78" s="187"/>
      <c r="E78" s="188"/>
      <c r="F78" s="36" t="str">
        <f>IF(OR(H70&lt;$J$9,H72&gt;$J$10),"",CONCATENATE("MES ",H70))</f>
        <v xml:space="preserve">MES </v>
      </c>
      <c r="G78" s="37" t="str">
        <f>IF(OR(H70&lt;$J$9,H72&gt;$J$10),"",IF(H70+1&gt;H72,"",CONCATENATE("MES ",H70+1)))</f>
        <v/>
      </c>
      <c r="H78" s="37" t="str">
        <f>IF(OR(H70&lt;$J$9,H72&gt;$J$10),"",IF(H70+2&gt;H72,"",CONCATENATE("MES ",H70+2)))</f>
        <v/>
      </c>
      <c r="I78" s="37" t="str">
        <f>IF(OR(H70&lt;$J$9,H72&gt;$J$10),"",IF(H70+3&gt;H72,"",CONCATENATE("MES ",H70+3)))</f>
        <v/>
      </c>
      <c r="J78" s="37" t="str">
        <f>IF(OR(H70&lt;$J$9,H72&gt;$J$10),"",IF(H70+4&gt;H72,"",CONCATENATE("MES ",H70+4)))</f>
        <v/>
      </c>
      <c r="K78" s="38" t="str">
        <f>IF(OR(H70&lt;$J$9,H72&gt;$J$10),"",IF(H70+5&gt;H72,"",CONCATENATE("MES ",H70+5)))</f>
        <v/>
      </c>
      <c r="L78" s="193"/>
      <c r="M78" s="196"/>
      <c r="N78" s="197"/>
      <c r="O78" s="39"/>
    </row>
    <row r="79" spans="1:255" x14ac:dyDescent="0.25">
      <c r="A79" s="9"/>
      <c r="B79" s="40">
        <v>1</v>
      </c>
      <c r="C79" s="198"/>
      <c r="D79" s="199"/>
      <c r="E79" s="200"/>
      <c r="F79" s="57"/>
      <c r="G79" s="58"/>
      <c r="H79" s="58"/>
      <c r="I79" s="58"/>
      <c r="J79" s="58"/>
      <c r="K79" s="59"/>
      <c r="L79" s="41" t="str">
        <f>IF(C79="","",SUM(F79:K79))</f>
        <v/>
      </c>
      <c r="M79" s="170" t="str">
        <f t="shared" ref="M79:M88" si="5">IF(C79="","",ROUND(L79*VLOOKUP(C79,TCN,3,FALSE),3))</f>
        <v/>
      </c>
      <c r="N79" s="171"/>
      <c r="O79" s="24"/>
    </row>
    <row r="80" spans="1:255" x14ac:dyDescent="0.25">
      <c r="A80" s="9"/>
      <c r="B80" s="40">
        <v>3</v>
      </c>
      <c r="C80" s="165"/>
      <c r="D80" s="166"/>
      <c r="E80" s="167"/>
      <c r="F80" s="60"/>
      <c r="G80" s="61"/>
      <c r="H80" s="61"/>
      <c r="I80" s="61"/>
      <c r="J80" s="61"/>
      <c r="K80" s="62"/>
      <c r="L80" s="42" t="str">
        <f t="shared" ref="L80:L88" si="6">IF(C80="","",SUM(F80:K80))</f>
        <v/>
      </c>
      <c r="M80" s="168" t="str">
        <f t="shared" si="5"/>
        <v/>
      </c>
      <c r="N80" s="169"/>
      <c r="O80" s="24"/>
    </row>
    <row r="81" spans="1:255" x14ac:dyDescent="0.25">
      <c r="A81" s="9"/>
      <c r="B81" s="40">
        <v>3</v>
      </c>
      <c r="C81" s="165"/>
      <c r="D81" s="166"/>
      <c r="E81" s="167"/>
      <c r="F81" s="60"/>
      <c r="G81" s="61"/>
      <c r="H81" s="61"/>
      <c r="I81" s="61"/>
      <c r="J81" s="61"/>
      <c r="K81" s="62"/>
      <c r="L81" s="42" t="str">
        <f t="shared" si="6"/>
        <v/>
      </c>
      <c r="M81" s="168" t="str">
        <f t="shared" si="5"/>
        <v/>
      </c>
      <c r="N81" s="169"/>
      <c r="O81" s="24"/>
    </row>
    <row r="82" spans="1:255" x14ac:dyDescent="0.25">
      <c r="A82" s="9"/>
      <c r="B82" s="40">
        <v>4</v>
      </c>
      <c r="C82" s="165"/>
      <c r="D82" s="166"/>
      <c r="E82" s="167"/>
      <c r="F82" s="60"/>
      <c r="G82" s="61"/>
      <c r="H82" s="61"/>
      <c r="I82" s="61"/>
      <c r="J82" s="61"/>
      <c r="K82" s="62"/>
      <c r="L82" s="42" t="str">
        <f t="shared" si="6"/>
        <v/>
      </c>
      <c r="M82" s="168" t="str">
        <f t="shared" si="5"/>
        <v/>
      </c>
      <c r="N82" s="169"/>
      <c r="O82" s="24"/>
    </row>
    <row r="83" spans="1:255" x14ac:dyDescent="0.25">
      <c r="A83" s="9"/>
      <c r="B83" s="40">
        <v>5</v>
      </c>
      <c r="C83" s="165"/>
      <c r="D83" s="166"/>
      <c r="E83" s="167"/>
      <c r="F83" s="60"/>
      <c r="G83" s="61"/>
      <c r="H83" s="61"/>
      <c r="I83" s="61"/>
      <c r="J83" s="61"/>
      <c r="K83" s="62"/>
      <c r="L83" s="42" t="str">
        <f t="shared" si="6"/>
        <v/>
      </c>
      <c r="M83" s="168" t="str">
        <f t="shared" si="5"/>
        <v/>
      </c>
      <c r="N83" s="169"/>
      <c r="O83" s="24"/>
      <c r="AA83" s="87"/>
    </row>
    <row r="84" spans="1:255" x14ac:dyDescent="0.25">
      <c r="A84" s="9"/>
      <c r="B84" s="40">
        <v>6</v>
      </c>
      <c r="C84" s="165"/>
      <c r="D84" s="166"/>
      <c r="E84" s="167"/>
      <c r="F84" s="60"/>
      <c r="G84" s="61"/>
      <c r="H84" s="61"/>
      <c r="I84" s="61"/>
      <c r="J84" s="61"/>
      <c r="K84" s="62"/>
      <c r="L84" s="42" t="str">
        <f t="shared" si="6"/>
        <v/>
      </c>
      <c r="M84" s="168" t="str">
        <f t="shared" si="5"/>
        <v/>
      </c>
      <c r="N84" s="169"/>
      <c r="O84" s="24"/>
    </row>
    <row r="85" spans="1:255" x14ac:dyDescent="0.25">
      <c r="A85" s="9"/>
      <c r="B85" s="40">
        <v>7</v>
      </c>
      <c r="C85" s="165"/>
      <c r="D85" s="166"/>
      <c r="E85" s="167"/>
      <c r="F85" s="60"/>
      <c r="G85" s="61"/>
      <c r="H85" s="61"/>
      <c r="I85" s="61"/>
      <c r="J85" s="61"/>
      <c r="K85" s="62"/>
      <c r="L85" s="42" t="str">
        <f t="shared" si="6"/>
        <v/>
      </c>
      <c r="M85" s="168" t="str">
        <f t="shared" si="5"/>
        <v/>
      </c>
      <c r="N85" s="169"/>
      <c r="O85" s="24"/>
    </row>
    <row r="86" spans="1:255" x14ac:dyDescent="0.25">
      <c r="A86" s="9"/>
      <c r="B86" s="40">
        <v>8</v>
      </c>
      <c r="C86" s="165"/>
      <c r="D86" s="166"/>
      <c r="E86" s="167"/>
      <c r="F86" s="60"/>
      <c r="G86" s="61"/>
      <c r="H86" s="61"/>
      <c r="I86" s="61"/>
      <c r="J86" s="61"/>
      <c r="K86" s="62"/>
      <c r="L86" s="42" t="str">
        <f t="shared" si="6"/>
        <v/>
      </c>
      <c r="M86" s="168" t="str">
        <f t="shared" si="5"/>
        <v/>
      </c>
      <c r="N86" s="169"/>
      <c r="O86" s="24"/>
    </row>
    <row r="87" spans="1:255" x14ac:dyDescent="0.25">
      <c r="A87" s="9"/>
      <c r="B87" s="40">
        <v>9</v>
      </c>
      <c r="C87" s="165"/>
      <c r="D87" s="166"/>
      <c r="E87" s="167"/>
      <c r="F87" s="60"/>
      <c r="G87" s="61"/>
      <c r="H87" s="61"/>
      <c r="I87" s="61"/>
      <c r="J87" s="61"/>
      <c r="K87" s="62"/>
      <c r="L87" s="42" t="str">
        <f t="shared" si="6"/>
        <v/>
      </c>
      <c r="M87" s="168" t="str">
        <f t="shared" si="5"/>
        <v/>
      </c>
      <c r="N87" s="169"/>
      <c r="O87" s="24"/>
    </row>
    <row r="88" spans="1:255" ht="14.4" thickBot="1" x14ac:dyDescent="0.3">
      <c r="A88" s="9"/>
      <c r="B88" s="40">
        <v>10</v>
      </c>
      <c r="C88" s="172"/>
      <c r="D88" s="173"/>
      <c r="E88" s="174"/>
      <c r="F88" s="63"/>
      <c r="G88" s="64"/>
      <c r="H88" s="64"/>
      <c r="I88" s="64"/>
      <c r="J88" s="64"/>
      <c r="K88" s="65"/>
      <c r="L88" s="44" t="str">
        <f t="shared" si="6"/>
        <v/>
      </c>
      <c r="M88" s="175" t="str">
        <f t="shared" si="5"/>
        <v/>
      </c>
      <c r="N88" s="176"/>
      <c r="O88" s="24"/>
    </row>
    <row r="89" spans="1:255" x14ac:dyDescent="0.25">
      <c r="A89" s="33"/>
      <c r="B89" s="24"/>
      <c r="C89" s="24"/>
      <c r="D89" s="249" t="s">
        <v>9</v>
      </c>
      <c r="E89" s="249"/>
      <c r="F89" s="45">
        <f t="shared" ref="F89:K89" si="7">IF(AND(F78="",SUM(F78:F88)=0),"",IF(AND(F78="",SUM(F78:F88)&lt;&gt;0),"ERR",SUM(F78:F88)))</f>
        <v>0</v>
      </c>
      <c r="G89" s="45" t="str">
        <f t="shared" si="7"/>
        <v/>
      </c>
      <c r="H89" s="45" t="str">
        <f t="shared" si="7"/>
        <v/>
      </c>
      <c r="I89" s="45" t="str">
        <f t="shared" si="7"/>
        <v/>
      </c>
      <c r="J89" s="45" t="str">
        <f t="shared" si="7"/>
        <v/>
      </c>
      <c r="K89" s="45" t="str">
        <f t="shared" si="7"/>
        <v/>
      </c>
      <c r="L89" s="46"/>
      <c r="M89" s="247">
        <f>IF(OR(F89="ERR",G89="ERR",H89="ERR",I89="ERR",J89="ERR",K89="ERR"),"ERROR",SUM(M79:N88))</f>
        <v>0</v>
      </c>
      <c r="N89" s="248"/>
      <c r="O89" s="24"/>
      <c r="AA89" s="85">
        <f>M89</f>
        <v>0</v>
      </c>
    </row>
    <row r="90" spans="1:255" ht="14.4" thickBot="1" x14ac:dyDescent="0.3">
      <c r="A90" s="24"/>
      <c r="B90" s="24"/>
      <c r="C90" s="24"/>
      <c r="D90" s="24"/>
      <c r="E90" s="24"/>
      <c r="F90" s="24"/>
      <c r="G90" s="24"/>
      <c r="H90" s="24"/>
      <c r="I90" s="24"/>
      <c r="J90" s="24"/>
      <c r="K90" s="24"/>
      <c r="L90" s="24"/>
      <c r="M90" s="24"/>
      <c r="N90" s="24"/>
      <c r="O90" s="24"/>
    </row>
    <row r="91" spans="1:255" ht="14.4" thickBot="1" x14ac:dyDescent="0.3">
      <c r="A91" s="224" t="s">
        <v>251</v>
      </c>
      <c r="B91" s="225"/>
      <c r="C91" s="225"/>
      <c r="D91" s="225"/>
      <c r="E91" s="225"/>
      <c r="F91" s="225"/>
      <c r="G91" s="225"/>
      <c r="H91" s="225"/>
      <c r="I91" s="225"/>
      <c r="J91" s="225"/>
      <c r="K91" s="225"/>
      <c r="L91" s="225"/>
      <c r="M91" s="225"/>
      <c r="N91" s="225"/>
      <c r="O91" s="226"/>
    </row>
    <row r="92" spans="1:255" ht="15" customHeight="1" thickBot="1" x14ac:dyDescent="0.3">
      <c r="B92" s="22"/>
      <c r="C92" s="22"/>
      <c r="D92" s="22"/>
      <c r="E92" s="22"/>
      <c r="F92" s="22"/>
      <c r="G92" s="22"/>
      <c r="H92" s="22"/>
      <c r="I92" s="22"/>
      <c r="J92" s="22"/>
      <c r="K92" s="48"/>
      <c r="L92" s="24"/>
      <c r="M92" s="24"/>
      <c r="N92" s="24"/>
      <c r="O92" s="24"/>
    </row>
    <row r="93" spans="1:255" ht="14.4" thickBot="1" x14ac:dyDescent="0.3">
      <c r="A93" s="9"/>
      <c r="B93" s="23" t="s">
        <v>312</v>
      </c>
      <c r="C93" s="9"/>
      <c r="D93" s="9"/>
      <c r="E93" s="9"/>
      <c r="F93" s="9"/>
      <c r="G93" s="9"/>
      <c r="H93" s="9"/>
      <c r="I93" s="9"/>
      <c r="J93" s="9"/>
      <c r="K93" s="24"/>
      <c r="L93" s="237" t="s">
        <v>10</v>
      </c>
      <c r="M93" s="238"/>
      <c r="N93" s="238"/>
      <c r="O93" s="239"/>
      <c r="IU93" s="1" t="str">
        <f>B93</f>
        <v>Descripción:</v>
      </c>
    </row>
    <row r="94" spans="1:255" ht="14.4" thickBot="1" x14ac:dyDescent="0.3">
      <c r="A94" s="9"/>
      <c r="B94" s="227"/>
      <c r="C94" s="228"/>
      <c r="D94" s="228"/>
      <c r="E94" s="228"/>
      <c r="F94" s="228"/>
      <c r="G94" s="228"/>
      <c r="H94" s="228"/>
      <c r="I94" s="228"/>
      <c r="J94" s="229"/>
      <c r="K94" s="24"/>
      <c r="L94" s="233" t="s">
        <v>29</v>
      </c>
      <c r="M94" s="234"/>
      <c r="N94" s="235" t="s">
        <v>30</v>
      </c>
      <c r="O94" s="236"/>
      <c r="AA94" s="84">
        <f>B94</f>
        <v>0</v>
      </c>
    </row>
    <row r="95" spans="1:255" ht="14.4" thickBot="1" x14ac:dyDescent="0.3">
      <c r="A95" s="9"/>
      <c r="B95" s="230"/>
      <c r="C95" s="231"/>
      <c r="D95" s="231"/>
      <c r="E95" s="231"/>
      <c r="F95" s="231"/>
      <c r="G95" s="231"/>
      <c r="H95" s="231"/>
      <c r="I95" s="231"/>
      <c r="J95" s="232"/>
      <c r="K95" s="16" t="s">
        <v>9</v>
      </c>
      <c r="L95" s="220">
        <f>IF(M118=0,0,IF(G97="II",M118,IF(G97=0,"SUBSANAR",0)))</f>
        <v>0</v>
      </c>
      <c r="M95" s="221"/>
      <c r="N95" s="220">
        <f>IF(M118=0,0,IF(G97="DE",M118,IF(G97=0,"SUBSANAR",0)))</f>
        <v>0</v>
      </c>
      <c r="O95" s="221"/>
      <c r="AA95" s="85">
        <f>L95</f>
        <v>0</v>
      </c>
      <c r="IU95" s="4">
        <f>L95</f>
        <v>0</v>
      </c>
    </row>
    <row r="96" spans="1:255" x14ac:dyDescent="0.25">
      <c r="A96" s="9"/>
      <c r="B96" s="24"/>
      <c r="C96" s="24"/>
      <c r="D96" s="24"/>
      <c r="E96" s="24"/>
      <c r="F96" s="24"/>
      <c r="G96" s="24"/>
      <c r="H96" s="24"/>
      <c r="I96" s="24"/>
      <c r="J96" s="24"/>
      <c r="K96" s="24"/>
      <c r="L96" s="24"/>
      <c r="M96" s="24"/>
      <c r="N96" s="24"/>
      <c r="O96" s="24"/>
      <c r="AA96" s="85">
        <f>N95</f>
        <v>0</v>
      </c>
      <c r="IU96" s="4">
        <f>N95</f>
        <v>0</v>
      </c>
    </row>
    <row r="97" spans="1:255" x14ac:dyDescent="0.25">
      <c r="A97" s="9"/>
      <c r="B97" s="25" t="s">
        <v>36</v>
      </c>
      <c r="C97" s="26"/>
      <c r="D97" s="26"/>
      <c r="E97" s="24"/>
      <c r="F97" s="24"/>
      <c r="G97" s="56"/>
      <c r="H97" s="27" t="str">
        <f>IF(B94="","",IF(OR(G97="II",G97="DE"),"","Indicar si la subtarea es de Investigación o Desarrollo"))</f>
        <v/>
      </c>
      <c r="I97" s="24"/>
      <c r="J97" s="28"/>
      <c r="K97" s="28"/>
      <c r="L97" s="28"/>
      <c r="M97" s="28"/>
      <c r="N97" s="28"/>
      <c r="O97" s="28"/>
      <c r="AA97" s="84">
        <f>G97</f>
        <v>0</v>
      </c>
      <c r="IU97" s="1">
        <f>G97</f>
        <v>0</v>
      </c>
    </row>
    <row r="98" spans="1:255" x14ac:dyDescent="0.25">
      <c r="A98" s="9"/>
      <c r="B98" s="24"/>
      <c r="C98" s="24"/>
      <c r="D98" s="24"/>
      <c r="E98" s="24"/>
      <c r="F98" s="24"/>
      <c r="G98" s="24"/>
      <c r="H98" s="24"/>
      <c r="I98" s="24"/>
      <c r="J98" s="24"/>
      <c r="K98" s="24"/>
      <c r="L98" s="24"/>
      <c r="M98" s="24"/>
      <c r="N98" s="24"/>
      <c r="O98" s="24"/>
    </row>
    <row r="99" spans="1:255" ht="14.25" customHeight="1" x14ac:dyDescent="0.25">
      <c r="A99" s="9"/>
      <c r="B99" s="177" t="s">
        <v>252</v>
      </c>
      <c r="C99" s="177"/>
      <c r="D99" s="177"/>
      <c r="E99" s="177"/>
      <c r="F99" s="177"/>
      <c r="G99" s="177"/>
      <c r="H99" s="178"/>
      <c r="I99" s="180" t="str">
        <f>IF(AND(H99=0,H101=0),"",IF(AND(H101&gt;0,H99=0),"Incluir mes de inicio",IF(H99&lt;$J$9,"La subtarea se inicia antes del inicio de la actividad",IF(H99&gt;$J$10,"La subtarea se inicia después de la finalización de la actividad",""))))</f>
        <v/>
      </c>
      <c r="J99" s="180"/>
      <c r="K99" s="180"/>
      <c r="L99" s="180"/>
      <c r="M99" s="180"/>
      <c r="N99" s="180"/>
      <c r="O99" s="180"/>
      <c r="AA99" s="84">
        <f>H99</f>
        <v>0</v>
      </c>
      <c r="IU99" s="1">
        <f>H99</f>
        <v>0</v>
      </c>
    </row>
    <row r="100" spans="1:255" x14ac:dyDescent="0.25">
      <c r="A100" s="9"/>
      <c r="B100" s="177"/>
      <c r="C100" s="177"/>
      <c r="D100" s="177"/>
      <c r="E100" s="177"/>
      <c r="F100" s="177"/>
      <c r="G100" s="177"/>
      <c r="H100" s="201"/>
      <c r="I100" s="180"/>
      <c r="J100" s="180"/>
      <c r="K100" s="180"/>
      <c r="L100" s="180"/>
      <c r="M100" s="180"/>
      <c r="N100" s="180"/>
      <c r="O100" s="180"/>
    </row>
    <row r="101" spans="1:255" ht="14.25" customHeight="1" x14ac:dyDescent="0.25">
      <c r="A101" s="9"/>
      <c r="B101" s="177" t="s">
        <v>253</v>
      </c>
      <c r="C101" s="177"/>
      <c r="D101" s="177"/>
      <c r="E101" s="177"/>
      <c r="F101" s="177"/>
      <c r="G101" s="177"/>
      <c r="H101" s="178"/>
      <c r="I101" s="180" t="str">
        <f>IF(AND(H99=0,H101=0),"",IF(AND(OR(H99&lt;$J$9,H99&gt;$J$10),H101=0),"",IF(AND(H99&gt;=$J$9,H99&lt;=$J$10,H101=0),"Incluir mes de finalización",IF(H101&lt;$J$9,"La subtarea finaliza antes del inicio de la actividad",IF(H101&gt;$J$10,"La subtarea finaliza después de la finalización de la actividad","")))))</f>
        <v/>
      </c>
      <c r="J101" s="180"/>
      <c r="K101" s="180"/>
      <c r="L101" s="180"/>
      <c r="M101" s="180"/>
      <c r="N101" s="180"/>
      <c r="O101" s="180"/>
      <c r="AA101" s="84">
        <f>H101</f>
        <v>0</v>
      </c>
      <c r="IU101" s="1">
        <f>H101</f>
        <v>0</v>
      </c>
    </row>
    <row r="102" spans="1:255" x14ac:dyDescent="0.25">
      <c r="A102" s="9"/>
      <c r="B102" s="177"/>
      <c r="C102" s="177"/>
      <c r="D102" s="177"/>
      <c r="E102" s="177"/>
      <c r="F102" s="177"/>
      <c r="G102" s="177"/>
      <c r="H102" s="179"/>
      <c r="I102" s="180"/>
      <c r="J102" s="180"/>
      <c r="K102" s="180"/>
      <c r="L102" s="180"/>
      <c r="M102" s="180"/>
      <c r="N102" s="180"/>
      <c r="O102" s="180"/>
      <c r="AA102" s="86"/>
    </row>
    <row r="103" spans="1:255" x14ac:dyDescent="0.25">
      <c r="A103" s="9"/>
      <c r="B103" s="24"/>
      <c r="C103" s="24"/>
      <c r="D103" s="24"/>
      <c r="E103" s="24"/>
      <c r="F103" s="24"/>
      <c r="G103" s="31" t="s">
        <v>254</v>
      </c>
      <c r="H103" s="181" t="str">
        <f>IF(AND(H99=0,H101=0),"",IF(AND(H99&gt;=$J$9,H99&lt;=$J$10,H101=0),"SUBSANAR",IF(AND(H101&gt;=$J$9,H101&lt;=$J$10,H99=0),"SUBSANAR",IF(OR(H99&lt;$J$9,H99&gt;$J$10,H101&lt;$J$9,H101&gt;$J$10),"ERROR",H101-H99+1))))</f>
        <v/>
      </c>
      <c r="I103" s="182"/>
      <c r="J103" s="24" t="s">
        <v>17</v>
      </c>
      <c r="K103" s="24"/>
      <c r="L103" s="24"/>
      <c r="M103" s="24"/>
      <c r="N103" s="24"/>
      <c r="O103" s="24"/>
      <c r="AA103" s="86" t="str">
        <f>H103</f>
        <v/>
      </c>
    </row>
    <row r="104" spans="1:255" x14ac:dyDescent="0.25">
      <c r="A104" s="9"/>
      <c r="B104" s="24"/>
      <c r="C104" s="24"/>
      <c r="D104" s="24"/>
      <c r="E104" s="24"/>
      <c r="F104" s="24"/>
      <c r="G104" s="24"/>
      <c r="H104" s="24"/>
      <c r="I104" s="24"/>
      <c r="J104" s="24"/>
      <c r="K104" s="24"/>
      <c r="L104" s="24"/>
      <c r="M104" s="24"/>
      <c r="N104" s="24"/>
      <c r="O104" s="24"/>
      <c r="AA104" s="86"/>
    </row>
    <row r="105" spans="1:255" ht="14.4" thickBot="1" x14ac:dyDescent="0.3">
      <c r="A105" s="9"/>
      <c r="B105" s="32" t="s">
        <v>8</v>
      </c>
      <c r="C105" s="32"/>
      <c r="D105" s="32"/>
      <c r="E105" s="32"/>
      <c r="F105" s="32"/>
      <c r="G105" s="32"/>
      <c r="H105" s="33"/>
      <c r="I105" s="33"/>
      <c r="J105" s="33"/>
      <c r="K105" s="33"/>
      <c r="L105" s="33"/>
      <c r="M105" s="33"/>
      <c r="N105" s="33"/>
      <c r="O105" s="24"/>
      <c r="AA105" s="86"/>
    </row>
    <row r="106" spans="1:255" ht="14.25" customHeight="1" x14ac:dyDescent="0.25">
      <c r="A106" s="9"/>
      <c r="B106" s="34"/>
      <c r="C106" s="183" t="s">
        <v>19</v>
      </c>
      <c r="D106" s="184"/>
      <c r="E106" s="185"/>
      <c r="F106" s="189" t="s">
        <v>24</v>
      </c>
      <c r="G106" s="190"/>
      <c r="H106" s="190"/>
      <c r="I106" s="190"/>
      <c r="J106" s="190"/>
      <c r="K106" s="191"/>
      <c r="L106" s="192" t="s">
        <v>22</v>
      </c>
      <c r="M106" s="194" t="s">
        <v>10</v>
      </c>
      <c r="N106" s="195"/>
      <c r="O106" s="24"/>
    </row>
    <row r="107" spans="1:255" ht="14.4" thickBot="1" x14ac:dyDescent="0.3">
      <c r="A107" s="9"/>
      <c r="B107" s="35"/>
      <c r="C107" s="186"/>
      <c r="D107" s="187"/>
      <c r="E107" s="188"/>
      <c r="F107" s="36" t="str">
        <f>IF(OR(H99&lt;$J$9,H101&gt;$J$10),"",CONCATENATE("MES ",H99))</f>
        <v xml:space="preserve">MES </v>
      </c>
      <c r="G107" s="37" t="str">
        <f>IF(OR(H99&lt;$J$9,H101&gt;$J$10),"",IF(H99+1&gt;H101,"",CONCATENATE("MES ",H99+1)))</f>
        <v/>
      </c>
      <c r="H107" s="37" t="str">
        <f>IF(OR(H99&lt;$J$9,H101&gt;$J$10),"",IF(H99+2&gt;H101,"",CONCATENATE("MES ",H99+2)))</f>
        <v/>
      </c>
      <c r="I107" s="37" t="str">
        <f>IF(OR(H99&lt;$J$9,H101&gt;$J$10),"",IF(H99+3&gt;H101,"",CONCATENATE("MES ",H99+3)))</f>
        <v/>
      </c>
      <c r="J107" s="37" t="str">
        <f>IF(OR(H99&lt;$J$9,H101&gt;$J$10),"",IF(H99+4&gt;H101,"",CONCATENATE("MES ",H99+4)))</f>
        <v/>
      </c>
      <c r="K107" s="38" t="str">
        <f>IF(OR(H99&lt;$J$9,H101&gt;$J$10),"",IF(H99+5&gt;H101,"",CONCATENATE("MES ",H99+5)))</f>
        <v/>
      </c>
      <c r="L107" s="193"/>
      <c r="M107" s="196"/>
      <c r="N107" s="197"/>
      <c r="O107" s="39"/>
    </row>
    <row r="108" spans="1:255" x14ac:dyDescent="0.25">
      <c r="A108" s="9"/>
      <c r="B108" s="40">
        <v>1</v>
      </c>
      <c r="C108" s="198"/>
      <c r="D108" s="199"/>
      <c r="E108" s="200"/>
      <c r="F108" s="57"/>
      <c r="G108" s="58"/>
      <c r="H108" s="58"/>
      <c r="I108" s="58"/>
      <c r="J108" s="58"/>
      <c r="K108" s="59"/>
      <c r="L108" s="41" t="str">
        <f>IF(C108="","",SUM(F108:K108))</f>
        <v/>
      </c>
      <c r="M108" s="170" t="str">
        <f t="shared" ref="M108:M117" si="8">IF(C108="","",ROUND(L108*VLOOKUP(C108,TCN,3,FALSE),3))</f>
        <v/>
      </c>
      <c r="N108" s="171"/>
      <c r="O108" s="24"/>
    </row>
    <row r="109" spans="1:255" x14ac:dyDescent="0.25">
      <c r="A109" s="9"/>
      <c r="B109" s="40">
        <v>3</v>
      </c>
      <c r="C109" s="165"/>
      <c r="D109" s="166"/>
      <c r="E109" s="167"/>
      <c r="F109" s="60"/>
      <c r="G109" s="61"/>
      <c r="H109" s="61"/>
      <c r="I109" s="61"/>
      <c r="J109" s="61"/>
      <c r="K109" s="62"/>
      <c r="L109" s="42" t="str">
        <f t="shared" ref="L109:L117" si="9">IF(C109="","",SUM(F109:K109))</f>
        <v/>
      </c>
      <c r="M109" s="168" t="str">
        <f t="shared" si="8"/>
        <v/>
      </c>
      <c r="N109" s="169"/>
      <c r="O109" s="24"/>
    </row>
    <row r="110" spans="1:255" x14ac:dyDescent="0.25">
      <c r="A110" s="9"/>
      <c r="B110" s="40">
        <v>3</v>
      </c>
      <c r="C110" s="165"/>
      <c r="D110" s="166"/>
      <c r="E110" s="167"/>
      <c r="F110" s="60"/>
      <c r="G110" s="61"/>
      <c r="H110" s="61"/>
      <c r="I110" s="61"/>
      <c r="J110" s="61"/>
      <c r="K110" s="62"/>
      <c r="L110" s="42" t="str">
        <f t="shared" si="9"/>
        <v/>
      </c>
      <c r="M110" s="168" t="str">
        <f t="shared" si="8"/>
        <v/>
      </c>
      <c r="N110" s="169"/>
      <c r="O110" s="24"/>
    </row>
    <row r="111" spans="1:255" x14ac:dyDescent="0.25">
      <c r="A111" s="9"/>
      <c r="B111" s="40">
        <v>4</v>
      </c>
      <c r="C111" s="165"/>
      <c r="D111" s="166"/>
      <c r="E111" s="167"/>
      <c r="F111" s="60"/>
      <c r="G111" s="61"/>
      <c r="H111" s="61"/>
      <c r="I111" s="61"/>
      <c r="J111" s="61"/>
      <c r="K111" s="62"/>
      <c r="L111" s="42" t="str">
        <f t="shared" si="9"/>
        <v/>
      </c>
      <c r="M111" s="168" t="str">
        <f t="shared" si="8"/>
        <v/>
      </c>
      <c r="N111" s="169"/>
      <c r="O111" s="24"/>
    </row>
    <row r="112" spans="1:255" x14ac:dyDescent="0.25">
      <c r="A112" s="9"/>
      <c r="B112" s="40">
        <v>5</v>
      </c>
      <c r="C112" s="165"/>
      <c r="D112" s="166"/>
      <c r="E112" s="167"/>
      <c r="F112" s="60"/>
      <c r="G112" s="61"/>
      <c r="H112" s="61"/>
      <c r="I112" s="61"/>
      <c r="J112" s="61"/>
      <c r="K112" s="62"/>
      <c r="L112" s="42" t="str">
        <f t="shared" si="9"/>
        <v/>
      </c>
      <c r="M112" s="168" t="str">
        <f t="shared" si="8"/>
        <v/>
      </c>
      <c r="N112" s="169"/>
      <c r="O112" s="24"/>
      <c r="AA112" s="87"/>
    </row>
    <row r="113" spans="1:255" x14ac:dyDescent="0.25">
      <c r="A113" s="9"/>
      <c r="B113" s="40">
        <v>6</v>
      </c>
      <c r="C113" s="165"/>
      <c r="D113" s="166"/>
      <c r="E113" s="167"/>
      <c r="F113" s="60"/>
      <c r="G113" s="61"/>
      <c r="H113" s="61"/>
      <c r="I113" s="61"/>
      <c r="J113" s="61"/>
      <c r="K113" s="62"/>
      <c r="L113" s="42" t="str">
        <f t="shared" si="9"/>
        <v/>
      </c>
      <c r="M113" s="168" t="str">
        <f t="shared" si="8"/>
        <v/>
      </c>
      <c r="N113" s="169"/>
      <c r="O113" s="24"/>
    </row>
    <row r="114" spans="1:255" x14ac:dyDescent="0.25">
      <c r="A114" s="9"/>
      <c r="B114" s="40">
        <v>7</v>
      </c>
      <c r="C114" s="165"/>
      <c r="D114" s="166"/>
      <c r="E114" s="167"/>
      <c r="F114" s="60"/>
      <c r="G114" s="61"/>
      <c r="H114" s="61"/>
      <c r="I114" s="61"/>
      <c r="J114" s="61"/>
      <c r="K114" s="62"/>
      <c r="L114" s="42" t="str">
        <f t="shared" si="9"/>
        <v/>
      </c>
      <c r="M114" s="168" t="str">
        <f t="shared" si="8"/>
        <v/>
      </c>
      <c r="N114" s="169"/>
      <c r="O114" s="24"/>
    </row>
    <row r="115" spans="1:255" x14ac:dyDescent="0.25">
      <c r="A115" s="9"/>
      <c r="B115" s="40">
        <v>8</v>
      </c>
      <c r="C115" s="165"/>
      <c r="D115" s="166"/>
      <c r="E115" s="167"/>
      <c r="F115" s="60"/>
      <c r="G115" s="61"/>
      <c r="H115" s="61"/>
      <c r="I115" s="61"/>
      <c r="J115" s="61"/>
      <c r="K115" s="62"/>
      <c r="L115" s="42" t="str">
        <f t="shared" si="9"/>
        <v/>
      </c>
      <c r="M115" s="168" t="str">
        <f t="shared" si="8"/>
        <v/>
      </c>
      <c r="N115" s="169"/>
      <c r="O115" s="24"/>
    </row>
    <row r="116" spans="1:255" x14ac:dyDescent="0.25">
      <c r="A116" s="9"/>
      <c r="B116" s="40">
        <v>9</v>
      </c>
      <c r="C116" s="165"/>
      <c r="D116" s="166"/>
      <c r="E116" s="167"/>
      <c r="F116" s="60"/>
      <c r="G116" s="61"/>
      <c r="H116" s="61"/>
      <c r="I116" s="61"/>
      <c r="J116" s="61"/>
      <c r="K116" s="62"/>
      <c r="L116" s="42" t="str">
        <f t="shared" si="9"/>
        <v/>
      </c>
      <c r="M116" s="168" t="str">
        <f t="shared" si="8"/>
        <v/>
      </c>
      <c r="N116" s="169"/>
      <c r="O116" s="24"/>
    </row>
    <row r="117" spans="1:255" ht="14.4" thickBot="1" x14ac:dyDescent="0.3">
      <c r="A117" s="9"/>
      <c r="B117" s="40">
        <v>10</v>
      </c>
      <c r="C117" s="172"/>
      <c r="D117" s="173"/>
      <c r="E117" s="174"/>
      <c r="F117" s="63"/>
      <c r="G117" s="64"/>
      <c r="H117" s="64"/>
      <c r="I117" s="64"/>
      <c r="J117" s="64"/>
      <c r="K117" s="65"/>
      <c r="L117" s="44" t="str">
        <f t="shared" si="9"/>
        <v/>
      </c>
      <c r="M117" s="175" t="str">
        <f t="shared" si="8"/>
        <v/>
      </c>
      <c r="N117" s="176"/>
      <c r="O117" s="24"/>
    </row>
    <row r="118" spans="1:255" x14ac:dyDescent="0.25">
      <c r="A118" s="33"/>
      <c r="B118" s="24"/>
      <c r="C118" s="24"/>
      <c r="D118" s="249" t="s">
        <v>9</v>
      </c>
      <c r="E118" s="249"/>
      <c r="F118" s="45">
        <f t="shared" ref="F118:K118" si="10">IF(AND(F107="",SUM(F107:F117)=0),"",IF(AND(F107="",SUM(F107:F117)&lt;&gt;0),"ERR",SUM(F107:F117)))</f>
        <v>0</v>
      </c>
      <c r="G118" s="45" t="str">
        <f t="shared" si="10"/>
        <v/>
      </c>
      <c r="H118" s="45" t="str">
        <f t="shared" si="10"/>
        <v/>
      </c>
      <c r="I118" s="45" t="str">
        <f t="shared" si="10"/>
        <v/>
      </c>
      <c r="J118" s="45" t="str">
        <f t="shared" si="10"/>
        <v/>
      </c>
      <c r="K118" s="45" t="str">
        <f t="shared" si="10"/>
        <v/>
      </c>
      <c r="L118" s="46"/>
      <c r="M118" s="247">
        <f>IF(OR(F118="ERR",G118="ERR",H118="ERR",I118="ERR",J118="ERR",K118="ERR"),"ERROR",SUM(M108:N117))</f>
        <v>0</v>
      </c>
      <c r="N118" s="248"/>
      <c r="O118" s="24"/>
      <c r="AA118" s="85">
        <f>M118</f>
        <v>0</v>
      </c>
    </row>
    <row r="119" spans="1:255" ht="14.4" thickBot="1" x14ac:dyDescent="0.3"/>
    <row r="120" spans="1:255" ht="14.25" customHeight="1" x14ac:dyDescent="0.25">
      <c r="A120" s="214" t="s">
        <v>237</v>
      </c>
      <c r="B120" s="216"/>
      <c r="C120" s="240">
        <f>$C$5</f>
        <v>0</v>
      </c>
      <c r="D120" s="241"/>
      <c r="E120" s="241"/>
      <c r="F120" s="241"/>
      <c r="G120" s="241"/>
      <c r="H120" s="241"/>
      <c r="I120" s="241"/>
      <c r="J120" s="241"/>
      <c r="K120" s="241"/>
      <c r="L120" s="241"/>
      <c r="M120" s="241"/>
      <c r="N120" s="241"/>
      <c r="O120" s="242"/>
    </row>
    <row r="121" spans="1:255" ht="14.4" thickBot="1" x14ac:dyDescent="0.3">
      <c r="A121" s="217"/>
      <c r="B121" s="219"/>
      <c r="C121" s="243"/>
      <c r="D121" s="244"/>
      <c r="E121" s="244"/>
      <c r="F121" s="244"/>
      <c r="G121" s="244"/>
      <c r="H121" s="244"/>
      <c r="I121" s="244"/>
      <c r="J121" s="244"/>
      <c r="K121" s="244"/>
      <c r="L121" s="244"/>
      <c r="M121" s="244"/>
      <c r="N121" s="244"/>
      <c r="O121" s="245"/>
    </row>
    <row r="122" spans="1:255" ht="14.4" thickBot="1" x14ac:dyDescent="0.3"/>
    <row r="123" spans="1:255" ht="14.4" thickBot="1" x14ac:dyDescent="0.3">
      <c r="A123" s="224" t="s">
        <v>255</v>
      </c>
      <c r="B123" s="225"/>
      <c r="C123" s="225"/>
      <c r="D123" s="225"/>
      <c r="E123" s="225"/>
      <c r="F123" s="225"/>
      <c r="G123" s="225"/>
      <c r="H123" s="225"/>
      <c r="I123" s="225"/>
      <c r="J123" s="225"/>
      <c r="K123" s="225"/>
      <c r="L123" s="225"/>
      <c r="M123" s="225"/>
      <c r="N123" s="225"/>
      <c r="O123" s="226"/>
    </row>
    <row r="124" spans="1:255" ht="15" customHeight="1" thickBot="1" x14ac:dyDescent="0.3">
      <c r="B124" s="22"/>
      <c r="C124" s="22"/>
      <c r="D124" s="22"/>
      <c r="E124" s="22"/>
      <c r="F124" s="22"/>
      <c r="G124" s="22"/>
      <c r="H124" s="22"/>
      <c r="I124" s="22"/>
      <c r="J124" s="22"/>
      <c r="K124" s="48"/>
      <c r="L124" s="24"/>
      <c r="M124" s="24"/>
      <c r="N124" s="24"/>
      <c r="O124" s="24"/>
    </row>
    <row r="125" spans="1:255" ht="14.4" thickBot="1" x14ac:dyDescent="0.3">
      <c r="A125" s="9"/>
      <c r="B125" s="23" t="s">
        <v>312</v>
      </c>
      <c r="C125" s="9"/>
      <c r="D125" s="9"/>
      <c r="E125" s="9"/>
      <c r="F125" s="9"/>
      <c r="G125" s="9"/>
      <c r="H125" s="9"/>
      <c r="I125" s="9"/>
      <c r="J125" s="9"/>
      <c r="K125" s="24"/>
      <c r="L125" s="237" t="s">
        <v>10</v>
      </c>
      <c r="M125" s="238"/>
      <c r="N125" s="238"/>
      <c r="O125" s="239"/>
      <c r="IU125" s="1" t="str">
        <f>B125</f>
        <v>Descripción:</v>
      </c>
    </row>
    <row r="126" spans="1:255" ht="14.4" thickBot="1" x14ac:dyDescent="0.3">
      <c r="A126" s="9"/>
      <c r="B126" s="227"/>
      <c r="C126" s="228"/>
      <c r="D126" s="228"/>
      <c r="E126" s="228"/>
      <c r="F126" s="228"/>
      <c r="G126" s="228"/>
      <c r="H126" s="228"/>
      <c r="I126" s="228"/>
      <c r="J126" s="229"/>
      <c r="K126" s="24"/>
      <c r="L126" s="233" t="s">
        <v>29</v>
      </c>
      <c r="M126" s="234"/>
      <c r="N126" s="235" t="s">
        <v>30</v>
      </c>
      <c r="O126" s="236"/>
      <c r="AA126" s="84">
        <f>B126</f>
        <v>0</v>
      </c>
    </row>
    <row r="127" spans="1:255" ht="14.4" thickBot="1" x14ac:dyDescent="0.3">
      <c r="A127" s="9"/>
      <c r="B127" s="230"/>
      <c r="C127" s="231"/>
      <c r="D127" s="231"/>
      <c r="E127" s="231"/>
      <c r="F127" s="231"/>
      <c r="G127" s="231"/>
      <c r="H127" s="231"/>
      <c r="I127" s="231"/>
      <c r="J127" s="232"/>
      <c r="K127" s="16" t="s">
        <v>9</v>
      </c>
      <c r="L127" s="220">
        <f>IF(M150=0,0,IF(G129="II",M150,IF(G129=0,"SUBSANAR",0)))</f>
        <v>0</v>
      </c>
      <c r="M127" s="221"/>
      <c r="N127" s="220">
        <f>IF(M150=0,0,IF(G129="DE",M150,IF(G129=0,"SUBSANAR",0)))</f>
        <v>0</v>
      </c>
      <c r="O127" s="221"/>
      <c r="AA127" s="85">
        <f>L127</f>
        <v>0</v>
      </c>
      <c r="IU127" s="4">
        <f>L127</f>
        <v>0</v>
      </c>
    </row>
    <row r="128" spans="1:255" x14ac:dyDescent="0.25">
      <c r="A128" s="9"/>
      <c r="B128" s="24"/>
      <c r="C128" s="24"/>
      <c r="D128" s="24"/>
      <c r="E128" s="24"/>
      <c r="F128" s="24"/>
      <c r="G128" s="24"/>
      <c r="H128" s="24"/>
      <c r="I128" s="24"/>
      <c r="J128" s="24"/>
      <c r="K128" s="24"/>
      <c r="L128" s="24"/>
      <c r="M128" s="24"/>
      <c r="N128" s="24"/>
      <c r="O128" s="24"/>
      <c r="AA128" s="85">
        <f>N127</f>
        <v>0</v>
      </c>
      <c r="IU128" s="4">
        <f>N127</f>
        <v>0</v>
      </c>
    </row>
    <row r="129" spans="1:255" x14ac:dyDescent="0.25">
      <c r="A129" s="9"/>
      <c r="B129" s="25" t="s">
        <v>36</v>
      </c>
      <c r="C129" s="26"/>
      <c r="D129" s="26"/>
      <c r="E129" s="24"/>
      <c r="F129" s="24"/>
      <c r="G129" s="56"/>
      <c r="H129" s="27" t="str">
        <f>IF(B126="","",IF(OR(G129="II",G129="DE"),"","Indicar si la subtarea es de Investigación o Desarrollo"))</f>
        <v/>
      </c>
      <c r="I129" s="24"/>
      <c r="J129" s="28"/>
      <c r="K129" s="28"/>
      <c r="L129" s="28"/>
      <c r="M129" s="28"/>
      <c r="N129" s="28"/>
      <c r="O129" s="28"/>
      <c r="AA129" s="84">
        <f>G129</f>
        <v>0</v>
      </c>
      <c r="IU129" s="1">
        <f>G129</f>
        <v>0</v>
      </c>
    </row>
    <row r="130" spans="1:255" x14ac:dyDescent="0.25">
      <c r="A130" s="9"/>
      <c r="B130" s="24"/>
      <c r="C130" s="24"/>
      <c r="D130" s="24"/>
      <c r="E130" s="24"/>
      <c r="F130" s="24"/>
      <c r="G130" s="24"/>
      <c r="H130" s="24"/>
      <c r="I130" s="24"/>
      <c r="J130" s="24"/>
      <c r="K130" s="24"/>
      <c r="L130" s="24"/>
      <c r="M130" s="24"/>
      <c r="N130" s="24"/>
      <c r="O130" s="24"/>
    </row>
    <row r="131" spans="1:255" ht="14.25" customHeight="1" x14ac:dyDescent="0.25">
      <c r="A131" s="9"/>
      <c r="B131" s="177" t="s">
        <v>256</v>
      </c>
      <c r="C131" s="177"/>
      <c r="D131" s="177"/>
      <c r="E131" s="177"/>
      <c r="F131" s="177"/>
      <c r="G131" s="177"/>
      <c r="H131" s="178"/>
      <c r="I131" s="180" t="str">
        <f>IF(AND(H131=0,H133=0),"",IF(AND(H133&gt;0,H131=0),"Incluir mes de inicio",IF(H131&lt;$J$9,"La subtarea se inicia antes del inicio de la actividad",IF(H131&gt;$J$10,"La subtarea se inicia después de la finalización de la actividad",""))))</f>
        <v/>
      </c>
      <c r="J131" s="180"/>
      <c r="K131" s="180"/>
      <c r="L131" s="180"/>
      <c r="M131" s="180"/>
      <c r="N131" s="180"/>
      <c r="O131" s="180"/>
      <c r="AA131" s="84">
        <f>H131</f>
        <v>0</v>
      </c>
      <c r="IU131" s="1">
        <f>H131</f>
        <v>0</v>
      </c>
    </row>
    <row r="132" spans="1:255" x14ac:dyDescent="0.25">
      <c r="A132" s="9"/>
      <c r="B132" s="177"/>
      <c r="C132" s="177"/>
      <c r="D132" s="177"/>
      <c r="E132" s="177"/>
      <c r="F132" s="177"/>
      <c r="G132" s="177"/>
      <c r="H132" s="201"/>
      <c r="I132" s="180"/>
      <c r="J132" s="180"/>
      <c r="K132" s="180"/>
      <c r="L132" s="180"/>
      <c r="M132" s="180"/>
      <c r="N132" s="180"/>
      <c r="O132" s="180"/>
    </row>
    <row r="133" spans="1:255" ht="14.25" customHeight="1" x14ac:dyDescent="0.25">
      <c r="A133" s="9"/>
      <c r="B133" s="177" t="s">
        <v>257</v>
      </c>
      <c r="C133" s="177"/>
      <c r="D133" s="177"/>
      <c r="E133" s="177"/>
      <c r="F133" s="177"/>
      <c r="G133" s="177"/>
      <c r="H133" s="178"/>
      <c r="I133" s="180" t="str">
        <f>IF(AND(H131=0,H133=0),"",IF(AND(OR(H131&lt;$J$9,H131&gt;$J$10),H133=0),"",IF(AND(H131&gt;=$J$9,H131&lt;=$J$10,H133=0),"Incluir mes de finalización",IF(H133&lt;$J$9,"La subtarea finaliza antes del inicio de la actividad",IF(H133&gt;$J$10,"La subtarea finaliza después de la finalización de la actividad","")))))</f>
        <v/>
      </c>
      <c r="J133" s="180"/>
      <c r="K133" s="180"/>
      <c r="L133" s="180"/>
      <c r="M133" s="180"/>
      <c r="N133" s="180"/>
      <c r="O133" s="180"/>
      <c r="AA133" s="84">
        <f>H133</f>
        <v>0</v>
      </c>
      <c r="IU133" s="1">
        <f>H133</f>
        <v>0</v>
      </c>
    </row>
    <row r="134" spans="1:255" x14ac:dyDescent="0.25">
      <c r="A134" s="9"/>
      <c r="B134" s="177"/>
      <c r="C134" s="177"/>
      <c r="D134" s="177"/>
      <c r="E134" s="177"/>
      <c r="F134" s="177"/>
      <c r="G134" s="177"/>
      <c r="H134" s="179"/>
      <c r="I134" s="180"/>
      <c r="J134" s="180"/>
      <c r="K134" s="180"/>
      <c r="L134" s="180"/>
      <c r="M134" s="180"/>
      <c r="N134" s="180"/>
      <c r="O134" s="180"/>
      <c r="AA134" s="86"/>
    </row>
    <row r="135" spans="1:255" x14ac:dyDescent="0.25">
      <c r="A135" s="9"/>
      <c r="B135" s="24"/>
      <c r="C135" s="24"/>
      <c r="D135" s="24"/>
      <c r="E135" s="24"/>
      <c r="F135" s="24"/>
      <c r="G135" s="31" t="s">
        <v>258</v>
      </c>
      <c r="H135" s="181" t="str">
        <f>IF(AND(H131=0,H133=0),"",IF(AND(H131&gt;=$J$9,H131&lt;=$J$10,H133=0),"SUBSANAR",IF(AND(H133&gt;=$J$9,H133&lt;=$J$10,H131=0),"SUBSANAR",IF(OR(H131&lt;$J$9,H131&gt;$J$10,H133&lt;$J$9,H133&gt;$J$10),"ERROR",H133-H131+1))))</f>
        <v/>
      </c>
      <c r="I135" s="182"/>
      <c r="J135" s="24" t="s">
        <v>17</v>
      </c>
      <c r="K135" s="24"/>
      <c r="L135" s="24"/>
      <c r="M135" s="24"/>
      <c r="N135" s="24"/>
      <c r="O135" s="24"/>
      <c r="AA135" s="86" t="str">
        <f>H135</f>
        <v/>
      </c>
    </row>
    <row r="136" spans="1:255" x14ac:dyDescent="0.25">
      <c r="A136" s="9"/>
      <c r="B136" s="24"/>
      <c r="C136" s="24"/>
      <c r="D136" s="24"/>
      <c r="E136" s="24"/>
      <c r="F136" s="24"/>
      <c r="G136" s="24"/>
      <c r="H136" s="24"/>
      <c r="I136" s="24"/>
      <c r="J136" s="24"/>
      <c r="K136" s="24"/>
      <c r="L136" s="24"/>
      <c r="M136" s="24"/>
      <c r="N136" s="24"/>
      <c r="O136" s="24"/>
      <c r="AA136" s="86"/>
    </row>
    <row r="137" spans="1:255" ht="14.4" thickBot="1" x14ac:dyDescent="0.3">
      <c r="A137" s="9"/>
      <c r="B137" s="32" t="s">
        <v>8</v>
      </c>
      <c r="C137" s="32"/>
      <c r="D137" s="32"/>
      <c r="E137" s="32"/>
      <c r="F137" s="32"/>
      <c r="G137" s="32"/>
      <c r="H137" s="33"/>
      <c r="I137" s="33"/>
      <c r="J137" s="33"/>
      <c r="K137" s="33"/>
      <c r="L137" s="33"/>
      <c r="M137" s="33"/>
      <c r="N137" s="33"/>
      <c r="O137" s="24"/>
      <c r="AA137" s="86"/>
    </row>
    <row r="138" spans="1:255" ht="14.25" customHeight="1" x14ac:dyDescent="0.25">
      <c r="A138" s="9"/>
      <c r="B138" s="34"/>
      <c r="C138" s="183" t="s">
        <v>19</v>
      </c>
      <c r="D138" s="184"/>
      <c r="E138" s="185"/>
      <c r="F138" s="189" t="s">
        <v>24</v>
      </c>
      <c r="G138" s="190"/>
      <c r="H138" s="190"/>
      <c r="I138" s="190"/>
      <c r="J138" s="190"/>
      <c r="K138" s="191"/>
      <c r="L138" s="192" t="s">
        <v>22</v>
      </c>
      <c r="M138" s="194" t="s">
        <v>10</v>
      </c>
      <c r="N138" s="195"/>
      <c r="O138" s="24"/>
    </row>
    <row r="139" spans="1:255" ht="14.4" thickBot="1" x14ac:dyDescent="0.3">
      <c r="A139" s="9"/>
      <c r="B139" s="35"/>
      <c r="C139" s="186"/>
      <c r="D139" s="187"/>
      <c r="E139" s="188"/>
      <c r="F139" s="36" t="str">
        <f>IF(OR(H131&lt;$J$9,H133&gt;$J$10),"",CONCATENATE("MES ",H131))</f>
        <v xml:space="preserve">MES </v>
      </c>
      <c r="G139" s="37" t="str">
        <f>IF(OR(H131&lt;$J$9,H133&gt;$J$10),"",IF(H131+1&gt;H133,"",CONCATENATE("MES ",H131+1)))</f>
        <v/>
      </c>
      <c r="H139" s="37" t="str">
        <f>IF(OR(H131&lt;$J$9,H133&gt;$J$10),"",IF(H131+2&gt;H133,"",CONCATENATE("MES ",H131+2)))</f>
        <v/>
      </c>
      <c r="I139" s="37" t="str">
        <f>IF(OR(H131&lt;$J$9,H133&gt;$J$10),"",IF(H131+3&gt;H133,"",CONCATENATE("MES ",H131+3)))</f>
        <v/>
      </c>
      <c r="J139" s="37" t="str">
        <f>IF(OR(H131&lt;$J$9,H133&gt;$J$10),"",IF(H131+4&gt;H133,"",CONCATENATE("MES ",H131+4)))</f>
        <v/>
      </c>
      <c r="K139" s="38" t="str">
        <f>IF(OR(H131&lt;$J$9,H133&gt;$J$10),"",IF(H131+5&gt;H133,"",CONCATENATE("MES ",H131+5)))</f>
        <v/>
      </c>
      <c r="L139" s="193"/>
      <c r="M139" s="196"/>
      <c r="N139" s="197"/>
      <c r="O139" s="39"/>
    </row>
    <row r="140" spans="1:255" x14ac:dyDescent="0.25">
      <c r="A140" s="9"/>
      <c r="B140" s="40">
        <v>1</v>
      </c>
      <c r="C140" s="198"/>
      <c r="D140" s="199"/>
      <c r="E140" s="200"/>
      <c r="F140" s="57"/>
      <c r="G140" s="58"/>
      <c r="H140" s="58"/>
      <c r="I140" s="58"/>
      <c r="J140" s="58"/>
      <c r="K140" s="59"/>
      <c r="L140" s="41" t="str">
        <f>IF(C140="","",SUM(F140:K140))</f>
        <v/>
      </c>
      <c r="M140" s="170" t="str">
        <f t="shared" ref="M140:M149" si="11">IF(C140="","",ROUND(L140*VLOOKUP(C140,TCN,3,FALSE),3))</f>
        <v/>
      </c>
      <c r="N140" s="171"/>
      <c r="O140" s="24"/>
    </row>
    <row r="141" spans="1:255" x14ac:dyDescent="0.25">
      <c r="A141" s="9"/>
      <c r="B141" s="40">
        <v>3</v>
      </c>
      <c r="C141" s="165"/>
      <c r="D141" s="166"/>
      <c r="E141" s="167"/>
      <c r="F141" s="60"/>
      <c r="G141" s="61"/>
      <c r="H141" s="61"/>
      <c r="I141" s="61"/>
      <c r="J141" s="61"/>
      <c r="K141" s="62"/>
      <c r="L141" s="42" t="str">
        <f t="shared" ref="L141:L149" si="12">IF(C141="","",SUM(F141:K141))</f>
        <v/>
      </c>
      <c r="M141" s="168" t="str">
        <f t="shared" si="11"/>
        <v/>
      </c>
      <c r="N141" s="169"/>
      <c r="O141" s="24"/>
    </row>
    <row r="142" spans="1:255" x14ac:dyDescent="0.25">
      <c r="A142" s="9"/>
      <c r="B142" s="40">
        <v>3</v>
      </c>
      <c r="C142" s="165"/>
      <c r="D142" s="166"/>
      <c r="E142" s="167"/>
      <c r="F142" s="60"/>
      <c r="G142" s="61"/>
      <c r="H142" s="61"/>
      <c r="I142" s="61"/>
      <c r="J142" s="61"/>
      <c r="K142" s="62"/>
      <c r="L142" s="42" t="str">
        <f t="shared" si="12"/>
        <v/>
      </c>
      <c r="M142" s="168" t="str">
        <f t="shared" si="11"/>
        <v/>
      </c>
      <c r="N142" s="169"/>
      <c r="O142" s="24"/>
    </row>
    <row r="143" spans="1:255" x14ac:dyDescent="0.25">
      <c r="A143" s="9"/>
      <c r="B143" s="40">
        <v>4</v>
      </c>
      <c r="C143" s="165"/>
      <c r="D143" s="166"/>
      <c r="E143" s="167"/>
      <c r="F143" s="60"/>
      <c r="G143" s="61"/>
      <c r="H143" s="61"/>
      <c r="I143" s="61"/>
      <c r="J143" s="61"/>
      <c r="K143" s="62"/>
      <c r="L143" s="42" t="str">
        <f t="shared" si="12"/>
        <v/>
      </c>
      <c r="M143" s="168" t="str">
        <f t="shared" si="11"/>
        <v/>
      </c>
      <c r="N143" s="169"/>
      <c r="O143" s="24"/>
    </row>
    <row r="144" spans="1:255" x14ac:dyDescent="0.25">
      <c r="A144" s="9"/>
      <c r="B144" s="40">
        <v>5</v>
      </c>
      <c r="C144" s="165"/>
      <c r="D144" s="166"/>
      <c r="E144" s="167"/>
      <c r="F144" s="60"/>
      <c r="G144" s="61"/>
      <c r="H144" s="61"/>
      <c r="I144" s="61"/>
      <c r="J144" s="61"/>
      <c r="K144" s="62"/>
      <c r="L144" s="42" t="str">
        <f t="shared" si="12"/>
        <v/>
      </c>
      <c r="M144" s="168" t="str">
        <f t="shared" si="11"/>
        <v/>
      </c>
      <c r="N144" s="169"/>
      <c r="O144" s="24"/>
      <c r="AA144" s="87"/>
    </row>
    <row r="145" spans="1:255" x14ac:dyDescent="0.25">
      <c r="A145" s="9"/>
      <c r="B145" s="40">
        <v>6</v>
      </c>
      <c r="C145" s="165"/>
      <c r="D145" s="166"/>
      <c r="E145" s="167"/>
      <c r="F145" s="60"/>
      <c r="G145" s="61"/>
      <c r="H145" s="61"/>
      <c r="I145" s="61"/>
      <c r="J145" s="61"/>
      <c r="K145" s="62"/>
      <c r="L145" s="42" t="str">
        <f t="shared" si="12"/>
        <v/>
      </c>
      <c r="M145" s="168" t="str">
        <f t="shared" si="11"/>
        <v/>
      </c>
      <c r="N145" s="169"/>
      <c r="O145" s="24"/>
    </row>
    <row r="146" spans="1:255" x14ac:dyDescent="0.25">
      <c r="A146" s="9"/>
      <c r="B146" s="40">
        <v>7</v>
      </c>
      <c r="C146" s="165"/>
      <c r="D146" s="166"/>
      <c r="E146" s="167"/>
      <c r="F146" s="60"/>
      <c r="G146" s="61"/>
      <c r="H146" s="61"/>
      <c r="I146" s="61"/>
      <c r="J146" s="61"/>
      <c r="K146" s="62"/>
      <c r="L146" s="42" t="str">
        <f t="shared" si="12"/>
        <v/>
      </c>
      <c r="M146" s="168" t="str">
        <f t="shared" si="11"/>
        <v/>
      </c>
      <c r="N146" s="169"/>
      <c r="O146" s="24"/>
    </row>
    <row r="147" spans="1:255" x14ac:dyDescent="0.25">
      <c r="A147" s="9"/>
      <c r="B147" s="40">
        <v>8</v>
      </c>
      <c r="C147" s="165"/>
      <c r="D147" s="166"/>
      <c r="E147" s="167"/>
      <c r="F147" s="60"/>
      <c r="G147" s="61"/>
      <c r="H147" s="61"/>
      <c r="I147" s="61"/>
      <c r="J147" s="61"/>
      <c r="K147" s="62"/>
      <c r="L147" s="42" t="str">
        <f t="shared" si="12"/>
        <v/>
      </c>
      <c r="M147" s="168" t="str">
        <f t="shared" si="11"/>
        <v/>
      </c>
      <c r="N147" s="169"/>
      <c r="O147" s="24"/>
    </row>
    <row r="148" spans="1:255" x14ac:dyDescent="0.25">
      <c r="A148" s="9"/>
      <c r="B148" s="40">
        <v>9</v>
      </c>
      <c r="C148" s="165"/>
      <c r="D148" s="166"/>
      <c r="E148" s="167"/>
      <c r="F148" s="60"/>
      <c r="G148" s="61"/>
      <c r="H148" s="61"/>
      <c r="I148" s="61"/>
      <c r="J148" s="61"/>
      <c r="K148" s="62"/>
      <c r="L148" s="42" t="str">
        <f t="shared" si="12"/>
        <v/>
      </c>
      <c r="M148" s="168" t="str">
        <f t="shared" si="11"/>
        <v/>
      </c>
      <c r="N148" s="169"/>
      <c r="O148" s="24"/>
    </row>
    <row r="149" spans="1:255" ht="14.4" thickBot="1" x14ac:dyDescent="0.3">
      <c r="A149" s="9"/>
      <c r="B149" s="40">
        <v>10</v>
      </c>
      <c r="C149" s="172"/>
      <c r="D149" s="173"/>
      <c r="E149" s="174"/>
      <c r="F149" s="63"/>
      <c r="G149" s="64"/>
      <c r="H149" s="64"/>
      <c r="I149" s="64"/>
      <c r="J149" s="64"/>
      <c r="K149" s="65"/>
      <c r="L149" s="44" t="str">
        <f t="shared" si="12"/>
        <v/>
      </c>
      <c r="M149" s="175" t="str">
        <f t="shared" si="11"/>
        <v/>
      </c>
      <c r="N149" s="176"/>
      <c r="O149" s="24"/>
    </row>
    <row r="150" spans="1:255" x14ac:dyDescent="0.25">
      <c r="A150" s="33"/>
      <c r="B150" s="24"/>
      <c r="C150" s="24"/>
      <c r="D150" s="249" t="s">
        <v>9</v>
      </c>
      <c r="E150" s="249"/>
      <c r="F150" s="45">
        <f t="shared" ref="F150:K150" si="13">IF(AND(F139="",SUM(F139:F149)=0),"",IF(AND(F139="",SUM(F139:F149)&lt;&gt;0),"ERR",SUM(F139:F149)))</f>
        <v>0</v>
      </c>
      <c r="G150" s="45" t="str">
        <f t="shared" si="13"/>
        <v/>
      </c>
      <c r="H150" s="45" t="str">
        <f t="shared" si="13"/>
        <v/>
      </c>
      <c r="I150" s="45" t="str">
        <f t="shared" si="13"/>
        <v/>
      </c>
      <c r="J150" s="45" t="str">
        <f t="shared" si="13"/>
        <v/>
      </c>
      <c r="K150" s="45" t="str">
        <f t="shared" si="13"/>
        <v/>
      </c>
      <c r="L150" s="46"/>
      <c r="M150" s="247">
        <f>IF(OR(F150="ERR",G150="ERR",H150="ERR",I150="ERR",J150="ERR",K150="ERR"),"ERROR",SUM(M140:N149))</f>
        <v>0</v>
      </c>
      <c r="N150" s="248"/>
      <c r="O150" s="24"/>
      <c r="AA150" s="85">
        <f>M150</f>
        <v>0</v>
      </c>
    </row>
    <row r="151" spans="1:255" ht="14.4" thickBot="1" x14ac:dyDescent="0.3">
      <c r="A151" s="24"/>
      <c r="B151" s="24"/>
      <c r="C151" s="24"/>
      <c r="D151" s="24"/>
      <c r="E151" s="24"/>
      <c r="F151" s="24"/>
      <c r="G151" s="24"/>
      <c r="H151" s="24"/>
      <c r="I151" s="24"/>
      <c r="J151" s="24"/>
      <c r="K151" s="24"/>
      <c r="L151" s="24"/>
      <c r="M151" s="24"/>
      <c r="N151" s="24"/>
      <c r="O151" s="24"/>
    </row>
    <row r="152" spans="1:255" ht="14.4" thickBot="1" x14ac:dyDescent="0.3">
      <c r="A152" s="224" t="s">
        <v>259</v>
      </c>
      <c r="B152" s="225"/>
      <c r="C152" s="225"/>
      <c r="D152" s="225"/>
      <c r="E152" s="225"/>
      <c r="F152" s="225"/>
      <c r="G152" s="225"/>
      <c r="H152" s="225"/>
      <c r="I152" s="225"/>
      <c r="J152" s="225"/>
      <c r="K152" s="225"/>
      <c r="L152" s="225"/>
      <c r="M152" s="225"/>
      <c r="N152" s="225"/>
      <c r="O152" s="226"/>
    </row>
    <row r="153" spans="1:255" ht="15" customHeight="1" thickBot="1" x14ac:dyDescent="0.3">
      <c r="B153" s="22"/>
      <c r="C153" s="22"/>
      <c r="D153" s="22"/>
      <c r="E153" s="22"/>
      <c r="F153" s="22"/>
      <c r="G153" s="22"/>
      <c r="H153" s="22"/>
      <c r="I153" s="22"/>
      <c r="J153" s="22"/>
      <c r="K153" s="48"/>
      <c r="L153" s="24"/>
      <c r="M153" s="24"/>
      <c r="N153" s="24"/>
      <c r="O153" s="24"/>
    </row>
    <row r="154" spans="1:255" ht="14.4" thickBot="1" x14ac:dyDescent="0.3">
      <c r="A154" s="9"/>
      <c r="B154" s="23" t="s">
        <v>312</v>
      </c>
      <c r="C154" s="9"/>
      <c r="D154" s="9"/>
      <c r="E154" s="9"/>
      <c r="F154" s="9"/>
      <c r="G154" s="9"/>
      <c r="H154" s="9"/>
      <c r="I154" s="9"/>
      <c r="J154" s="9"/>
      <c r="K154" s="24"/>
      <c r="L154" s="237" t="s">
        <v>10</v>
      </c>
      <c r="M154" s="238"/>
      <c r="N154" s="238"/>
      <c r="O154" s="239"/>
      <c r="IU154" s="1" t="str">
        <f>B154</f>
        <v>Descripción:</v>
      </c>
    </row>
    <row r="155" spans="1:255" ht="14.4" thickBot="1" x14ac:dyDescent="0.3">
      <c r="A155" s="9"/>
      <c r="B155" s="227"/>
      <c r="C155" s="228"/>
      <c r="D155" s="228"/>
      <c r="E155" s="228"/>
      <c r="F155" s="228"/>
      <c r="G155" s="228"/>
      <c r="H155" s="228"/>
      <c r="I155" s="228"/>
      <c r="J155" s="229"/>
      <c r="K155" s="24"/>
      <c r="L155" s="233" t="s">
        <v>29</v>
      </c>
      <c r="M155" s="234"/>
      <c r="N155" s="235" t="s">
        <v>30</v>
      </c>
      <c r="O155" s="236"/>
      <c r="AA155" s="84">
        <f>B155</f>
        <v>0</v>
      </c>
    </row>
    <row r="156" spans="1:255" ht="14.4" thickBot="1" x14ac:dyDescent="0.3">
      <c r="A156" s="9"/>
      <c r="B156" s="230"/>
      <c r="C156" s="231"/>
      <c r="D156" s="231"/>
      <c r="E156" s="231"/>
      <c r="F156" s="231"/>
      <c r="G156" s="231"/>
      <c r="H156" s="231"/>
      <c r="I156" s="231"/>
      <c r="J156" s="232"/>
      <c r="K156" s="16" t="s">
        <v>9</v>
      </c>
      <c r="L156" s="220">
        <f>IF(M179=0,0,IF(G158="II",M179,IF(G158=0,"SUBSANAR",0)))</f>
        <v>0</v>
      </c>
      <c r="M156" s="221"/>
      <c r="N156" s="220">
        <f>IF(M179=0,0,IF(G158="DE",M179,IF(G158=0,"SUBSANAR",0)))</f>
        <v>0</v>
      </c>
      <c r="O156" s="221"/>
      <c r="AA156" s="85">
        <f>L156</f>
        <v>0</v>
      </c>
      <c r="IU156" s="4">
        <f>L156</f>
        <v>0</v>
      </c>
    </row>
    <row r="157" spans="1:255" x14ac:dyDescent="0.25">
      <c r="A157" s="9"/>
      <c r="B157" s="24"/>
      <c r="C157" s="24"/>
      <c r="D157" s="24"/>
      <c r="E157" s="24"/>
      <c r="F157" s="24"/>
      <c r="G157" s="24"/>
      <c r="H157" s="24"/>
      <c r="I157" s="24"/>
      <c r="J157" s="24"/>
      <c r="K157" s="24"/>
      <c r="L157" s="24"/>
      <c r="M157" s="24"/>
      <c r="N157" s="24"/>
      <c r="O157" s="24"/>
      <c r="AA157" s="85">
        <f>N156</f>
        <v>0</v>
      </c>
      <c r="IU157" s="4">
        <f>N156</f>
        <v>0</v>
      </c>
    </row>
    <row r="158" spans="1:255" x14ac:dyDescent="0.25">
      <c r="A158" s="9"/>
      <c r="B158" s="25" t="s">
        <v>36</v>
      </c>
      <c r="C158" s="26"/>
      <c r="D158" s="26"/>
      <c r="E158" s="24"/>
      <c r="F158" s="24"/>
      <c r="G158" s="56"/>
      <c r="H158" s="27" t="str">
        <f>IF(B155="","",IF(OR(G158="II",G158="DE"),"","Indicar si la subtarea es de Investigación o Desarrollo"))</f>
        <v/>
      </c>
      <c r="I158" s="24"/>
      <c r="J158" s="28"/>
      <c r="K158" s="28"/>
      <c r="L158" s="28"/>
      <c r="M158" s="28"/>
      <c r="N158" s="28"/>
      <c r="O158" s="28"/>
      <c r="AA158" s="84">
        <f>G158</f>
        <v>0</v>
      </c>
      <c r="IU158" s="1">
        <f>G158</f>
        <v>0</v>
      </c>
    </row>
    <row r="159" spans="1:255" x14ac:dyDescent="0.25">
      <c r="A159" s="9"/>
      <c r="B159" s="24"/>
      <c r="C159" s="24"/>
      <c r="D159" s="24"/>
      <c r="E159" s="24"/>
      <c r="F159" s="24"/>
      <c r="G159" s="24"/>
      <c r="H159" s="24"/>
      <c r="I159" s="24"/>
      <c r="J159" s="24"/>
      <c r="K159" s="24"/>
      <c r="L159" s="24"/>
      <c r="M159" s="24"/>
      <c r="N159" s="24"/>
      <c r="O159" s="24"/>
    </row>
    <row r="160" spans="1:255" ht="14.25" customHeight="1" x14ac:dyDescent="0.25">
      <c r="A160" s="9"/>
      <c r="B160" s="177" t="s">
        <v>260</v>
      </c>
      <c r="C160" s="177"/>
      <c r="D160" s="177"/>
      <c r="E160" s="177"/>
      <c r="F160" s="177"/>
      <c r="G160" s="177"/>
      <c r="H160" s="178"/>
      <c r="I160" s="180" t="str">
        <f>IF(AND(H160=0,H162=0),"",IF(AND(H162&gt;0,H160=0),"Incluir mes de inicio",IF(H160&lt;$J$9,"La subtarea se inicia antes del inicio de la actividad",IF(H160&gt;$J$10,"La subtarea se inicia después de la finalización de la actividad",""))))</f>
        <v/>
      </c>
      <c r="J160" s="180"/>
      <c r="K160" s="180"/>
      <c r="L160" s="180"/>
      <c r="M160" s="180"/>
      <c r="N160" s="180"/>
      <c r="O160" s="180"/>
      <c r="AA160" s="84">
        <f>H160</f>
        <v>0</v>
      </c>
      <c r="IU160" s="1">
        <f>H160</f>
        <v>0</v>
      </c>
    </row>
    <row r="161" spans="1:255" x14ac:dyDescent="0.25">
      <c r="A161" s="9"/>
      <c r="B161" s="177"/>
      <c r="C161" s="177"/>
      <c r="D161" s="177"/>
      <c r="E161" s="177"/>
      <c r="F161" s="177"/>
      <c r="G161" s="177"/>
      <c r="H161" s="201"/>
      <c r="I161" s="180"/>
      <c r="J161" s="180"/>
      <c r="K161" s="180"/>
      <c r="L161" s="180"/>
      <c r="M161" s="180"/>
      <c r="N161" s="180"/>
      <c r="O161" s="180"/>
    </row>
    <row r="162" spans="1:255" ht="14.25" customHeight="1" x14ac:dyDescent="0.25">
      <c r="A162" s="9"/>
      <c r="B162" s="177" t="s">
        <v>261</v>
      </c>
      <c r="C162" s="177"/>
      <c r="D162" s="177"/>
      <c r="E162" s="177"/>
      <c r="F162" s="177"/>
      <c r="G162" s="177"/>
      <c r="H162" s="178"/>
      <c r="I162" s="180" t="str">
        <f>IF(AND(H160=0,H162=0),"",IF(AND(OR(H160&lt;$J$9,H160&gt;$J$10),H162=0),"",IF(AND(H160&gt;=$J$9,H160&lt;=$J$10,H162=0),"Incluir mes de finalización",IF(H162&lt;$J$9,"La subtarea finaliza antes del inicio de la actividad",IF(H162&gt;$J$10,"La subtarea finaliza después de la finalización de la actividad","")))))</f>
        <v/>
      </c>
      <c r="J162" s="180"/>
      <c r="K162" s="180"/>
      <c r="L162" s="180"/>
      <c r="M162" s="180"/>
      <c r="N162" s="180"/>
      <c r="O162" s="180"/>
      <c r="AA162" s="84">
        <f>H162</f>
        <v>0</v>
      </c>
      <c r="IU162" s="1">
        <f>H162</f>
        <v>0</v>
      </c>
    </row>
    <row r="163" spans="1:255" x14ac:dyDescent="0.25">
      <c r="A163" s="9"/>
      <c r="B163" s="177"/>
      <c r="C163" s="177"/>
      <c r="D163" s="177"/>
      <c r="E163" s="177"/>
      <c r="F163" s="177"/>
      <c r="G163" s="177"/>
      <c r="H163" s="179"/>
      <c r="I163" s="180"/>
      <c r="J163" s="180"/>
      <c r="K163" s="180"/>
      <c r="L163" s="180"/>
      <c r="M163" s="180"/>
      <c r="N163" s="180"/>
      <c r="O163" s="180"/>
      <c r="AA163" s="86"/>
    </row>
    <row r="164" spans="1:255" x14ac:dyDescent="0.25">
      <c r="A164" s="9"/>
      <c r="B164" s="24"/>
      <c r="C164" s="24"/>
      <c r="D164" s="24"/>
      <c r="E164" s="24"/>
      <c r="F164" s="24"/>
      <c r="G164" s="31" t="s">
        <v>262</v>
      </c>
      <c r="H164" s="181" t="str">
        <f>IF(AND(H160=0,H162=0),"",IF(AND(H160&gt;=$J$9,H160&lt;=$J$10,H162=0),"SUBSANAR",IF(AND(H162&gt;=$J$9,H162&lt;=$J$10,H160=0),"SUBSANAR",IF(OR(H160&lt;$J$9,H160&gt;$J$10,H162&lt;$J$9,H162&gt;$J$10),"ERROR",H162-H160+1))))</f>
        <v/>
      </c>
      <c r="I164" s="182"/>
      <c r="J164" s="24" t="s">
        <v>17</v>
      </c>
      <c r="K164" s="24"/>
      <c r="L164" s="24"/>
      <c r="M164" s="24"/>
      <c r="N164" s="24"/>
      <c r="O164" s="24"/>
      <c r="AA164" s="86" t="str">
        <f>H164</f>
        <v/>
      </c>
    </row>
    <row r="165" spans="1:255" x14ac:dyDescent="0.25">
      <c r="A165" s="9"/>
      <c r="B165" s="24"/>
      <c r="C165" s="24"/>
      <c r="D165" s="24"/>
      <c r="E165" s="24"/>
      <c r="F165" s="24"/>
      <c r="G165" s="24"/>
      <c r="H165" s="24"/>
      <c r="I165" s="24"/>
      <c r="J165" s="24"/>
      <c r="K165" s="24"/>
      <c r="L165" s="24"/>
      <c r="M165" s="24"/>
      <c r="N165" s="24"/>
      <c r="O165" s="24"/>
      <c r="AA165" s="86"/>
    </row>
    <row r="166" spans="1:255" ht="14.4" thickBot="1" x14ac:dyDescent="0.3">
      <c r="A166" s="9"/>
      <c r="B166" s="32" t="s">
        <v>8</v>
      </c>
      <c r="C166" s="32"/>
      <c r="D166" s="32"/>
      <c r="E166" s="32"/>
      <c r="F166" s="32"/>
      <c r="G166" s="32"/>
      <c r="H166" s="33"/>
      <c r="I166" s="33"/>
      <c r="J166" s="33"/>
      <c r="K166" s="33"/>
      <c r="L166" s="33"/>
      <c r="M166" s="33"/>
      <c r="N166" s="33"/>
      <c r="O166" s="24"/>
      <c r="AA166" s="86"/>
    </row>
    <row r="167" spans="1:255" ht="14.25" customHeight="1" x14ac:dyDescent="0.25">
      <c r="A167" s="9"/>
      <c r="B167" s="34"/>
      <c r="C167" s="183" t="s">
        <v>19</v>
      </c>
      <c r="D167" s="184"/>
      <c r="E167" s="185"/>
      <c r="F167" s="189" t="s">
        <v>24</v>
      </c>
      <c r="G167" s="190"/>
      <c r="H167" s="190"/>
      <c r="I167" s="190"/>
      <c r="J167" s="190"/>
      <c r="K167" s="191"/>
      <c r="L167" s="192" t="s">
        <v>22</v>
      </c>
      <c r="M167" s="194" t="s">
        <v>10</v>
      </c>
      <c r="N167" s="195"/>
      <c r="O167" s="24"/>
    </row>
    <row r="168" spans="1:255" ht="14.4" thickBot="1" x14ac:dyDescent="0.3">
      <c r="A168" s="9"/>
      <c r="B168" s="35"/>
      <c r="C168" s="186"/>
      <c r="D168" s="187"/>
      <c r="E168" s="188"/>
      <c r="F168" s="36" t="str">
        <f>IF(OR(H160&lt;$J$9,H162&gt;$J$10),"",CONCATENATE("MES ",H160))</f>
        <v xml:space="preserve">MES </v>
      </c>
      <c r="G168" s="37" t="str">
        <f>IF(OR(H160&lt;$J$9,H162&gt;$J$10),"",IF(H160+1&gt;H162,"",CONCATENATE("MES ",H160+1)))</f>
        <v/>
      </c>
      <c r="H168" s="37" t="str">
        <f>IF(OR(H160&lt;$J$9,H162&gt;$J$10),"",IF(H160+2&gt;H162,"",CONCATENATE("MES ",H160+2)))</f>
        <v/>
      </c>
      <c r="I168" s="37" t="str">
        <f>IF(OR(H160&lt;$J$9,H162&gt;$J$10),"",IF(H160+3&gt;H162,"",CONCATENATE("MES ",H160+3)))</f>
        <v/>
      </c>
      <c r="J168" s="37" t="str">
        <f>IF(OR(H160&lt;$J$9,H162&gt;$J$10),"",IF(H160+4&gt;H162,"",CONCATENATE("MES ",H160+4)))</f>
        <v/>
      </c>
      <c r="K168" s="38" t="str">
        <f>IF(OR(H160&lt;$J$9,H162&gt;$J$10),"",IF(H160+5&gt;H162,"",CONCATENATE("MES ",H160+5)))</f>
        <v/>
      </c>
      <c r="L168" s="193"/>
      <c r="M168" s="196"/>
      <c r="N168" s="197"/>
      <c r="O168" s="39"/>
    </row>
    <row r="169" spans="1:255" x14ac:dyDescent="0.25">
      <c r="A169" s="9"/>
      <c r="B169" s="40">
        <v>1</v>
      </c>
      <c r="C169" s="198"/>
      <c r="D169" s="199"/>
      <c r="E169" s="200"/>
      <c r="F169" s="57"/>
      <c r="G169" s="58"/>
      <c r="H169" s="58"/>
      <c r="I169" s="58"/>
      <c r="J169" s="58"/>
      <c r="K169" s="59"/>
      <c r="L169" s="41" t="str">
        <f>IF(C169="","",SUM(F169:K169))</f>
        <v/>
      </c>
      <c r="M169" s="170" t="str">
        <f t="shared" ref="M169:M178" si="14">IF(C169="","",ROUND(L169*VLOOKUP(C169,TCN,3,FALSE),3))</f>
        <v/>
      </c>
      <c r="N169" s="171"/>
      <c r="O169" s="24"/>
    </row>
    <row r="170" spans="1:255" x14ac:dyDescent="0.25">
      <c r="A170" s="9"/>
      <c r="B170" s="40">
        <v>3</v>
      </c>
      <c r="C170" s="165"/>
      <c r="D170" s="166"/>
      <c r="E170" s="167"/>
      <c r="F170" s="60"/>
      <c r="G170" s="61"/>
      <c r="H170" s="61"/>
      <c r="I170" s="61"/>
      <c r="J170" s="61"/>
      <c r="K170" s="62"/>
      <c r="L170" s="42" t="str">
        <f t="shared" ref="L170:L178" si="15">IF(C170="","",SUM(F170:K170))</f>
        <v/>
      </c>
      <c r="M170" s="168" t="str">
        <f t="shared" si="14"/>
        <v/>
      </c>
      <c r="N170" s="169"/>
      <c r="O170" s="24"/>
    </row>
    <row r="171" spans="1:255" x14ac:dyDescent="0.25">
      <c r="A171" s="9"/>
      <c r="B171" s="40">
        <v>3</v>
      </c>
      <c r="C171" s="165"/>
      <c r="D171" s="166"/>
      <c r="E171" s="167"/>
      <c r="F171" s="60"/>
      <c r="G171" s="61"/>
      <c r="H171" s="61"/>
      <c r="I171" s="61"/>
      <c r="J171" s="61"/>
      <c r="K171" s="62"/>
      <c r="L171" s="42" t="str">
        <f t="shared" si="15"/>
        <v/>
      </c>
      <c r="M171" s="168" t="str">
        <f t="shared" si="14"/>
        <v/>
      </c>
      <c r="N171" s="169"/>
      <c r="O171" s="24"/>
    </row>
    <row r="172" spans="1:255" x14ac:dyDescent="0.25">
      <c r="A172" s="9"/>
      <c r="B172" s="40">
        <v>4</v>
      </c>
      <c r="C172" s="165"/>
      <c r="D172" s="166"/>
      <c r="E172" s="167"/>
      <c r="F172" s="60"/>
      <c r="G172" s="61"/>
      <c r="H172" s="61"/>
      <c r="I172" s="61"/>
      <c r="J172" s="61"/>
      <c r="K172" s="62"/>
      <c r="L172" s="42" t="str">
        <f t="shared" si="15"/>
        <v/>
      </c>
      <c r="M172" s="168" t="str">
        <f t="shared" si="14"/>
        <v/>
      </c>
      <c r="N172" s="169"/>
      <c r="O172" s="24"/>
    </row>
    <row r="173" spans="1:255" x14ac:dyDescent="0.25">
      <c r="A173" s="9"/>
      <c r="B173" s="40">
        <v>5</v>
      </c>
      <c r="C173" s="165"/>
      <c r="D173" s="166"/>
      <c r="E173" s="167"/>
      <c r="F173" s="60"/>
      <c r="G173" s="61"/>
      <c r="H173" s="61"/>
      <c r="I173" s="61"/>
      <c r="J173" s="61"/>
      <c r="K173" s="62"/>
      <c r="L173" s="42" t="str">
        <f t="shared" si="15"/>
        <v/>
      </c>
      <c r="M173" s="168" t="str">
        <f t="shared" si="14"/>
        <v/>
      </c>
      <c r="N173" s="169"/>
      <c r="O173" s="24"/>
      <c r="AA173" s="87"/>
    </row>
    <row r="174" spans="1:255" x14ac:dyDescent="0.25">
      <c r="A174" s="9"/>
      <c r="B174" s="40">
        <v>6</v>
      </c>
      <c r="C174" s="165"/>
      <c r="D174" s="166"/>
      <c r="E174" s="167"/>
      <c r="F174" s="60"/>
      <c r="G174" s="61"/>
      <c r="H174" s="61"/>
      <c r="I174" s="61"/>
      <c r="J174" s="61"/>
      <c r="K174" s="62"/>
      <c r="L174" s="42" t="str">
        <f t="shared" si="15"/>
        <v/>
      </c>
      <c r="M174" s="168" t="str">
        <f t="shared" si="14"/>
        <v/>
      </c>
      <c r="N174" s="169"/>
      <c r="O174" s="24"/>
    </row>
    <row r="175" spans="1:255" x14ac:dyDescent="0.25">
      <c r="A175" s="9"/>
      <c r="B175" s="40">
        <v>7</v>
      </c>
      <c r="C175" s="165"/>
      <c r="D175" s="166"/>
      <c r="E175" s="167"/>
      <c r="F175" s="60"/>
      <c r="G175" s="61"/>
      <c r="H175" s="61"/>
      <c r="I175" s="61"/>
      <c r="J175" s="61"/>
      <c r="K175" s="62"/>
      <c r="L175" s="42" t="str">
        <f t="shared" si="15"/>
        <v/>
      </c>
      <c r="M175" s="168" t="str">
        <f t="shared" si="14"/>
        <v/>
      </c>
      <c r="N175" s="169"/>
      <c r="O175" s="24"/>
    </row>
    <row r="176" spans="1:255" x14ac:dyDescent="0.25">
      <c r="A176" s="9"/>
      <c r="B176" s="40">
        <v>8</v>
      </c>
      <c r="C176" s="165"/>
      <c r="D176" s="166"/>
      <c r="E176" s="167"/>
      <c r="F176" s="60"/>
      <c r="G176" s="61"/>
      <c r="H176" s="61"/>
      <c r="I176" s="61"/>
      <c r="J176" s="61"/>
      <c r="K176" s="62"/>
      <c r="L176" s="42" t="str">
        <f t="shared" si="15"/>
        <v/>
      </c>
      <c r="M176" s="168" t="str">
        <f t="shared" si="14"/>
        <v/>
      </c>
      <c r="N176" s="169"/>
      <c r="O176" s="24"/>
    </row>
    <row r="177" spans="1:27" x14ac:dyDescent="0.25">
      <c r="A177" s="9"/>
      <c r="B177" s="40">
        <v>9</v>
      </c>
      <c r="C177" s="165"/>
      <c r="D177" s="166"/>
      <c r="E177" s="167"/>
      <c r="F177" s="60"/>
      <c r="G177" s="61"/>
      <c r="H177" s="61"/>
      <c r="I177" s="61"/>
      <c r="J177" s="61"/>
      <c r="K177" s="62"/>
      <c r="L177" s="42" t="str">
        <f t="shared" si="15"/>
        <v/>
      </c>
      <c r="M177" s="168" t="str">
        <f t="shared" si="14"/>
        <v/>
      </c>
      <c r="N177" s="169"/>
      <c r="O177" s="24"/>
    </row>
    <row r="178" spans="1:27" ht="14.4" thickBot="1" x14ac:dyDescent="0.3">
      <c r="A178" s="9"/>
      <c r="B178" s="40">
        <v>10</v>
      </c>
      <c r="C178" s="172"/>
      <c r="D178" s="173"/>
      <c r="E178" s="174"/>
      <c r="F178" s="63"/>
      <c r="G178" s="64"/>
      <c r="H178" s="64"/>
      <c r="I178" s="64"/>
      <c r="J178" s="64"/>
      <c r="K178" s="65"/>
      <c r="L178" s="44" t="str">
        <f t="shared" si="15"/>
        <v/>
      </c>
      <c r="M178" s="175" t="str">
        <f t="shared" si="14"/>
        <v/>
      </c>
      <c r="N178" s="176"/>
      <c r="O178" s="24"/>
    </row>
    <row r="179" spans="1:27" x14ac:dyDescent="0.25">
      <c r="A179" s="33"/>
      <c r="B179" s="24"/>
      <c r="C179" s="24"/>
      <c r="D179" s="249" t="s">
        <v>9</v>
      </c>
      <c r="E179" s="249"/>
      <c r="F179" s="45">
        <f t="shared" ref="F179:K179" si="16">IF(AND(F168="",SUM(F168:F178)=0),"",IF(AND(F168="",SUM(F168:F178)&lt;&gt;0),"ERR",SUM(F168:F178)))</f>
        <v>0</v>
      </c>
      <c r="G179" s="45" t="str">
        <f t="shared" si="16"/>
        <v/>
      </c>
      <c r="H179" s="45" t="str">
        <f t="shared" si="16"/>
        <v/>
      </c>
      <c r="I179" s="45" t="str">
        <f t="shared" si="16"/>
        <v/>
      </c>
      <c r="J179" s="45" t="str">
        <f t="shared" si="16"/>
        <v/>
      </c>
      <c r="K179" s="45" t="str">
        <f t="shared" si="16"/>
        <v/>
      </c>
      <c r="L179" s="46"/>
      <c r="M179" s="247">
        <f>IF(OR(F179="ERR",G179="ERR",H179="ERR",I179="ERR",J179="ERR",K179="ERR"),"ERROR",SUM(M169:N178))</f>
        <v>0</v>
      </c>
      <c r="N179" s="248"/>
      <c r="O179" s="24"/>
      <c r="AA179" s="85">
        <f>M179</f>
        <v>0</v>
      </c>
    </row>
  </sheetData>
  <sheetProtection algorithmName="SHA-512" hashValue="HFWEjbCQmu45mRtp+B8yA/+Um5ASrZizipHEdAk3uT3cvZCT9Sie6gK7R4nAJ0sxEOKWFJEmfDbo9KBtz7edbg==" saltValue="nOw2VdxbvGrr1tyGZyPiQQ==" spinCount="100000" sheet="1" objects="1" scenarios="1"/>
  <mergeCells count="260">
    <mergeCell ref="D179:E179"/>
    <mergeCell ref="M179:N179"/>
    <mergeCell ref="C176:E176"/>
    <mergeCell ref="M176:N176"/>
    <mergeCell ref="C177:E177"/>
    <mergeCell ref="M177:N177"/>
    <mergeCell ref="C178:E178"/>
    <mergeCell ref="M178:N178"/>
    <mergeCell ref="M175:N175"/>
    <mergeCell ref="L167:L168"/>
    <mergeCell ref="H164:I164"/>
    <mergeCell ref="B160:G161"/>
    <mergeCell ref="M167:N168"/>
    <mergeCell ref="C173:E173"/>
    <mergeCell ref="M173:N173"/>
    <mergeCell ref="C171:E171"/>
    <mergeCell ref="M171:N171"/>
    <mergeCell ref="C175:E175"/>
    <mergeCell ref="M174:N174"/>
    <mergeCell ref="C174:E174"/>
    <mergeCell ref="C167:E168"/>
    <mergeCell ref="C172:E172"/>
    <mergeCell ref="M172:N172"/>
    <mergeCell ref="C170:E170"/>
    <mergeCell ref="M170:N170"/>
    <mergeCell ref="F167:K167"/>
    <mergeCell ref="C169:E169"/>
    <mergeCell ref="M169:N169"/>
    <mergeCell ref="B162:G163"/>
    <mergeCell ref="H162:H163"/>
    <mergeCell ref="I162:O163"/>
    <mergeCell ref="L155:M155"/>
    <mergeCell ref="N155:O155"/>
    <mergeCell ref="L156:M156"/>
    <mergeCell ref="N156:O156"/>
    <mergeCell ref="H160:H161"/>
    <mergeCell ref="I160:O161"/>
    <mergeCell ref="B155:J156"/>
    <mergeCell ref="A152:O152"/>
    <mergeCell ref="C141:E141"/>
    <mergeCell ref="D150:E150"/>
    <mergeCell ref="C145:E145"/>
    <mergeCell ref="M145:N145"/>
    <mergeCell ref="C144:E144"/>
    <mergeCell ref="M144:N144"/>
    <mergeCell ref="L154:O154"/>
    <mergeCell ref="C146:E146"/>
    <mergeCell ref="M146:N146"/>
    <mergeCell ref="C147:E147"/>
    <mergeCell ref="M147:N147"/>
    <mergeCell ref="C149:E149"/>
    <mergeCell ref="M149:N149"/>
    <mergeCell ref="C148:E148"/>
    <mergeCell ref="M148:N148"/>
    <mergeCell ref="M150:N150"/>
    <mergeCell ref="M141:N141"/>
    <mergeCell ref="C142:E142"/>
    <mergeCell ref="M142:N142"/>
    <mergeCell ref="C143:E143"/>
    <mergeCell ref="M143:N143"/>
    <mergeCell ref="H135:I135"/>
    <mergeCell ref="B133:G134"/>
    <mergeCell ref="H133:H134"/>
    <mergeCell ref="I133:O134"/>
    <mergeCell ref="C140:E140"/>
    <mergeCell ref="M140:N140"/>
    <mergeCell ref="L125:O125"/>
    <mergeCell ref="L126:M126"/>
    <mergeCell ref="N126:O126"/>
    <mergeCell ref="B126:J127"/>
    <mergeCell ref="A120:B121"/>
    <mergeCell ref="L138:L139"/>
    <mergeCell ref="M138:N139"/>
    <mergeCell ref="C138:E139"/>
    <mergeCell ref="F138:K138"/>
    <mergeCell ref="L127:M127"/>
    <mergeCell ref="N127:O127"/>
    <mergeCell ref="B131:G132"/>
    <mergeCell ref="H131:H132"/>
    <mergeCell ref="I131:O132"/>
    <mergeCell ref="C113:E113"/>
    <mergeCell ref="C120:O121"/>
    <mergeCell ref="A123:O123"/>
    <mergeCell ref="C116:E116"/>
    <mergeCell ref="M116:N116"/>
    <mergeCell ref="C117:E117"/>
    <mergeCell ref="C114:E114"/>
    <mergeCell ref="C115:E115"/>
    <mergeCell ref="M113:N113"/>
    <mergeCell ref="M114:N114"/>
    <mergeCell ref="M117:N117"/>
    <mergeCell ref="M115:N115"/>
    <mergeCell ref="D118:E118"/>
    <mergeCell ref="M118:N118"/>
    <mergeCell ref="C111:E111"/>
    <mergeCell ref="M111:N111"/>
    <mergeCell ref="M106:N107"/>
    <mergeCell ref="C108:E108"/>
    <mergeCell ref="M108:N108"/>
    <mergeCell ref="C106:E107"/>
    <mergeCell ref="F106:K106"/>
    <mergeCell ref="L106:L107"/>
    <mergeCell ref="C112:E112"/>
    <mergeCell ref="M112:N112"/>
    <mergeCell ref="H103:I103"/>
    <mergeCell ref="D89:E89"/>
    <mergeCell ref="M89:N89"/>
    <mergeCell ref="A91:O91"/>
    <mergeCell ref="L93:O93"/>
    <mergeCell ref="C109:E109"/>
    <mergeCell ref="M109:N109"/>
    <mergeCell ref="C110:E110"/>
    <mergeCell ref="M110:N110"/>
    <mergeCell ref="L94:M94"/>
    <mergeCell ref="N94:O94"/>
    <mergeCell ref="B101:G102"/>
    <mergeCell ref="N95:O95"/>
    <mergeCell ref="C86:E86"/>
    <mergeCell ref="M86:N86"/>
    <mergeCell ref="C87:E87"/>
    <mergeCell ref="M87:N87"/>
    <mergeCell ref="C88:E88"/>
    <mergeCell ref="M88:N88"/>
    <mergeCell ref="H101:H102"/>
    <mergeCell ref="I101:O102"/>
    <mergeCell ref="B94:J95"/>
    <mergeCell ref="L95:M95"/>
    <mergeCell ref="B99:G100"/>
    <mergeCell ref="H99:H100"/>
    <mergeCell ref="I99:O100"/>
    <mergeCell ref="B72:G73"/>
    <mergeCell ref="H72:H73"/>
    <mergeCell ref="I72:O73"/>
    <mergeCell ref="L77:L78"/>
    <mergeCell ref="M77:N78"/>
    <mergeCell ref="C85:E85"/>
    <mergeCell ref="C82:E82"/>
    <mergeCell ref="C83:E83"/>
    <mergeCell ref="M83:N83"/>
    <mergeCell ref="M82:N82"/>
    <mergeCell ref="H74:I74"/>
    <mergeCell ref="C77:E78"/>
    <mergeCell ref="F77:K77"/>
    <mergeCell ref="C80:E80"/>
    <mergeCell ref="M80:N80"/>
    <mergeCell ref="C79:E79"/>
    <mergeCell ref="M79:N79"/>
    <mergeCell ref="C81:E81"/>
    <mergeCell ref="M81:N81"/>
    <mergeCell ref="C84:E84"/>
    <mergeCell ref="M84:N84"/>
    <mergeCell ref="M85:N85"/>
    <mergeCell ref="B70:G71"/>
    <mergeCell ref="H70:H71"/>
    <mergeCell ref="I70:O71"/>
    <mergeCell ref="B65:J66"/>
    <mergeCell ref="C50:E50"/>
    <mergeCell ref="M50:N50"/>
    <mergeCell ref="C51:E51"/>
    <mergeCell ref="M51:N51"/>
    <mergeCell ref="M54:N54"/>
    <mergeCell ref="C55:E55"/>
    <mergeCell ref="M55:N55"/>
    <mergeCell ref="C52:E52"/>
    <mergeCell ref="M52:N52"/>
    <mergeCell ref="C54:E54"/>
    <mergeCell ref="L64:O64"/>
    <mergeCell ref="L65:M65"/>
    <mergeCell ref="N65:O65"/>
    <mergeCell ref="L66:M66"/>
    <mergeCell ref="N66:O66"/>
    <mergeCell ref="A62:O62"/>
    <mergeCell ref="D57:E57"/>
    <mergeCell ref="M57:N57"/>
    <mergeCell ref="A59:B60"/>
    <mergeCell ref="C59:O60"/>
    <mergeCell ref="C56:E56"/>
    <mergeCell ref="M56:N56"/>
    <mergeCell ref="C47:E47"/>
    <mergeCell ref="M47:N47"/>
    <mergeCell ref="H38:H39"/>
    <mergeCell ref="I38:O39"/>
    <mergeCell ref="H42:I42"/>
    <mergeCell ref="B40:G41"/>
    <mergeCell ref="H40:H41"/>
    <mergeCell ref="I40:O41"/>
    <mergeCell ref="B38:G39"/>
    <mergeCell ref="C49:E49"/>
    <mergeCell ref="M49:N49"/>
    <mergeCell ref="C48:E48"/>
    <mergeCell ref="M48:N48"/>
    <mergeCell ref="M45:N46"/>
    <mergeCell ref="C45:E46"/>
    <mergeCell ref="F45:K45"/>
    <mergeCell ref="L45:L46"/>
    <mergeCell ref="P52:Q52"/>
    <mergeCell ref="C53:E53"/>
    <mergeCell ref="M53:N53"/>
    <mergeCell ref="A30:O30"/>
    <mergeCell ref="L34:M34"/>
    <mergeCell ref="L32:O32"/>
    <mergeCell ref="L33:M33"/>
    <mergeCell ref="N34:O34"/>
    <mergeCell ref="B33:J34"/>
    <mergeCell ref="N33:O33"/>
    <mergeCell ref="N28:O28"/>
    <mergeCell ref="I28:J28"/>
    <mergeCell ref="L28:M28"/>
    <mergeCell ref="I21:J21"/>
    <mergeCell ref="L21:M21"/>
    <mergeCell ref="N21:O21"/>
    <mergeCell ref="N27:O27"/>
    <mergeCell ref="C27:G27"/>
    <mergeCell ref="I27:J27"/>
    <mergeCell ref="L27:M27"/>
    <mergeCell ref="C26:G26"/>
    <mergeCell ref="I26:J26"/>
    <mergeCell ref="C24:G25"/>
    <mergeCell ref="H24:H25"/>
    <mergeCell ref="I24:J25"/>
    <mergeCell ref="L24:O24"/>
    <mergeCell ref="L25:M25"/>
    <mergeCell ref="N25:O25"/>
    <mergeCell ref="L26:M26"/>
    <mergeCell ref="N26:O26"/>
    <mergeCell ref="C20:G20"/>
    <mergeCell ref="I20:J20"/>
    <mergeCell ref="L20:M20"/>
    <mergeCell ref="N20:O20"/>
    <mergeCell ref="C19:G19"/>
    <mergeCell ref="I19:J19"/>
    <mergeCell ref="L19:M19"/>
    <mergeCell ref="N19:O19"/>
    <mergeCell ref="C18:G18"/>
    <mergeCell ref="I18:J18"/>
    <mergeCell ref="L18:M18"/>
    <mergeCell ref="N18:O18"/>
    <mergeCell ref="C17:G17"/>
    <mergeCell ref="I17:J17"/>
    <mergeCell ref="L17:M17"/>
    <mergeCell ref="N17:O17"/>
    <mergeCell ref="L14:O14"/>
    <mergeCell ref="L15:M15"/>
    <mergeCell ref="N15:O15"/>
    <mergeCell ref="C16:G16"/>
    <mergeCell ref="I16:J16"/>
    <mergeCell ref="L16:M16"/>
    <mergeCell ref="N16:O16"/>
    <mergeCell ref="A9:I9"/>
    <mergeCell ref="A10:I10"/>
    <mergeCell ref="J11:K11"/>
    <mergeCell ref="C14:G15"/>
    <mergeCell ref="H14:H15"/>
    <mergeCell ref="I14:J15"/>
    <mergeCell ref="A1:O1"/>
    <mergeCell ref="A2:O3"/>
    <mergeCell ref="A5:B7"/>
    <mergeCell ref="C5:K7"/>
    <mergeCell ref="M5:O6"/>
    <mergeCell ref="M7:O7"/>
  </mergeCells>
  <phoneticPr fontId="6" type="noConversion"/>
  <conditionalFormatting sqref="F79:K79">
    <cfRule type="expression" dxfId="163" priority="31" stopIfTrue="1">
      <formula>F89="ERR"</formula>
    </cfRule>
  </conditionalFormatting>
  <conditionalFormatting sqref="F84:K84">
    <cfRule type="expression" dxfId="162" priority="32" stopIfTrue="1">
      <formula>F89="ERR"</formula>
    </cfRule>
  </conditionalFormatting>
  <conditionalFormatting sqref="F80:K80">
    <cfRule type="expression" dxfId="161" priority="33" stopIfTrue="1">
      <formula>F89="ERR"</formula>
    </cfRule>
  </conditionalFormatting>
  <conditionalFormatting sqref="F81:K81">
    <cfRule type="expression" dxfId="160" priority="34" stopIfTrue="1">
      <formula>F89="ERR"</formula>
    </cfRule>
  </conditionalFormatting>
  <conditionalFormatting sqref="F82:K82">
    <cfRule type="expression" dxfId="159" priority="35" stopIfTrue="1">
      <formula>F89="ERR"</formula>
    </cfRule>
  </conditionalFormatting>
  <conditionalFormatting sqref="F83:K83">
    <cfRule type="expression" dxfId="158" priority="36" stopIfTrue="1">
      <formula>F89="ERR"</formula>
    </cfRule>
  </conditionalFormatting>
  <conditionalFormatting sqref="F85:K85">
    <cfRule type="expression" dxfId="157" priority="37" stopIfTrue="1">
      <formula>F89="ERR"</formula>
    </cfRule>
  </conditionalFormatting>
  <conditionalFormatting sqref="F86:K86">
    <cfRule type="expression" dxfId="156" priority="38" stopIfTrue="1">
      <formula>F89="ERR"</formula>
    </cfRule>
  </conditionalFormatting>
  <conditionalFormatting sqref="F87:K87">
    <cfRule type="expression" dxfId="155" priority="39" stopIfTrue="1">
      <formula>F89="ERR"</formula>
    </cfRule>
  </conditionalFormatting>
  <conditionalFormatting sqref="F88:K88">
    <cfRule type="expression" dxfId="154" priority="40" stopIfTrue="1">
      <formula>F89="ERR"</formula>
    </cfRule>
  </conditionalFormatting>
  <conditionalFormatting sqref="F57:K57 K23:K27 K14:K20 K29">
    <cfRule type="cellIs" dxfId="153" priority="81" stopIfTrue="1" operator="equal">
      <formula>"ERR"</formula>
    </cfRule>
  </conditionalFormatting>
  <conditionalFormatting sqref="F47:K47">
    <cfRule type="expression" dxfId="152" priority="82" stopIfTrue="1">
      <formula>F57="ERR"</formula>
    </cfRule>
  </conditionalFormatting>
  <conditionalFormatting sqref="F52:K52">
    <cfRule type="expression" dxfId="151" priority="83" stopIfTrue="1">
      <formula>F57="ERR"</formula>
    </cfRule>
  </conditionalFormatting>
  <conditionalFormatting sqref="F48:K48">
    <cfRule type="expression" dxfId="150" priority="84" stopIfTrue="1">
      <formula>F57="ERR"</formula>
    </cfRule>
  </conditionalFormatting>
  <conditionalFormatting sqref="F49:K49">
    <cfRule type="expression" dxfId="149" priority="85" stopIfTrue="1">
      <formula>F57="ERR"</formula>
    </cfRule>
  </conditionalFormatting>
  <conditionalFormatting sqref="F50:K50">
    <cfRule type="expression" dxfId="148" priority="86" stopIfTrue="1">
      <formula>F57="ERR"</formula>
    </cfRule>
  </conditionalFormatting>
  <conditionalFormatting sqref="F51:K51">
    <cfRule type="expression" dxfId="147" priority="87" stopIfTrue="1">
      <formula>F57="ERR"</formula>
    </cfRule>
  </conditionalFormatting>
  <conditionalFormatting sqref="F53:K53">
    <cfRule type="expression" dxfId="146" priority="88" stopIfTrue="1">
      <formula>F57="ERR"</formula>
    </cfRule>
  </conditionalFormatting>
  <conditionalFormatting sqref="F54:K54">
    <cfRule type="expression" dxfId="145" priority="89" stopIfTrue="1">
      <formula>F57="ERR"</formula>
    </cfRule>
  </conditionalFormatting>
  <conditionalFormatting sqref="F55:K55">
    <cfRule type="expression" dxfId="144" priority="90" stopIfTrue="1">
      <formula>F57="ERR"</formula>
    </cfRule>
  </conditionalFormatting>
  <conditionalFormatting sqref="F56:K56">
    <cfRule type="expression" dxfId="143" priority="91" stopIfTrue="1">
      <formula>F57="ERR"</formula>
    </cfRule>
  </conditionalFormatting>
  <conditionalFormatting sqref="H42">
    <cfRule type="cellIs" dxfId="142" priority="66" stopIfTrue="1" operator="equal">
      <formula>"ERROR"</formula>
    </cfRule>
  </conditionalFormatting>
  <conditionalFormatting sqref="H42">
    <cfRule type="cellIs" dxfId="141" priority="65" stopIfTrue="1" operator="equal">
      <formula>"SUBSANAR"</formula>
    </cfRule>
  </conditionalFormatting>
  <conditionalFormatting sqref="F89:K89 K63">
    <cfRule type="cellIs" dxfId="140" priority="64" stopIfTrue="1" operator="equal">
      <formula>"ERR"</formula>
    </cfRule>
  </conditionalFormatting>
  <conditionalFormatting sqref="N34:O34">
    <cfRule type="cellIs" dxfId="139" priority="62" stopIfTrue="1" operator="equal">
      <formula>"FALTA TIPO"</formula>
    </cfRule>
  </conditionalFormatting>
  <conditionalFormatting sqref="L34:M34">
    <cfRule type="cellIs" dxfId="138" priority="63" stopIfTrue="1" operator="equal">
      <formula>"FALTA TIPO"</formula>
    </cfRule>
  </conditionalFormatting>
  <conditionalFormatting sqref="N66:O66">
    <cfRule type="cellIs" dxfId="137" priority="60" stopIfTrue="1" operator="equal">
      <formula>"FALTA TIPO"</formula>
    </cfRule>
  </conditionalFormatting>
  <conditionalFormatting sqref="L66:M66">
    <cfRule type="cellIs" dxfId="136" priority="61" stopIfTrue="1" operator="equal">
      <formula>"FALTA TIPO"</formula>
    </cfRule>
  </conditionalFormatting>
  <conditionalFormatting sqref="H74">
    <cfRule type="cellIs" dxfId="135" priority="59" stopIfTrue="1" operator="equal">
      <formula>"ERROR"</formula>
    </cfRule>
  </conditionalFormatting>
  <conditionalFormatting sqref="H74">
    <cfRule type="cellIs" dxfId="134" priority="58" stopIfTrue="1" operator="equal">
      <formula>"SUBSANAR"</formula>
    </cfRule>
  </conditionalFormatting>
  <conditionalFormatting sqref="F118:K118 K92">
    <cfRule type="cellIs" dxfId="133" priority="57" stopIfTrue="1" operator="equal">
      <formula>"ERR"</formula>
    </cfRule>
  </conditionalFormatting>
  <conditionalFormatting sqref="N95:O95">
    <cfRule type="cellIs" dxfId="132" priority="55" stopIfTrue="1" operator="equal">
      <formula>"FALTA TIPO"</formula>
    </cfRule>
  </conditionalFormatting>
  <conditionalFormatting sqref="L95:M95">
    <cfRule type="cellIs" dxfId="131" priority="56" stopIfTrue="1" operator="equal">
      <formula>"FALTA TIPO"</formula>
    </cfRule>
  </conditionalFormatting>
  <conditionalFormatting sqref="H103">
    <cfRule type="cellIs" dxfId="130" priority="54" stopIfTrue="1" operator="equal">
      <formula>"ERROR"</formula>
    </cfRule>
  </conditionalFormatting>
  <conditionalFormatting sqref="H103">
    <cfRule type="cellIs" dxfId="129" priority="53" stopIfTrue="1" operator="equal">
      <formula>"SUBSANAR"</formula>
    </cfRule>
  </conditionalFormatting>
  <conditionalFormatting sqref="F150:K150 K124">
    <cfRule type="cellIs" dxfId="128" priority="52" stopIfTrue="1" operator="equal">
      <formula>"ERR"</formula>
    </cfRule>
  </conditionalFormatting>
  <conditionalFormatting sqref="N127:O127">
    <cfRule type="cellIs" dxfId="127" priority="50" stopIfTrue="1" operator="equal">
      <formula>"FALTA TIPO"</formula>
    </cfRule>
  </conditionalFormatting>
  <conditionalFormatting sqref="L127:M127">
    <cfRule type="cellIs" dxfId="126" priority="51" stopIfTrue="1" operator="equal">
      <formula>"FALTA TIPO"</formula>
    </cfRule>
  </conditionalFormatting>
  <conditionalFormatting sqref="H135">
    <cfRule type="cellIs" dxfId="125" priority="49" stopIfTrue="1" operator="equal">
      <formula>"ERROR"</formula>
    </cfRule>
  </conditionalFormatting>
  <conditionalFormatting sqref="H135">
    <cfRule type="cellIs" dxfId="124" priority="48" stopIfTrue="1" operator="equal">
      <formula>"SUBSANAR"</formula>
    </cfRule>
  </conditionalFormatting>
  <conditionalFormatting sqref="F179:K179 K153">
    <cfRule type="cellIs" dxfId="123" priority="47" stopIfTrue="1" operator="equal">
      <formula>"ERR"</formula>
    </cfRule>
  </conditionalFormatting>
  <conditionalFormatting sqref="N156:O156">
    <cfRule type="cellIs" dxfId="122" priority="45" stopIfTrue="1" operator="equal">
      <formula>"FALTA TIPO"</formula>
    </cfRule>
  </conditionalFormatting>
  <conditionalFormatting sqref="L156:M156">
    <cfRule type="cellIs" dxfId="121" priority="46" stopIfTrue="1" operator="equal">
      <formula>"FALTA TIPO"</formula>
    </cfRule>
  </conditionalFormatting>
  <conditionalFormatting sqref="H164">
    <cfRule type="cellIs" dxfId="120" priority="44" stopIfTrue="1" operator="equal">
      <formula>"ERROR"</formula>
    </cfRule>
  </conditionalFormatting>
  <conditionalFormatting sqref="H164">
    <cfRule type="cellIs" dxfId="119" priority="43" stopIfTrue="1" operator="equal">
      <formula>"SUBSANAR"</formula>
    </cfRule>
  </conditionalFormatting>
  <conditionalFormatting sqref="F108:K108">
    <cfRule type="expression" dxfId="118" priority="21" stopIfTrue="1">
      <formula>F118="ERR"</formula>
    </cfRule>
  </conditionalFormatting>
  <conditionalFormatting sqref="F113:K113">
    <cfRule type="expression" dxfId="117" priority="22" stopIfTrue="1">
      <formula>F118="ERR"</formula>
    </cfRule>
  </conditionalFormatting>
  <conditionalFormatting sqref="F109:K109">
    <cfRule type="expression" dxfId="116" priority="23" stopIfTrue="1">
      <formula>F118="ERR"</formula>
    </cfRule>
  </conditionalFormatting>
  <conditionalFormatting sqref="F110:K110">
    <cfRule type="expression" dxfId="115" priority="24" stopIfTrue="1">
      <formula>F118="ERR"</formula>
    </cfRule>
  </conditionalFormatting>
  <conditionalFormatting sqref="F111:K111">
    <cfRule type="expression" dxfId="114" priority="25" stopIfTrue="1">
      <formula>F118="ERR"</formula>
    </cfRule>
  </conditionalFormatting>
  <conditionalFormatting sqref="F112:K112">
    <cfRule type="expression" dxfId="113" priority="26" stopIfTrue="1">
      <formula>F118="ERR"</formula>
    </cfRule>
  </conditionalFormatting>
  <conditionalFormatting sqref="F114:K114">
    <cfRule type="expression" dxfId="112" priority="27" stopIfTrue="1">
      <formula>F118="ERR"</formula>
    </cfRule>
  </conditionalFormatting>
  <conditionalFormatting sqref="F115:K115">
    <cfRule type="expression" dxfId="111" priority="28" stopIfTrue="1">
      <formula>F118="ERR"</formula>
    </cfRule>
  </conditionalFormatting>
  <conditionalFormatting sqref="F116:K116">
    <cfRule type="expression" dxfId="110" priority="29" stopIfTrue="1">
      <formula>F118="ERR"</formula>
    </cfRule>
  </conditionalFormatting>
  <conditionalFormatting sqref="F117:K117">
    <cfRule type="expression" dxfId="109" priority="30" stopIfTrue="1">
      <formula>F118="ERR"</formula>
    </cfRule>
  </conditionalFormatting>
  <conditionalFormatting sqref="F140:K140">
    <cfRule type="expression" dxfId="108" priority="11" stopIfTrue="1">
      <formula>F150="ERR"</formula>
    </cfRule>
  </conditionalFormatting>
  <conditionalFormatting sqref="F145:K145">
    <cfRule type="expression" dxfId="107" priority="12" stopIfTrue="1">
      <formula>F150="ERR"</formula>
    </cfRule>
  </conditionalFormatting>
  <conditionalFormatting sqref="F141:K141">
    <cfRule type="expression" dxfId="106" priority="13" stopIfTrue="1">
      <formula>F150="ERR"</formula>
    </cfRule>
  </conditionalFormatting>
  <conditionalFormatting sqref="F142:K142">
    <cfRule type="expression" dxfId="105" priority="14" stopIfTrue="1">
      <formula>F150="ERR"</formula>
    </cfRule>
  </conditionalFormatting>
  <conditionalFormatting sqref="F143:K143">
    <cfRule type="expression" dxfId="104" priority="15" stopIfTrue="1">
      <formula>F150="ERR"</formula>
    </cfRule>
  </conditionalFormatting>
  <conditionalFormatting sqref="F144:K144">
    <cfRule type="expression" dxfId="103" priority="16" stopIfTrue="1">
      <formula>F150="ERR"</formula>
    </cfRule>
  </conditionalFormatting>
  <conditionalFormatting sqref="F146:K146">
    <cfRule type="expression" dxfId="102" priority="17" stopIfTrue="1">
      <formula>F150="ERR"</formula>
    </cfRule>
  </conditionalFormatting>
  <conditionalFormatting sqref="F147:K147">
    <cfRule type="expression" dxfId="101" priority="18" stopIfTrue="1">
      <formula>F150="ERR"</formula>
    </cfRule>
  </conditionalFormatting>
  <conditionalFormatting sqref="F148:K148">
    <cfRule type="expression" dxfId="100" priority="19" stopIfTrue="1">
      <formula>F150="ERR"</formula>
    </cfRule>
  </conditionalFormatting>
  <conditionalFormatting sqref="F149:K149">
    <cfRule type="expression" dxfId="99" priority="20" stopIfTrue="1">
      <formula>F150="ERR"</formula>
    </cfRule>
  </conditionalFormatting>
  <conditionalFormatting sqref="F169:K169">
    <cfRule type="expression" dxfId="98" priority="1" stopIfTrue="1">
      <formula>F179="ERR"</formula>
    </cfRule>
  </conditionalFormatting>
  <conditionalFormatting sqref="F174:K174">
    <cfRule type="expression" dxfId="97" priority="2" stopIfTrue="1">
      <formula>F179="ERR"</formula>
    </cfRule>
  </conditionalFormatting>
  <conditionalFormatting sqref="F170:K170">
    <cfRule type="expression" dxfId="96" priority="3" stopIfTrue="1">
      <formula>F179="ERR"</formula>
    </cfRule>
  </conditionalFormatting>
  <conditionalFormatting sqref="F171:K171">
    <cfRule type="expression" dxfId="95" priority="4" stopIfTrue="1">
      <formula>F179="ERR"</formula>
    </cfRule>
  </conditionalFormatting>
  <conditionalFormatting sqref="F172:K172">
    <cfRule type="expression" dxfId="94" priority="5" stopIfTrue="1">
      <formula>F179="ERR"</formula>
    </cfRule>
  </conditionalFormatting>
  <conditionalFormatting sqref="F173:K173">
    <cfRule type="expression" dxfId="93" priority="6" stopIfTrue="1">
      <formula>F179="ERR"</formula>
    </cfRule>
  </conditionalFormatting>
  <conditionalFormatting sqref="F175:K175">
    <cfRule type="expression" dxfId="92" priority="7" stopIfTrue="1">
      <formula>F179="ERR"</formula>
    </cfRule>
  </conditionalFormatting>
  <conditionalFormatting sqref="F176:K176">
    <cfRule type="expression" dxfId="91" priority="8" stopIfTrue="1">
      <formula>F179="ERR"</formula>
    </cfRule>
  </conditionalFormatting>
  <conditionalFormatting sqref="F177:K177">
    <cfRule type="expression" dxfId="90" priority="9" stopIfTrue="1">
      <formula>F179="ERR"</formula>
    </cfRule>
  </conditionalFormatting>
  <conditionalFormatting sqref="F178:K178">
    <cfRule type="expression" dxfId="89" priority="10" stopIfTrue="1">
      <formula>F179="ERR"</formula>
    </cfRule>
  </conditionalFormatting>
  <conditionalFormatting sqref="J11:K11">
    <cfRule type="cellIs" dxfId="88" priority="167" stopIfTrue="1" operator="equal">
      <formula>"ERROR"</formula>
    </cfRule>
    <cfRule type="cellIs" dxfId="87" priority="168" stopIfTrue="1" operator="equal">
      <formula>"SUBSANAR"</formula>
    </cfRule>
  </conditionalFormatting>
  <conditionalFormatting sqref="L26:O27 L16:O20">
    <cfRule type="cellIs" dxfId="86" priority="169" stopIfTrue="1" operator="equal">
      <formula>"FALTA TIPO"</formula>
    </cfRule>
    <cfRule type="cellIs" dxfId="85" priority="170" stopIfTrue="1" operator="equal">
      <formula>"ERROR TIPO"</formula>
    </cfRule>
  </conditionalFormatting>
  <dataValidations count="3">
    <dataValidation type="whole" allowBlank="1" showInputMessage="1" showErrorMessage="1" sqref="J9:J10 H38 H40 H70 H72 H99 H101 H131 H133 H160 H162" xr:uid="{00000000-0002-0000-0B00-000000000000}">
      <formula1>1</formula1>
      <formula2>18</formula2>
    </dataValidation>
    <dataValidation type="list" allowBlank="1" showInputMessage="1" showErrorMessage="1" sqref="C47:E56 C140:E149 C79:E88 C108:E117 C169:E178" xr:uid="{00000000-0002-0000-0B00-000001000000}">
      <formula1>OFFSET(TCN_ORD,0,,COUNTIF(TCN_ORD,"&lt;&gt;x"))</formula1>
    </dataValidation>
    <dataValidation type="list" allowBlank="1" showInputMessage="1" showErrorMessage="1" sqref="C16:G20" xr:uid="{00000000-0002-0000-0B00-000002000000}">
      <formula1>OFFSET(COL_EXT,0,,COUNTIF(COL_EXT,"&lt;&gt;x"))</formula1>
    </dataValidation>
  </dataValidations>
  <printOptions horizontalCentered="1"/>
  <pageMargins left="0.59055118110236227" right="0.59055118110236227" top="0.59055118110236227" bottom="0.59055118110236227" header="0.19685039370078741" footer="0.19685039370078741"/>
  <pageSetup paperSize="9" scale="84" orientation="portrait" r:id="rId1"/>
  <headerFooter>
    <oddFooter>&amp;C&amp;8&amp;A&amp;R&amp;8Pág &amp;P de &amp;N</oddFooter>
  </headerFooter>
  <rowBreaks count="2" manualBreakCount="2">
    <brk id="57" max="14" man="1"/>
    <brk id="118" max="14" man="1"/>
  </rowBreaks>
  <colBreaks count="1" manualBreakCount="1">
    <brk id="1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3"/>
  </sheetPr>
  <dimension ref="A1:IU179"/>
  <sheetViews>
    <sheetView showGridLines="0" showZeros="0" view="pageBreakPreview" zoomScaleNormal="100" zoomScaleSheetLayoutView="100" workbookViewId="0">
      <selection sqref="A1:XFD1048576"/>
    </sheetView>
  </sheetViews>
  <sheetFormatPr baseColWidth="10" defaultColWidth="11.5546875" defaultRowHeight="13.8" x14ac:dyDescent="0.25"/>
  <cols>
    <col min="1" max="5" width="5.6640625" style="1" customWidth="1"/>
    <col min="6" max="11" width="7.6640625" style="1" customWidth="1"/>
    <col min="12" max="12" width="6.6640625" style="1" customWidth="1"/>
    <col min="13" max="13" width="5.6640625" style="1" customWidth="1"/>
    <col min="14" max="14" width="6.6640625" style="1" customWidth="1"/>
    <col min="15" max="26" width="5.6640625" style="1" customWidth="1"/>
    <col min="27" max="27" width="20.6640625" style="84" hidden="1" customWidth="1"/>
    <col min="28" max="30" width="5.6640625" style="1" customWidth="1"/>
    <col min="31" max="253" width="11.5546875" style="1"/>
    <col min="254" max="254" width="13.33203125" style="1" bestFit="1" customWidth="1"/>
    <col min="255" max="255" width="10.109375" style="1" bestFit="1" customWidth="1"/>
    <col min="256" max="16384" width="11.5546875" style="1"/>
  </cols>
  <sheetData>
    <row r="1" spans="1:255" ht="15" customHeight="1" x14ac:dyDescent="0.25">
      <c r="A1" s="162" t="str">
        <f>'COLABORACIONES EXTERNAS'!A1:D1</f>
        <v xml:space="preserve">EMPRESA:  </v>
      </c>
      <c r="B1" s="162"/>
      <c r="C1" s="162"/>
      <c r="D1" s="162"/>
      <c r="E1" s="162"/>
      <c r="F1" s="162"/>
      <c r="G1" s="162"/>
      <c r="H1" s="162"/>
      <c r="I1" s="162"/>
      <c r="J1" s="162"/>
      <c r="K1" s="162"/>
      <c r="L1" s="162"/>
      <c r="M1" s="162"/>
      <c r="N1" s="162"/>
      <c r="O1" s="162"/>
    </row>
    <row r="2" spans="1:255" ht="14.25" customHeight="1" x14ac:dyDescent="0.25">
      <c r="A2" s="163" t="str">
        <f>'COLABORACIONES EXTERNAS'!A2:D3</f>
        <v xml:space="preserve">PROYECTO:  </v>
      </c>
      <c r="B2" s="163"/>
      <c r="C2" s="163"/>
      <c r="D2" s="163"/>
      <c r="E2" s="163"/>
      <c r="F2" s="163"/>
      <c r="G2" s="163"/>
      <c r="H2" s="163"/>
      <c r="I2" s="163"/>
      <c r="J2" s="163"/>
      <c r="K2" s="163"/>
      <c r="L2" s="163"/>
      <c r="M2" s="163"/>
      <c r="N2" s="163"/>
      <c r="O2" s="163"/>
      <c r="IQ2" s="1">
        <v>1</v>
      </c>
      <c r="IR2" s="1" t="str">
        <f>PERSONAL!F11</f>
        <v/>
      </c>
      <c r="IS2" s="1">
        <f>IF(IR2="",MAX($IQ$2:$IQ$11)+1,IQ2)</f>
        <v>11</v>
      </c>
      <c r="IT2" s="1" t="str">
        <f>IF(ISERROR(VLOOKUP(SMALL($IS$2:$IS$11,IQ2),$IQ$2:$IR$11,2,FALSE)),"X",VLOOKUP(SMALL($IS$2:$IS$11,IQ2),$IQ$2:$IR$11,2,FALSE))</f>
        <v>X</v>
      </c>
    </row>
    <row r="3" spans="1:255" ht="13.95" customHeight="1" x14ac:dyDescent="0.25">
      <c r="A3" s="163"/>
      <c r="B3" s="163"/>
      <c r="C3" s="163"/>
      <c r="D3" s="163"/>
      <c r="E3" s="163"/>
      <c r="F3" s="163"/>
      <c r="G3" s="163"/>
      <c r="H3" s="163"/>
      <c r="I3" s="163"/>
      <c r="J3" s="163"/>
      <c r="K3" s="163"/>
      <c r="L3" s="163"/>
      <c r="M3" s="163"/>
      <c r="N3" s="163"/>
      <c r="O3" s="163"/>
      <c r="IQ3" s="1">
        <v>2</v>
      </c>
      <c r="IR3" s="1" t="str">
        <f>PERSONAL!F12</f>
        <v/>
      </c>
      <c r="IS3" s="1">
        <f t="shared" ref="IS3:IS11" si="0">IF(IR3="",MAX($IQ$2:$IQ$11)+1,IQ3)</f>
        <v>11</v>
      </c>
      <c r="IT3" s="1" t="str">
        <f t="shared" ref="IT3:IT11" si="1">IF(ISERROR(VLOOKUP(SMALL($IS$2:$IS$11,IQ3),$IQ$2:$IR$11,2,FALSE)),"X",VLOOKUP(SMALL($IS$2:$IS$11,IQ3),$IQ$2:$IR$11,2,FALSE))</f>
        <v>X</v>
      </c>
    </row>
    <row r="4" spans="1:255" ht="14.4" thickBot="1" x14ac:dyDescent="0.3">
      <c r="IQ4" s="1">
        <v>3</v>
      </c>
      <c r="IR4" s="1" t="str">
        <f>PERSONAL!F13</f>
        <v/>
      </c>
      <c r="IS4" s="1">
        <f t="shared" si="0"/>
        <v>11</v>
      </c>
      <c r="IT4" s="1" t="str">
        <f t="shared" si="1"/>
        <v>X</v>
      </c>
    </row>
    <row r="5" spans="1:255" ht="14.4" customHeight="1" x14ac:dyDescent="0.25">
      <c r="A5" s="214" t="s">
        <v>305</v>
      </c>
      <c r="B5" s="236"/>
      <c r="C5" s="202"/>
      <c r="D5" s="203"/>
      <c r="E5" s="203"/>
      <c r="F5" s="203"/>
      <c r="G5" s="203"/>
      <c r="H5" s="203"/>
      <c r="I5" s="203"/>
      <c r="J5" s="203"/>
      <c r="K5" s="204"/>
      <c r="M5" s="214" t="s">
        <v>264</v>
      </c>
      <c r="N5" s="215"/>
      <c r="O5" s="216"/>
      <c r="AA5" s="84">
        <f>C5</f>
        <v>0</v>
      </c>
      <c r="IQ5" s="1">
        <v>4</v>
      </c>
      <c r="IR5" s="1" t="str">
        <f>PERSONAL!F14</f>
        <v/>
      </c>
      <c r="IS5" s="1">
        <f t="shared" si="0"/>
        <v>11</v>
      </c>
      <c r="IT5" s="1" t="str">
        <f t="shared" si="1"/>
        <v>X</v>
      </c>
    </row>
    <row r="6" spans="1:255" ht="15" customHeight="1" thickBot="1" x14ac:dyDescent="0.3">
      <c r="A6" s="283"/>
      <c r="B6" s="284"/>
      <c r="C6" s="205"/>
      <c r="D6" s="206"/>
      <c r="E6" s="206"/>
      <c r="F6" s="206"/>
      <c r="G6" s="206"/>
      <c r="H6" s="206"/>
      <c r="I6" s="206"/>
      <c r="J6" s="206"/>
      <c r="K6" s="207"/>
      <c r="M6" s="217"/>
      <c r="N6" s="218"/>
      <c r="O6" s="219"/>
      <c r="IQ6" s="1">
        <v>5</v>
      </c>
      <c r="IR6" s="1" t="str">
        <f>PERSONAL!F15</f>
        <v/>
      </c>
      <c r="IS6" s="1">
        <f t="shared" si="0"/>
        <v>11</v>
      </c>
      <c r="IT6" s="1" t="str">
        <f t="shared" si="1"/>
        <v>X</v>
      </c>
      <c r="IU6" s="4">
        <f>C5</f>
        <v>0</v>
      </c>
    </row>
    <row r="7" spans="1:255" ht="15" customHeight="1" thickBot="1" x14ac:dyDescent="0.3">
      <c r="A7" s="285"/>
      <c r="B7" s="286"/>
      <c r="C7" s="208"/>
      <c r="D7" s="209"/>
      <c r="E7" s="209"/>
      <c r="F7" s="209"/>
      <c r="G7" s="209"/>
      <c r="H7" s="209"/>
      <c r="I7" s="209"/>
      <c r="J7" s="209"/>
      <c r="K7" s="210"/>
      <c r="M7" s="211">
        <f>L21+N21+L28+N28+M57+M89+M118+M150+M179</f>
        <v>0</v>
      </c>
      <c r="N7" s="212"/>
      <c r="O7" s="213"/>
      <c r="AA7" s="85">
        <f>M7</f>
        <v>0</v>
      </c>
      <c r="IQ7" s="1">
        <v>6</v>
      </c>
      <c r="IR7" s="1" t="str">
        <f>PERSONAL!F16</f>
        <v/>
      </c>
      <c r="IS7" s="1">
        <f t="shared" si="0"/>
        <v>11</v>
      </c>
      <c r="IT7" s="1" t="str">
        <f t="shared" si="1"/>
        <v>X</v>
      </c>
      <c r="IU7" s="4">
        <f>M7</f>
        <v>0</v>
      </c>
    </row>
    <row r="8" spans="1:255" x14ac:dyDescent="0.25">
      <c r="IQ8" s="1">
        <v>7</v>
      </c>
      <c r="IR8" s="1" t="str">
        <f>PERSONAL!F17</f>
        <v/>
      </c>
      <c r="IS8" s="1">
        <f t="shared" si="0"/>
        <v>11</v>
      </c>
      <c r="IT8" s="1" t="str">
        <f t="shared" si="1"/>
        <v>X</v>
      </c>
    </row>
    <row r="9" spans="1:255" x14ac:dyDescent="0.25">
      <c r="A9" s="267" t="s">
        <v>265</v>
      </c>
      <c r="B9" s="267"/>
      <c r="C9" s="267"/>
      <c r="D9" s="267"/>
      <c r="E9" s="267"/>
      <c r="F9" s="267"/>
      <c r="G9" s="267"/>
      <c r="H9" s="267"/>
      <c r="I9" s="267"/>
      <c r="J9" s="49"/>
      <c r="L9" s="6" t="str">
        <f>IF(AND(J10&gt;0,J9=0),"Incluir mes de inicio","")</f>
        <v/>
      </c>
      <c r="AA9" s="84">
        <f>J9</f>
        <v>0</v>
      </c>
      <c r="IQ9" s="1">
        <v>8</v>
      </c>
      <c r="IR9" s="1" t="str">
        <f>PERSONAL!F18</f>
        <v/>
      </c>
      <c r="IS9" s="1">
        <f t="shared" si="0"/>
        <v>11</v>
      </c>
      <c r="IT9" s="1" t="str">
        <f t="shared" si="1"/>
        <v>X</v>
      </c>
      <c r="IU9" s="1">
        <f>J9</f>
        <v>0</v>
      </c>
    </row>
    <row r="10" spans="1:255" x14ac:dyDescent="0.25">
      <c r="A10" s="267" t="s">
        <v>266</v>
      </c>
      <c r="B10" s="267"/>
      <c r="C10" s="267"/>
      <c r="D10" s="267"/>
      <c r="E10" s="267"/>
      <c r="F10" s="267"/>
      <c r="G10" s="267"/>
      <c r="H10" s="267"/>
      <c r="I10" s="267"/>
      <c r="J10" s="50"/>
      <c r="L10" s="6" t="str">
        <f>IF(AND(J9&gt;0,J10=0),"Incluir mes finalización","")</f>
        <v/>
      </c>
      <c r="AA10" s="84">
        <f>J10</f>
        <v>0</v>
      </c>
      <c r="IQ10" s="1">
        <v>9</v>
      </c>
      <c r="IR10" s="1" t="str">
        <f>PERSONAL!F19</f>
        <v/>
      </c>
      <c r="IS10" s="1">
        <f t="shared" si="0"/>
        <v>11</v>
      </c>
      <c r="IT10" s="1" t="str">
        <f t="shared" si="1"/>
        <v>X</v>
      </c>
      <c r="IU10" s="1">
        <f>J10</f>
        <v>0</v>
      </c>
    </row>
    <row r="11" spans="1:255" x14ac:dyDescent="0.25">
      <c r="B11" s="7"/>
      <c r="C11" s="7"/>
      <c r="D11" s="7"/>
      <c r="I11" s="8" t="s">
        <v>267</v>
      </c>
      <c r="J11" s="181" t="str">
        <f>IF(AND(J9=0,J10=0),"",IF(AND(J9=0,J10&gt;0),"SUBSANAR",IF(AND(J9&gt;0,J10=0),"SUBSANAR",IF(J10&lt;J9,"ERROR",IF(J10-J9+1&gt;6,"ERROR",J10-J9+1)))))</f>
        <v/>
      </c>
      <c r="K11" s="182"/>
      <c r="L11" s="1" t="s">
        <v>17</v>
      </c>
      <c r="AA11" s="84" t="str">
        <f>J11</f>
        <v/>
      </c>
      <c r="IQ11" s="1">
        <v>10</v>
      </c>
      <c r="IR11" s="1" t="str">
        <f>PERSONAL!F20</f>
        <v/>
      </c>
      <c r="IS11" s="1">
        <f t="shared" si="0"/>
        <v>11</v>
      </c>
      <c r="IT11" s="1" t="str">
        <f t="shared" si="1"/>
        <v>X</v>
      </c>
    </row>
    <row r="12" spans="1:255" x14ac:dyDescent="0.25">
      <c r="A12" s="9"/>
      <c r="B12" s="9"/>
      <c r="C12" s="9"/>
      <c r="D12" s="9"/>
      <c r="O12" s="10" t="str">
        <f>IF(OR(J9=0,J10=0),"",IF(J10&lt;J9,"El mes de finalización es anterior al inicio de la actividad",IF(J11&lt;=6,"","La duración de la actividad debe ser inferior a seis meses")))</f>
        <v/>
      </c>
    </row>
    <row r="13" spans="1:255" ht="14.4" thickBot="1" x14ac:dyDescent="0.3">
      <c r="B13" s="11" t="s">
        <v>367</v>
      </c>
      <c r="C13" s="11"/>
      <c r="D13" s="11"/>
      <c r="E13" s="11"/>
      <c r="F13" s="11"/>
      <c r="G13" s="11"/>
      <c r="H13" s="9"/>
      <c r="I13" s="9"/>
      <c r="J13" s="9"/>
      <c r="K13" s="9"/>
      <c r="L13" s="9"/>
      <c r="M13" s="9"/>
      <c r="N13" s="9"/>
    </row>
    <row r="14" spans="1:255" ht="15" customHeight="1" thickBot="1" x14ac:dyDescent="0.3">
      <c r="B14" s="12"/>
      <c r="C14" s="214" t="s">
        <v>32</v>
      </c>
      <c r="D14" s="215"/>
      <c r="E14" s="215"/>
      <c r="F14" s="215"/>
      <c r="G14" s="216"/>
      <c r="H14" s="255" t="s">
        <v>33</v>
      </c>
      <c r="I14" s="214" t="s">
        <v>34</v>
      </c>
      <c r="J14" s="216"/>
      <c r="K14" s="13"/>
      <c r="L14" s="237" t="s">
        <v>10</v>
      </c>
      <c r="M14" s="238"/>
      <c r="N14" s="238"/>
      <c r="O14" s="239"/>
    </row>
    <row r="15" spans="1:255" ht="14.4" thickBot="1" x14ac:dyDescent="0.3">
      <c r="B15" s="12"/>
      <c r="C15" s="265"/>
      <c r="D15" s="269"/>
      <c r="E15" s="269"/>
      <c r="F15" s="269"/>
      <c r="G15" s="266"/>
      <c r="H15" s="156"/>
      <c r="I15" s="265"/>
      <c r="J15" s="266"/>
      <c r="K15" s="13"/>
      <c r="L15" s="233" t="s">
        <v>29</v>
      </c>
      <c r="M15" s="234"/>
      <c r="N15" s="235" t="s">
        <v>30</v>
      </c>
      <c r="O15" s="236"/>
    </row>
    <row r="16" spans="1:255" ht="15" customHeight="1" x14ac:dyDescent="0.25">
      <c r="B16" s="15">
        <v>1</v>
      </c>
      <c r="C16" s="260"/>
      <c r="D16" s="261"/>
      <c r="E16" s="261"/>
      <c r="F16" s="261"/>
      <c r="G16" s="262"/>
      <c r="H16" s="51"/>
      <c r="I16" s="263"/>
      <c r="J16" s="264"/>
      <c r="K16" s="13"/>
      <c r="L16" s="250">
        <f>IF(H16="II",I16,IF(H16="DE",0,IF(AND(I16&gt;0,H16=0),"FALTA TIPO",IF(AND(I16&gt;0,H16&lt;&gt;"DE",H16&lt;&gt;"II"),"ERROR TIPO",0))))</f>
        <v>0</v>
      </c>
      <c r="M16" s="251"/>
      <c r="N16" s="250">
        <f>IF(H16="DE",I16,IF(AND(I16&gt;0,H16=0),"FALTA TIPO",IF(AND(I16&gt;0,H16&lt;&gt;"DE",H16&lt;&gt;"II"),"ERROR TIPO",0)))</f>
        <v>0</v>
      </c>
      <c r="O16" s="251"/>
    </row>
    <row r="17" spans="1:255" x14ac:dyDescent="0.25">
      <c r="B17" s="15">
        <v>2</v>
      </c>
      <c r="C17" s="165"/>
      <c r="D17" s="166"/>
      <c r="E17" s="166"/>
      <c r="F17" s="166"/>
      <c r="G17" s="268"/>
      <c r="H17" s="52"/>
      <c r="I17" s="258"/>
      <c r="J17" s="259"/>
      <c r="K17" s="13"/>
      <c r="L17" s="252">
        <f>IF(H17="II",I17,IF(H17="DE",0,IF(AND(I17&gt;0,H17=0),"FALTA TIPO",IF(AND(I17&gt;0,OR(H17&lt;&gt;"DE",H17&lt;&gt;"II")),"ERROR TIPO",0))))</f>
        <v>0</v>
      </c>
      <c r="M17" s="271"/>
      <c r="N17" s="252">
        <f>IF(H17="DE",I17,IF(AND(I17&gt;0,H17=0),"FALTA TIPO",IF(AND(I17&gt;0,H17&lt;&gt;"DE",H17&lt;&gt;"II"),"ERROR TIPO",0)))</f>
        <v>0</v>
      </c>
      <c r="O17" s="271"/>
    </row>
    <row r="18" spans="1:255" x14ac:dyDescent="0.25">
      <c r="B18" s="15">
        <v>3</v>
      </c>
      <c r="C18" s="165"/>
      <c r="D18" s="166"/>
      <c r="E18" s="166"/>
      <c r="F18" s="166"/>
      <c r="G18" s="268"/>
      <c r="H18" s="52"/>
      <c r="I18" s="258"/>
      <c r="J18" s="259"/>
      <c r="K18" s="13"/>
      <c r="L18" s="252">
        <f>IF(H18="II",I18,IF(H18="DE",0,IF(AND(I18&gt;0,H18=0),"FALTA TIPO",IF(AND(I18&gt;0,OR(H18&lt;&gt;"DE",H18&lt;&gt;"II")),"ERROR TIPO",0))))</f>
        <v>0</v>
      </c>
      <c r="M18" s="271"/>
      <c r="N18" s="252">
        <f>IF(H18="DE",I18,IF(AND(I18&gt;0,H18=0),"FALTA TIPO",IF(AND(I18&gt;0,H18&lt;&gt;"DE",H18&lt;&gt;"II"),"ERROR TIPO",0)))</f>
        <v>0</v>
      </c>
      <c r="O18" s="271"/>
    </row>
    <row r="19" spans="1:255" x14ac:dyDescent="0.25">
      <c r="B19" s="15">
        <v>4</v>
      </c>
      <c r="C19" s="165"/>
      <c r="D19" s="166"/>
      <c r="E19" s="166"/>
      <c r="F19" s="166"/>
      <c r="G19" s="268"/>
      <c r="H19" s="52"/>
      <c r="I19" s="258"/>
      <c r="J19" s="259"/>
      <c r="K19" s="13"/>
      <c r="L19" s="252">
        <f>IF(H19="II",I19,IF(H19="DE",0,IF(AND(I19&gt;0,H19=0),"FALTA TIPO",IF(AND(I19&gt;0,OR(H19&lt;&gt;"DE",H19&lt;&gt;"II")),"ERROR TIPO",0))))</f>
        <v>0</v>
      </c>
      <c r="M19" s="271"/>
      <c r="N19" s="252">
        <f>IF(H19="DE",I19,IF(AND(I19&gt;0,H19=0),"FALTA TIPO",IF(AND(I19&gt;0,H19&lt;&gt;"DE",H19&lt;&gt;"II"),"ERROR TIPO",0)))</f>
        <v>0</v>
      </c>
      <c r="O19" s="271"/>
    </row>
    <row r="20" spans="1:255" ht="14.4" thickBot="1" x14ac:dyDescent="0.3">
      <c r="B20" s="15">
        <v>5</v>
      </c>
      <c r="C20" s="172"/>
      <c r="D20" s="173"/>
      <c r="E20" s="173"/>
      <c r="F20" s="173"/>
      <c r="G20" s="270"/>
      <c r="H20" s="53"/>
      <c r="I20" s="275"/>
      <c r="J20" s="276"/>
      <c r="K20" s="13"/>
      <c r="L20" s="256">
        <f>IF(H20="II",I20,IF(H20="DE",0,IF(AND(I20&gt;0,H20=0),"FALTA TIPO",IF(AND(I20&gt;0,OR(H20&lt;&gt;"DE",H20&lt;&gt;"II")),"ERROR TIPO",0))))</f>
        <v>0</v>
      </c>
      <c r="M20" s="282"/>
      <c r="N20" s="256">
        <f>IF(H20="DE",I20,IF(AND(I20&gt;0,H20=0),"FALTA TIPO",IF(AND(I20&gt;0,H20&lt;&gt;"DE",H20&lt;&gt;"II"),"ERROR TIPO",0)))</f>
        <v>0</v>
      </c>
      <c r="O20" s="282"/>
    </row>
    <row r="21" spans="1:255" ht="14.4" thickBot="1" x14ac:dyDescent="0.3">
      <c r="B21" s="15"/>
      <c r="F21" s="13" t="str">
        <f>IF(AND(F15="",SUM(F16:F20)=0),"",IF(AND(F15="",SUM(F16:F20)&lt;&gt;0),"ERR",SUM(F16:F20)))</f>
        <v/>
      </c>
      <c r="H21" s="16" t="s">
        <v>9</v>
      </c>
      <c r="I21" s="222">
        <f>SUM(I16:J20)</f>
        <v>0</v>
      </c>
      <c r="J21" s="223"/>
      <c r="K21" s="17"/>
      <c r="L21" s="222">
        <f>IF(OR(L16="ERROR TIPO",L17="ERROR TIPO",L18="ERROR TIPO",L19="ERROR TIPO",L20="ERROR TIPO"),"ERROR",SUM(L16:M20))</f>
        <v>0</v>
      </c>
      <c r="M21" s="223"/>
      <c r="N21" s="222">
        <f>IF(OR(N16="ERROR TIPO",N17="ERROR TIPO",N18="ERROR TIPO",N19="ERROR TIPO",N20="ERROR TIPO"),"ERROR",SUM(N16:O20))</f>
        <v>0</v>
      </c>
      <c r="O21" s="223"/>
      <c r="AA21" s="85">
        <f>I21</f>
        <v>0</v>
      </c>
      <c r="IU21" s="4">
        <f>L21</f>
        <v>0</v>
      </c>
    </row>
    <row r="22" spans="1:255" x14ac:dyDescent="0.25">
      <c r="B22" s="11"/>
      <c r="C22" s="11"/>
      <c r="D22" s="11"/>
      <c r="E22" s="11"/>
      <c r="F22" s="11"/>
      <c r="G22" s="11"/>
      <c r="H22" s="9"/>
      <c r="I22" s="9"/>
      <c r="J22" s="9"/>
      <c r="K22" s="9"/>
      <c r="L22" s="9"/>
      <c r="M22" s="9"/>
      <c r="N22" s="9"/>
      <c r="AA22" s="85">
        <f>L21</f>
        <v>0</v>
      </c>
      <c r="IU22" s="4">
        <f>N21</f>
        <v>0</v>
      </c>
    </row>
    <row r="23" spans="1:255" ht="14.4" thickBot="1" x14ac:dyDescent="0.3">
      <c r="B23" s="11" t="s">
        <v>268</v>
      </c>
      <c r="C23" s="11"/>
      <c r="D23" s="11"/>
      <c r="E23" s="11"/>
      <c r="F23" s="11"/>
      <c r="G23" s="11"/>
      <c r="H23" s="9"/>
      <c r="I23" s="9"/>
      <c r="J23" s="9"/>
      <c r="K23" s="13"/>
      <c r="L23" s="9"/>
      <c r="M23" s="9"/>
      <c r="N23" s="9"/>
      <c r="AA23" s="85">
        <f>N21</f>
        <v>0</v>
      </c>
    </row>
    <row r="24" spans="1:255" ht="15" customHeight="1" thickBot="1" x14ac:dyDescent="0.3">
      <c r="A24" s="18"/>
      <c r="B24" s="12"/>
      <c r="C24" s="214" t="s">
        <v>21</v>
      </c>
      <c r="D24" s="215"/>
      <c r="E24" s="215"/>
      <c r="F24" s="215"/>
      <c r="G24" s="216"/>
      <c r="H24" s="255" t="s">
        <v>33</v>
      </c>
      <c r="I24" s="214" t="s">
        <v>34</v>
      </c>
      <c r="J24" s="216"/>
      <c r="K24" s="13"/>
      <c r="L24" s="237" t="s">
        <v>10</v>
      </c>
      <c r="M24" s="238"/>
      <c r="N24" s="238"/>
      <c r="O24" s="239"/>
    </row>
    <row r="25" spans="1:255" ht="14.25" customHeight="1" thickBot="1" x14ac:dyDescent="0.3">
      <c r="A25" s="18"/>
      <c r="B25" s="12"/>
      <c r="C25" s="217"/>
      <c r="D25" s="218"/>
      <c r="E25" s="218"/>
      <c r="F25" s="218"/>
      <c r="G25" s="219"/>
      <c r="H25" s="156"/>
      <c r="I25" s="217"/>
      <c r="J25" s="219"/>
      <c r="K25" s="13"/>
      <c r="L25" s="233" t="s">
        <v>29</v>
      </c>
      <c r="M25" s="234"/>
      <c r="N25" s="235" t="s">
        <v>30</v>
      </c>
      <c r="O25" s="236"/>
    </row>
    <row r="26" spans="1:255" ht="15.75" customHeight="1" x14ac:dyDescent="0.25">
      <c r="B26" s="15">
        <v>1</v>
      </c>
      <c r="C26" s="277"/>
      <c r="D26" s="278"/>
      <c r="E26" s="278"/>
      <c r="F26" s="278"/>
      <c r="G26" s="279"/>
      <c r="H26" s="54"/>
      <c r="I26" s="263"/>
      <c r="J26" s="264"/>
      <c r="K26" s="13"/>
      <c r="L26" s="250">
        <f>IF(H26="II",I26,IF(H26="DE",0,IF(AND(I26&gt;0,H26=0),"FALTA TIPO",IF(AND(I26&gt;0,H26&lt;&gt;"DE",H26&lt;&gt;"II"),"ERROR TIPO",0))))</f>
        <v>0</v>
      </c>
      <c r="M26" s="251"/>
      <c r="N26" s="250">
        <f>IF(H26="DE",I26,IF(AND(I26&gt;0,H26=0),"FALTA TIPO",IF(AND(I26&gt;0,H26&lt;&gt;"DE",H26&lt;&gt;"II"),"ERROR TIPO",0)))</f>
        <v>0</v>
      </c>
      <c r="O26" s="251"/>
    </row>
    <row r="27" spans="1:255" ht="15" customHeight="1" thickBot="1" x14ac:dyDescent="0.3">
      <c r="B27" s="15">
        <v>2</v>
      </c>
      <c r="C27" s="272"/>
      <c r="D27" s="273"/>
      <c r="E27" s="273"/>
      <c r="F27" s="273"/>
      <c r="G27" s="274"/>
      <c r="H27" s="55"/>
      <c r="I27" s="275"/>
      <c r="J27" s="276"/>
      <c r="K27" s="13"/>
      <c r="L27" s="256">
        <f>IF(H27="II",I27,IF(H27="DE",0,IF(AND(I27&gt;0,H27=0),"FALTA TIPO",IF(AND(I27&gt;0,OR(H27&lt;&gt;"DE",H27&lt;&gt;"II")),"ERROR TIPO",0))))</f>
        <v>0</v>
      </c>
      <c r="M27" s="282"/>
      <c r="N27" s="256">
        <f>IF(H27="DE",I27,IF(AND(I27&gt;0,H27=0),"FALTA TIPO",IF(AND(I27&gt;0,OR(H27&lt;&gt;"DE",H27&lt;&gt;"II")),"ERROR TIPO",0)))</f>
        <v>0</v>
      </c>
      <c r="O27" s="282"/>
    </row>
    <row r="28" spans="1:255" ht="15.75" customHeight="1" thickBot="1" x14ac:dyDescent="0.3">
      <c r="B28" s="15"/>
      <c r="F28" s="13" t="str">
        <f>IF(AND(F25="",SUM(F26:F27)=0),"",IF(AND(F25="",SUM(F26:F27)&lt;&gt;0),"ERR",SUM(F26:F27)))</f>
        <v/>
      </c>
      <c r="H28" s="19" t="s">
        <v>9</v>
      </c>
      <c r="I28" s="280">
        <f>SUM(I26:J27)</f>
        <v>0</v>
      </c>
      <c r="J28" s="281"/>
      <c r="K28" s="17"/>
      <c r="L28" s="222">
        <f>IF(OR(L26="ERROR TIPO",L27="ERROR TIPO"),"ERROR",SUM(L26:M27))</f>
        <v>0</v>
      </c>
      <c r="M28" s="223"/>
      <c r="N28" s="222">
        <f>IF(OR(N26="ERROR TIPO",N27="ERROR TIPO"),"ERROR",SUM(N26:O27))</f>
        <v>0</v>
      </c>
      <c r="O28" s="223"/>
      <c r="AA28" s="85">
        <f>I28</f>
        <v>0</v>
      </c>
      <c r="IU28" s="4">
        <f>L28</f>
        <v>0</v>
      </c>
    </row>
    <row r="29" spans="1:255" ht="14.4" thickBot="1" x14ac:dyDescent="0.3">
      <c r="A29" s="9"/>
      <c r="B29" s="9"/>
      <c r="C29" s="9"/>
      <c r="D29" s="9"/>
      <c r="K29" s="13"/>
      <c r="M29" s="20"/>
      <c r="N29" s="21"/>
      <c r="AA29" s="85">
        <f>L28</f>
        <v>0</v>
      </c>
      <c r="IU29" s="4">
        <f>N28</f>
        <v>0</v>
      </c>
    </row>
    <row r="30" spans="1:255" ht="14.4" thickBot="1" x14ac:dyDescent="0.3">
      <c r="A30" s="224" t="s">
        <v>269</v>
      </c>
      <c r="B30" s="225"/>
      <c r="C30" s="225"/>
      <c r="D30" s="225"/>
      <c r="E30" s="225"/>
      <c r="F30" s="225"/>
      <c r="G30" s="225"/>
      <c r="H30" s="225"/>
      <c r="I30" s="225"/>
      <c r="J30" s="225"/>
      <c r="K30" s="225"/>
      <c r="L30" s="225"/>
      <c r="M30" s="225"/>
      <c r="N30" s="225"/>
      <c r="O30" s="226"/>
      <c r="AA30" s="85">
        <f>N28</f>
        <v>0</v>
      </c>
    </row>
    <row r="31" spans="1:255" ht="15" customHeight="1" thickBot="1" x14ac:dyDescent="0.3">
      <c r="B31" s="22"/>
      <c r="C31" s="22"/>
      <c r="D31" s="22"/>
      <c r="E31" s="22"/>
      <c r="F31" s="22"/>
      <c r="G31" s="22"/>
      <c r="H31" s="22"/>
      <c r="I31" s="22"/>
      <c r="J31" s="22"/>
      <c r="K31" s="22"/>
      <c r="L31" s="22"/>
      <c r="M31" s="22"/>
      <c r="N31" s="22"/>
      <c r="O31" s="22"/>
    </row>
    <row r="32" spans="1:255" ht="15.75" customHeight="1" thickBot="1" x14ac:dyDescent="0.3">
      <c r="A32" s="9"/>
      <c r="B32" s="23" t="s">
        <v>312</v>
      </c>
      <c r="C32" s="9"/>
      <c r="D32" s="9"/>
      <c r="E32" s="9"/>
      <c r="F32" s="9"/>
      <c r="G32" s="9"/>
      <c r="H32" s="9"/>
      <c r="I32" s="9"/>
      <c r="J32" s="9"/>
      <c r="K32" s="24"/>
      <c r="L32" s="237" t="s">
        <v>10</v>
      </c>
      <c r="M32" s="238"/>
      <c r="N32" s="238"/>
      <c r="O32" s="239"/>
      <c r="IU32" s="1" t="str">
        <f>B32</f>
        <v>Descripción:</v>
      </c>
    </row>
    <row r="33" spans="1:255" ht="15" customHeight="1" thickBot="1" x14ac:dyDescent="0.3">
      <c r="A33" s="9"/>
      <c r="B33" s="227"/>
      <c r="C33" s="228"/>
      <c r="D33" s="228"/>
      <c r="E33" s="228"/>
      <c r="F33" s="228"/>
      <c r="G33" s="228"/>
      <c r="H33" s="228"/>
      <c r="I33" s="228"/>
      <c r="J33" s="229"/>
      <c r="K33" s="24"/>
      <c r="L33" s="233" t="s">
        <v>29</v>
      </c>
      <c r="M33" s="234"/>
      <c r="N33" s="235" t="s">
        <v>30</v>
      </c>
      <c r="O33" s="236"/>
      <c r="AA33" s="84">
        <f>B33</f>
        <v>0</v>
      </c>
    </row>
    <row r="34" spans="1:255" ht="15.75" customHeight="1" thickBot="1" x14ac:dyDescent="0.3">
      <c r="A34" s="9"/>
      <c r="B34" s="230"/>
      <c r="C34" s="231"/>
      <c r="D34" s="231"/>
      <c r="E34" s="231"/>
      <c r="F34" s="231"/>
      <c r="G34" s="231"/>
      <c r="H34" s="231"/>
      <c r="I34" s="231"/>
      <c r="J34" s="232"/>
      <c r="K34" s="16" t="s">
        <v>9</v>
      </c>
      <c r="L34" s="220">
        <f>IF(M57=0,0,IF(G36="II",M57,IF(G36=0,"SUBSANAR",0)))</f>
        <v>0</v>
      </c>
      <c r="M34" s="221"/>
      <c r="N34" s="220">
        <f>IF(M57=0,0,IF(G36="DE",M57,IF(G36=0,"SUBSANAR",0)))</f>
        <v>0</v>
      </c>
      <c r="O34" s="221"/>
      <c r="AA34" s="85">
        <f>L34</f>
        <v>0</v>
      </c>
      <c r="IU34" s="4">
        <f>L34</f>
        <v>0</v>
      </c>
    </row>
    <row r="35" spans="1:255" ht="15.75" customHeight="1" x14ac:dyDescent="0.25">
      <c r="A35" s="9"/>
      <c r="B35" s="24"/>
      <c r="C35" s="24"/>
      <c r="D35" s="24"/>
      <c r="E35" s="24"/>
      <c r="F35" s="24"/>
      <c r="G35" s="24"/>
      <c r="H35" s="24"/>
      <c r="I35" s="24"/>
      <c r="J35" s="24"/>
      <c r="K35" s="24"/>
      <c r="L35" s="24"/>
      <c r="M35" s="24"/>
      <c r="N35" s="24"/>
      <c r="O35" s="24"/>
      <c r="AA35" s="85">
        <f>N34</f>
        <v>0</v>
      </c>
      <c r="IU35" s="4">
        <f>N34</f>
        <v>0</v>
      </c>
    </row>
    <row r="36" spans="1:255" ht="15" customHeight="1" x14ac:dyDescent="0.25">
      <c r="A36" s="9"/>
      <c r="B36" s="25" t="s">
        <v>36</v>
      </c>
      <c r="C36" s="26"/>
      <c r="D36" s="26"/>
      <c r="E36" s="24"/>
      <c r="F36" s="24"/>
      <c r="G36" s="56"/>
      <c r="H36" s="27" t="str">
        <f>IF(B33="","",IF(OR(G36="II",G36="DE"),"","Indicar si la subtarea es de Investigación o Desarrollo"))</f>
        <v/>
      </c>
      <c r="I36" s="24"/>
      <c r="J36" s="28"/>
      <c r="K36" s="28"/>
      <c r="L36" s="28"/>
      <c r="M36" s="28"/>
      <c r="N36" s="28"/>
      <c r="O36" s="28"/>
      <c r="AA36" s="84">
        <f>G36</f>
        <v>0</v>
      </c>
      <c r="IU36" s="1">
        <f>G36</f>
        <v>0</v>
      </c>
    </row>
    <row r="37" spans="1:255" ht="15" customHeight="1" x14ac:dyDescent="0.25">
      <c r="A37" s="9"/>
      <c r="B37" s="24"/>
      <c r="C37" s="24"/>
      <c r="D37" s="24"/>
      <c r="E37" s="24"/>
      <c r="F37" s="24"/>
      <c r="G37" s="24"/>
      <c r="H37" s="24"/>
      <c r="I37" s="24"/>
      <c r="J37" s="24"/>
      <c r="K37" s="24"/>
      <c r="L37" s="24"/>
      <c r="M37" s="24"/>
      <c r="N37" s="24"/>
      <c r="O37" s="24"/>
    </row>
    <row r="38" spans="1:255" ht="15" customHeight="1" x14ac:dyDescent="0.25">
      <c r="A38" s="9"/>
      <c r="B38" s="177" t="s">
        <v>270</v>
      </c>
      <c r="C38" s="177"/>
      <c r="D38" s="177"/>
      <c r="E38" s="177"/>
      <c r="F38" s="177"/>
      <c r="G38" s="177"/>
      <c r="H38" s="178"/>
      <c r="I38" s="180" t="str">
        <f>IF(AND(H38=0,H40=0),"",IF(AND(H40&gt;0,H38=0),"Incluir mes de inicio",IF(H38&lt;$J$9,"La subtarea se inicia antes del inicio de la actividad",IF(H38&gt;$J$10,"La subtarea se inicia después de la finalización de la actividad",""))))</f>
        <v/>
      </c>
      <c r="J38" s="180"/>
      <c r="K38" s="180"/>
      <c r="L38" s="180"/>
      <c r="M38" s="180"/>
      <c r="N38" s="180"/>
      <c r="O38" s="180"/>
      <c r="AA38" s="84">
        <f>H38</f>
        <v>0</v>
      </c>
      <c r="IU38" s="1">
        <f>H38</f>
        <v>0</v>
      </c>
    </row>
    <row r="39" spans="1:255" ht="15" customHeight="1" x14ac:dyDescent="0.25">
      <c r="A39" s="9"/>
      <c r="B39" s="177"/>
      <c r="C39" s="177"/>
      <c r="D39" s="177"/>
      <c r="E39" s="177"/>
      <c r="F39" s="177"/>
      <c r="G39" s="177"/>
      <c r="H39" s="201"/>
      <c r="I39" s="180"/>
      <c r="J39" s="180"/>
      <c r="K39" s="180"/>
      <c r="L39" s="180"/>
      <c r="M39" s="180"/>
      <c r="N39" s="180"/>
      <c r="O39" s="180"/>
    </row>
    <row r="40" spans="1:255" ht="14.25" customHeight="1" x14ac:dyDescent="0.25">
      <c r="A40" s="9"/>
      <c r="B40" s="177" t="s">
        <v>271</v>
      </c>
      <c r="C40" s="177"/>
      <c r="D40" s="177"/>
      <c r="E40" s="177"/>
      <c r="F40" s="177"/>
      <c r="G40" s="177"/>
      <c r="H40" s="178"/>
      <c r="I40" s="180" t="str">
        <f>IF(AND(H38=0,H40=0),"",IF(AND(OR(H38&lt;$J$9,H38&gt;$J$10),H40=0),"",IF(AND(H38&gt;=$J$9,H38&lt;=$J$10,H40=0),"Incluir mes de finalización",IF(H40&lt;$J$9,"La subtarea finaliza antes del inicio de la actividad",IF(H40&gt;$J$10,"La subtarea finaliza después de la finalización de la actividad","")))))</f>
        <v/>
      </c>
      <c r="J40" s="180"/>
      <c r="K40" s="180"/>
      <c r="L40" s="180"/>
      <c r="M40" s="180"/>
      <c r="N40" s="180"/>
      <c r="O40" s="180"/>
      <c r="AA40" s="84">
        <f>H40</f>
        <v>0</v>
      </c>
      <c r="IU40" s="1">
        <f>H40</f>
        <v>0</v>
      </c>
    </row>
    <row r="41" spans="1:255" ht="14.4" customHeight="1" x14ac:dyDescent="0.25">
      <c r="A41" s="9"/>
      <c r="B41" s="177"/>
      <c r="C41" s="177"/>
      <c r="D41" s="177"/>
      <c r="E41" s="177"/>
      <c r="F41" s="177"/>
      <c r="G41" s="177"/>
      <c r="H41" s="179"/>
      <c r="I41" s="180"/>
      <c r="J41" s="180"/>
      <c r="K41" s="180"/>
      <c r="L41" s="180"/>
      <c r="M41" s="180"/>
      <c r="N41" s="180"/>
      <c r="O41" s="180"/>
      <c r="R41" s="29"/>
      <c r="S41" s="29"/>
      <c r="T41" s="29"/>
      <c r="U41" s="29"/>
      <c r="V41" s="29"/>
      <c r="W41" s="29"/>
      <c r="X41" s="29"/>
      <c r="Y41" s="29"/>
      <c r="Z41" s="29"/>
      <c r="AA41" s="86"/>
      <c r="AB41" s="29"/>
      <c r="AC41" s="29"/>
      <c r="AD41" s="29"/>
      <c r="IU41" s="29"/>
    </row>
    <row r="42" spans="1:255" ht="14.4" customHeight="1" x14ac:dyDescent="0.25">
      <c r="A42" s="9"/>
      <c r="B42" s="24"/>
      <c r="C42" s="24"/>
      <c r="D42" s="24"/>
      <c r="E42" s="24"/>
      <c r="F42" s="24"/>
      <c r="G42" s="31" t="s">
        <v>272</v>
      </c>
      <c r="H42" s="181" t="str">
        <f>IF(AND(H38=0,H40=0),"",IF(AND(H38&gt;=$J$9,H38&lt;=$J$10,H40=0),"SUBSANAR",IF(AND(H40&gt;=$J$9,H40&lt;=$J$10,H38=0),"SUBSANAR",IF(OR(H38&lt;$J$9,H38&gt;$J$10,H40&lt;$J$9,H40&gt;$J$10),"ERROR",H40-H38+1))))</f>
        <v/>
      </c>
      <c r="I42" s="182"/>
      <c r="J42" s="24" t="s">
        <v>17</v>
      </c>
      <c r="K42" s="24"/>
      <c r="L42" s="24"/>
      <c r="M42" s="24"/>
      <c r="N42" s="24"/>
      <c r="O42" s="24"/>
      <c r="R42" s="29"/>
      <c r="S42" s="29"/>
      <c r="T42" s="29"/>
      <c r="U42" s="29"/>
      <c r="V42" s="29"/>
      <c r="W42" s="29"/>
      <c r="X42" s="29"/>
      <c r="Y42" s="29"/>
      <c r="Z42" s="29"/>
      <c r="AA42" s="86" t="str">
        <f>H42</f>
        <v/>
      </c>
      <c r="AB42" s="29"/>
      <c r="AC42" s="29"/>
      <c r="AD42" s="29"/>
      <c r="IU42" s="29"/>
    </row>
    <row r="43" spans="1:255" ht="14.4" customHeight="1" x14ac:dyDescent="0.25">
      <c r="A43" s="9"/>
      <c r="B43" s="24"/>
      <c r="C43" s="24"/>
      <c r="D43" s="24"/>
      <c r="E43" s="24"/>
      <c r="F43" s="24"/>
      <c r="G43" s="24"/>
      <c r="H43" s="24"/>
      <c r="I43" s="24"/>
      <c r="J43" s="24"/>
      <c r="K43" s="24"/>
      <c r="L43" s="24"/>
      <c r="M43" s="24"/>
      <c r="N43" s="24"/>
      <c r="O43" s="24"/>
      <c r="R43" s="29"/>
      <c r="S43" s="29"/>
      <c r="T43" s="29"/>
      <c r="U43" s="29"/>
      <c r="V43" s="29"/>
      <c r="W43" s="29"/>
      <c r="X43" s="29"/>
      <c r="Y43" s="29"/>
      <c r="Z43" s="29"/>
      <c r="AA43" s="86"/>
      <c r="AB43" s="29"/>
      <c r="AC43" s="29"/>
      <c r="AD43" s="29"/>
      <c r="IU43" s="29"/>
    </row>
    <row r="44" spans="1:255" ht="15.75" customHeight="1" thickBot="1" x14ac:dyDescent="0.3">
      <c r="A44" s="9"/>
      <c r="B44" s="32" t="s">
        <v>8</v>
      </c>
      <c r="C44" s="32"/>
      <c r="D44" s="32"/>
      <c r="E44" s="32"/>
      <c r="F44" s="32"/>
      <c r="G44" s="32"/>
      <c r="H44" s="33"/>
      <c r="I44" s="33"/>
      <c r="J44" s="33"/>
      <c r="K44" s="33"/>
      <c r="L44" s="33"/>
      <c r="M44" s="33"/>
      <c r="N44" s="33"/>
      <c r="O44" s="24"/>
      <c r="R44" s="29"/>
      <c r="S44" s="29"/>
      <c r="T44" s="29"/>
      <c r="U44" s="29"/>
      <c r="V44" s="29"/>
      <c r="W44" s="29"/>
      <c r="X44" s="29"/>
      <c r="Y44" s="29"/>
      <c r="Z44" s="29"/>
      <c r="AA44" s="86"/>
      <c r="AB44" s="29"/>
      <c r="AC44" s="29"/>
      <c r="AD44" s="29"/>
      <c r="IU44" s="29"/>
    </row>
    <row r="45" spans="1:255" ht="14.4" customHeight="1" x14ac:dyDescent="0.25">
      <c r="A45" s="9"/>
      <c r="B45" s="34"/>
      <c r="C45" s="183" t="s">
        <v>19</v>
      </c>
      <c r="D45" s="184"/>
      <c r="E45" s="185"/>
      <c r="F45" s="189" t="s">
        <v>24</v>
      </c>
      <c r="G45" s="190"/>
      <c r="H45" s="190"/>
      <c r="I45" s="190"/>
      <c r="J45" s="190"/>
      <c r="K45" s="191"/>
      <c r="L45" s="192" t="s">
        <v>22</v>
      </c>
      <c r="M45" s="194" t="s">
        <v>10</v>
      </c>
      <c r="N45" s="195"/>
      <c r="O45" s="24"/>
    </row>
    <row r="46" spans="1:255" ht="15.75" customHeight="1" thickBot="1" x14ac:dyDescent="0.3">
      <c r="A46" s="9"/>
      <c r="B46" s="35"/>
      <c r="C46" s="186"/>
      <c r="D46" s="187"/>
      <c r="E46" s="188"/>
      <c r="F46" s="36" t="str">
        <f>IF(OR(H38&lt;$J$9,H40&gt;$J$10),"",CONCATENATE("MES ",H38))</f>
        <v xml:space="preserve">MES </v>
      </c>
      <c r="G46" s="37" t="str">
        <f>IF(OR(H38&lt;$J$9,H40&gt;$J$10),"",IF(H38+1&gt;H40,"",CONCATENATE("MES ",H38+1)))</f>
        <v/>
      </c>
      <c r="H46" s="37" t="str">
        <f>IF(OR(H38&lt;$J$9,H40&gt;$J$10),"",IF(H38+2&gt;H40,"",CONCATENATE("MES ",H38+2)))</f>
        <v/>
      </c>
      <c r="I46" s="37" t="str">
        <f>IF(OR(H38&lt;$J$9,H40&gt;$J$10),"",IF(H38+3&gt;H40,"",CONCATENATE("MES ",H38+3)))</f>
        <v/>
      </c>
      <c r="J46" s="37" t="str">
        <f>IF(OR(H38&lt;$J$9,H40&gt;$J$10),"",IF(H38+4&gt;H40,"",CONCATENATE("MES ",H38+4)))</f>
        <v/>
      </c>
      <c r="K46" s="38" t="str">
        <f>IF(OR(H38&lt;$J$9,H40&gt;$J$10),"",IF(H38+5&gt;H40,"",CONCATENATE("MES ",H38+5)))</f>
        <v/>
      </c>
      <c r="L46" s="193"/>
      <c r="M46" s="196"/>
      <c r="N46" s="197"/>
      <c r="O46" s="39"/>
    </row>
    <row r="47" spans="1:255" ht="15" customHeight="1" x14ac:dyDescent="0.25">
      <c r="A47" s="9"/>
      <c r="B47" s="40">
        <v>1</v>
      </c>
      <c r="C47" s="198"/>
      <c r="D47" s="199"/>
      <c r="E47" s="200"/>
      <c r="F47" s="57"/>
      <c r="G47" s="58"/>
      <c r="H47" s="58"/>
      <c r="I47" s="58"/>
      <c r="J47" s="58"/>
      <c r="K47" s="59"/>
      <c r="L47" s="41" t="str">
        <f>IF(C47="","",SUM(F47:K47))</f>
        <v/>
      </c>
      <c r="M47" s="170" t="str">
        <f t="shared" ref="M47:M56" si="2">IF(C47="","",ROUND(L47*VLOOKUP(C47,TCN,3,FALSE),3))</f>
        <v/>
      </c>
      <c r="N47" s="171"/>
      <c r="O47" s="24"/>
    </row>
    <row r="48" spans="1:255" ht="15" customHeight="1" x14ac:dyDescent="0.25">
      <c r="A48" s="9"/>
      <c r="B48" s="40">
        <v>3</v>
      </c>
      <c r="C48" s="165"/>
      <c r="D48" s="166"/>
      <c r="E48" s="167"/>
      <c r="F48" s="60"/>
      <c r="G48" s="61"/>
      <c r="H48" s="61"/>
      <c r="I48" s="61"/>
      <c r="J48" s="61"/>
      <c r="K48" s="62"/>
      <c r="L48" s="42" t="str">
        <f t="shared" ref="L48:L56" si="3">IF(C48="","",SUM(F48:K48))</f>
        <v/>
      </c>
      <c r="M48" s="168" t="str">
        <f t="shared" si="2"/>
        <v/>
      </c>
      <c r="N48" s="169"/>
      <c r="O48" s="24"/>
    </row>
    <row r="49" spans="1:255" ht="15" customHeight="1" x14ac:dyDescent="0.25">
      <c r="A49" s="9"/>
      <c r="B49" s="40">
        <v>3</v>
      </c>
      <c r="C49" s="165"/>
      <c r="D49" s="166"/>
      <c r="E49" s="167"/>
      <c r="F49" s="60"/>
      <c r="G49" s="61"/>
      <c r="H49" s="61"/>
      <c r="I49" s="61"/>
      <c r="J49" s="61"/>
      <c r="K49" s="62"/>
      <c r="L49" s="42" t="str">
        <f t="shared" si="3"/>
        <v/>
      </c>
      <c r="M49" s="168" t="str">
        <f t="shared" si="2"/>
        <v/>
      </c>
      <c r="N49" s="169"/>
      <c r="O49" s="24"/>
    </row>
    <row r="50" spans="1:255" ht="15" customHeight="1" x14ac:dyDescent="0.25">
      <c r="A50" s="9"/>
      <c r="B50" s="40">
        <v>4</v>
      </c>
      <c r="C50" s="165"/>
      <c r="D50" s="166"/>
      <c r="E50" s="167"/>
      <c r="F50" s="60"/>
      <c r="G50" s="61"/>
      <c r="H50" s="61"/>
      <c r="I50" s="61"/>
      <c r="J50" s="61"/>
      <c r="K50" s="62"/>
      <c r="L50" s="42" t="str">
        <f t="shared" si="3"/>
        <v/>
      </c>
      <c r="M50" s="168" t="str">
        <f t="shared" si="2"/>
        <v/>
      </c>
      <c r="N50" s="169"/>
      <c r="O50" s="24"/>
    </row>
    <row r="51" spans="1:255" s="18" customFormat="1" ht="14.4" customHeight="1" x14ac:dyDescent="0.3">
      <c r="A51" s="9"/>
      <c r="B51" s="40">
        <v>5</v>
      </c>
      <c r="C51" s="165"/>
      <c r="D51" s="166"/>
      <c r="E51" s="167"/>
      <c r="F51" s="60"/>
      <c r="G51" s="61"/>
      <c r="H51" s="61"/>
      <c r="I51" s="61"/>
      <c r="J51" s="61"/>
      <c r="K51" s="62"/>
      <c r="L51" s="42" t="str">
        <f t="shared" si="3"/>
        <v/>
      </c>
      <c r="M51" s="168" t="str">
        <f t="shared" si="2"/>
        <v/>
      </c>
      <c r="N51" s="169"/>
      <c r="O51" s="24"/>
      <c r="Q51" s="2"/>
      <c r="AA51" s="87"/>
    </row>
    <row r="52" spans="1:255" ht="15" customHeight="1" x14ac:dyDescent="0.25">
      <c r="A52" s="9"/>
      <c r="B52" s="40">
        <v>6</v>
      </c>
      <c r="C52" s="165"/>
      <c r="D52" s="166"/>
      <c r="E52" s="167"/>
      <c r="F52" s="60"/>
      <c r="G52" s="61"/>
      <c r="H52" s="61"/>
      <c r="I52" s="61"/>
      <c r="J52" s="61"/>
      <c r="K52" s="62"/>
      <c r="L52" s="42" t="str">
        <f t="shared" si="3"/>
        <v/>
      </c>
      <c r="M52" s="168" t="str">
        <f t="shared" si="2"/>
        <v/>
      </c>
      <c r="N52" s="169"/>
      <c r="O52" s="24"/>
      <c r="P52" s="246"/>
      <c r="Q52" s="246"/>
    </row>
    <row r="53" spans="1:255" ht="14.4" x14ac:dyDescent="0.3">
      <c r="A53" s="9"/>
      <c r="B53" s="40">
        <v>7</v>
      </c>
      <c r="C53" s="165"/>
      <c r="D53" s="166"/>
      <c r="E53" s="167"/>
      <c r="F53" s="60"/>
      <c r="G53" s="61"/>
      <c r="H53" s="61"/>
      <c r="I53" s="61"/>
      <c r="J53" s="61"/>
      <c r="K53" s="62"/>
      <c r="L53" s="42" t="str">
        <f t="shared" si="3"/>
        <v/>
      </c>
      <c r="M53" s="168" t="str">
        <f t="shared" si="2"/>
        <v/>
      </c>
      <c r="N53" s="169"/>
      <c r="O53" s="24"/>
      <c r="Q53" s="2"/>
    </row>
    <row r="54" spans="1:255" ht="14.4" x14ac:dyDescent="0.3">
      <c r="A54" s="9"/>
      <c r="B54" s="40">
        <v>8</v>
      </c>
      <c r="C54" s="165"/>
      <c r="D54" s="166"/>
      <c r="E54" s="167"/>
      <c r="F54" s="60"/>
      <c r="G54" s="61"/>
      <c r="H54" s="61"/>
      <c r="I54" s="61"/>
      <c r="J54" s="61"/>
      <c r="K54" s="62"/>
      <c r="L54" s="42" t="str">
        <f t="shared" si="3"/>
        <v/>
      </c>
      <c r="M54" s="168" t="str">
        <f t="shared" si="2"/>
        <v/>
      </c>
      <c r="N54" s="169"/>
      <c r="O54" s="24"/>
      <c r="Q54" s="2"/>
    </row>
    <row r="55" spans="1:255" ht="14.4" x14ac:dyDescent="0.3">
      <c r="A55" s="9"/>
      <c r="B55" s="40">
        <v>9</v>
      </c>
      <c r="C55" s="165"/>
      <c r="D55" s="166"/>
      <c r="E55" s="167"/>
      <c r="F55" s="60"/>
      <c r="G55" s="61"/>
      <c r="H55" s="61"/>
      <c r="I55" s="61"/>
      <c r="J55" s="61"/>
      <c r="K55" s="62"/>
      <c r="L55" s="42" t="str">
        <f t="shared" si="3"/>
        <v/>
      </c>
      <c r="M55" s="168" t="str">
        <f t="shared" si="2"/>
        <v/>
      </c>
      <c r="N55" s="169"/>
      <c r="O55" s="24"/>
      <c r="Q55" s="2"/>
    </row>
    <row r="56" spans="1:255" ht="15.75" customHeight="1" thickBot="1" x14ac:dyDescent="0.3">
      <c r="A56" s="9"/>
      <c r="B56" s="40">
        <v>10</v>
      </c>
      <c r="C56" s="172"/>
      <c r="D56" s="173"/>
      <c r="E56" s="174"/>
      <c r="F56" s="63"/>
      <c r="G56" s="64"/>
      <c r="H56" s="64"/>
      <c r="I56" s="64"/>
      <c r="J56" s="64"/>
      <c r="K56" s="65"/>
      <c r="L56" s="44" t="str">
        <f t="shared" si="3"/>
        <v/>
      </c>
      <c r="M56" s="175" t="str">
        <f t="shared" si="2"/>
        <v/>
      </c>
      <c r="N56" s="176"/>
      <c r="O56" s="24"/>
    </row>
    <row r="57" spans="1:255" x14ac:dyDescent="0.25">
      <c r="A57" s="33"/>
      <c r="B57" s="24"/>
      <c r="C57" s="24"/>
      <c r="D57" s="249" t="s">
        <v>9</v>
      </c>
      <c r="E57" s="249"/>
      <c r="F57" s="45">
        <f t="shared" ref="F57:K57" si="4">IF(AND(F46="",SUM(F46:F56)=0),"",IF(AND(F46="",SUM(F46:F56)&lt;&gt;0),"ERR",SUM(F46:F56)))</f>
        <v>0</v>
      </c>
      <c r="G57" s="45" t="str">
        <f t="shared" si="4"/>
        <v/>
      </c>
      <c r="H57" s="45" t="str">
        <f t="shared" si="4"/>
        <v/>
      </c>
      <c r="I57" s="45" t="str">
        <f t="shared" si="4"/>
        <v/>
      </c>
      <c r="J57" s="45" t="str">
        <f t="shared" si="4"/>
        <v/>
      </c>
      <c r="K57" s="45" t="str">
        <f t="shared" si="4"/>
        <v/>
      </c>
      <c r="L57" s="46"/>
      <c r="M57" s="247">
        <f>IF(OR(F57="ERR",G57="ERR",H57="ERR",I57="ERR",J57="ERR",K57="ERR"),"ERROR",SUM(M47:N56))</f>
        <v>0</v>
      </c>
      <c r="N57" s="248"/>
      <c r="O57" s="24"/>
      <c r="AA57" s="85">
        <f>M57</f>
        <v>0</v>
      </c>
    </row>
    <row r="58" spans="1:255" ht="14.4" thickBot="1" x14ac:dyDescent="0.3">
      <c r="A58" s="47"/>
      <c r="B58" s="47"/>
      <c r="C58" s="47"/>
      <c r="D58" s="47"/>
      <c r="E58" s="47"/>
      <c r="F58" s="47"/>
      <c r="G58" s="47"/>
      <c r="H58" s="47"/>
      <c r="I58" s="47"/>
      <c r="J58" s="47"/>
      <c r="K58" s="47"/>
      <c r="L58" s="47"/>
      <c r="M58" s="47"/>
      <c r="N58" s="47"/>
      <c r="O58" s="47"/>
    </row>
    <row r="59" spans="1:255" ht="14.25" customHeight="1" x14ac:dyDescent="0.25">
      <c r="A59" s="214" t="s">
        <v>263</v>
      </c>
      <c r="B59" s="216"/>
      <c r="C59" s="240">
        <f>$C$5</f>
        <v>0</v>
      </c>
      <c r="D59" s="241"/>
      <c r="E59" s="241"/>
      <c r="F59" s="241"/>
      <c r="G59" s="241"/>
      <c r="H59" s="241"/>
      <c r="I59" s="241"/>
      <c r="J59" s="241"/>
      <c r="K59" s="241"/>
      <c r="L59" s="241"/>
      <c r="M59" s="241"/>
      <c r="N59" s="241"/>
      <c r="O59" s="242"/>
    </row>
    <row r="60" spans="1:255" ht="14.4" thickBot="1" x14ac:dyDescent="0.3">
      <c r="A60" s="217"/>
      <c r="B60" s="219"/>
      <c r="C60" s="243"/>
      <c r="D60" s="244"/>
      <c r="E60" s="244"/>
      <c r="F60" s="244"/>
      <c r="G60" s="244"/>
      <c r="H60" s="244"/>
      <c r="I60" s="244"/>
      <c r="J60" s="244"/>
      <c r="K60" s="244"/>
      <c r="L60" s="244"/>
      <c r="M60" s="244"/>
      <c r="N60" s="244"/>
      <c r="O60" s="245"/>
    </row>
    <row r="61" spans="1:255" ht="14.25" customHeight="1" thickBot="1" x14ac:dyDescent="0.3"/>
    <row r="62" spans="1:255" ht="14.4" thickBot="1" x14ac:dyDescent="0.3">
      <c r="A62" s="224" t="s">
        <v>273</v>
      </c>
      <c r="B62" s="225"/>
      <c r="C62" s="225"/>
      <c r="D62" s="225"/>
      <c r="E62" s="225"/>
      <c r="F62" s="225"/>
      <c r="G62" s="225"/>
      <c r="H62" s="225"/>
      <c r="I62" s="225"/>
      <c r="J62" s="225"/>
      <c r="K62" s="225"/>
      <c r="L62" s="225"/>
      <c r="M62" s="225"/>
      <c r="N62" s="225"/>
      <c r="O62" s="226"/>
    </row>
    <row r="63" spans="1:255" ht="15" customHeight="1" thickBot="1" x14ac:dyDescent="0.3">
      <c r="B63" s="22"/>
      <c r="C63" s="22"/>
      <c r="D63" s="22"/>
      <c r="E63" s="22"/>
      <c r="F63" s="22"/>
      <c r="G63" s="22"/>
      <c r="H63" s="22"/>
      <c r="I63" s="22"/>
      <c r="J63" s="22"/>
      <c r="K63" s="48"/>
      <c r="L63" s="24"/>
      <c r="M63" s="24"/>
      <c r="N63" s="24"/>
      <c r="O63" s="24"/>
    </row>
    <row r="64" spans="1:255" ht="14.4" thickBot="1" x14ac:dyDescent="0.3">
      <c r="A64" s="9"/>
      <c r="B64" s="23" t="s">
        <v>312</v>
      </c>
      <c r="C64" s="9"/>
      <c r="D64" s="9"/>
      <c r="E64" s="9"/>
      <c r="F64" s="9"/>
      <c r="G64" s="9"/>
      <c r="H64" s="9"/>
      <c r="I64" s="9"/>
      <c r="J64" s="9"/>
      <c r="K64" s="24"/>
      <c r="L64" s="237" t="s">
        <v>10</v>
      </c>
      <c r="M64" s="238"/>
      <c r="N64" s="238"/>
      <c r="O64" s="239"/>
      <c r="IU64" s="1" t="str">
        <f>B64</f>
        <v>Descripción:</v>
      </c>
    </row>
    <row r="65" spans="1:255" ht="14.4" thickBot="1" x14ac:dyDescent="0.3">
      <c r="A65" s="9"/>
      <c r="B65" s="227"/>
      <c r="C65" s="228"/>
      <c r="D65" s="228"/>
      <c r="E65" s="228"/>
      <c r="F65" s="228"/>
      <c r="G65" s="228"/>
      <c r="H65" s="228"/>
      <c r="I65" s="228"/>
      <c r="J65" s="229"/>
      <c r="K65" s="24"/>
      <c r="L65" s="233" t="s">
        <v>29</v>
      </c>
      <c r="M65" s="234"/>
      <c r="N65" s="235" t="s">
        <v>30</v>
      </c>
      <c r="O65" s="236"/>
      <c r="AA65" s="84">
        <f>B65</f>
        <v>0</v>
      </c>
    </row>
    <row r="66" spans="1:255" ht="14.4" thickBot="1" x14ac:dyDescent="0.3">
      <c r="A66" s="9"/>
      <c r="B66" s="230"/>
      <c r="C66" s="231"/>
      <c r="D66" s="231"/>
      <c r="E66" s="231"/>
      <c r="F66" s="231"/>
      <c r="G66" s="231"/>
      <c r="H66" s="231"/>
      <c r="I66" s="231"/>
      <c r="J66" s="232"/>
      <c r="K66" s="16" t="s">
        <v>9</v>
      </c>
      <c r="L66" s="220">
        <f>IF(M89=0,0,IF(G68="II",M89,IF(G68=0,"SUBSANAR",0)))</f>
        <v>0</v>
      </c>
      <c r="M66" s="221"/>
      <c r="N66" s="220">
        <f>IF(M89=0,0,IF(G68="DE",M89,IF(G68=0,"SUBSANAR",0)))</f>
        <v>0</v>
      </c>
      <c r="O66" s="221"/>
      <c r="AA66" s="85">
        <f>L66</f>
        <v>0</v>
      </c>
      <c r="IU66" s="4">
        <f>L66</f>
        <v>0</v>
      </c>
    </row>
    <row r="67" spans="1:255" x14ac:dyDescent="0.25">
      <c r="A67" s="9"/>
      <c r="B67" s="24"/>
      <c r="C67" s="24"/>
      <c r="D67" s="24"/>
      <c r="E67" s="24"/>
      <c r="F67" s="24"/>
      <c r="G67" s="24"/>
      <c r="H67" s="24"/>
      <c r="I67" s="24"/>
      <c r="J67" s="24"/>
      <c r="K67" s="24"/>
      <c r="L67" s="24"/>
      <c r="M67" s="24"/>
      <c r="N67" s="24"/>
      <c r="O67" s="24"/>
      <c r="AA67" s="85">
        <f>N66</f>
        <v>0</v>
      </c>
      <c r="IU67" s="4">
        <f>N66</f>
        <v>0</v>
      </c>
    </row>
    <row r="68" spans="1:255" x14ac:dyDescent="0.25">
      <c r="A68" s="9"/>
      <c r="B68" s="25" t="s">
        <v>36</v>
      </c>
      <c r="C68" s="26"/>
      <c r="D68" s="26"/>
      <c r="E68" s="24"/>
      <c r="F68" s="24"/>
      <c r="G68" s="56"/>
      <c r="H68" s="27" t="str">
        <f>IF(B65="","",IF(OR(G68="II",G68="DE"),"","Indicar si la subtarea es de Investigación o Desarrollo"))</f>
        <v/>
      </c>
      <c r="I68" s="24"/>
      <c r="J68" s="28"/>
      <c r="K68" s="28"/>
      <c r="L68" s="28"/>
      <c r="M68" s="28"/>
      <c r="N68" s="28"/>
      <c r="O68" s="28"/>
      <c r="AA68" s="84">
        <f>G68</f>
        <v>0</v>
      </c>
      <c r="IU68" s="1">
        <f>G68</f>
        <v>0</v>
      </c>
    </row>
    <row r="69" spans="1:255" x14ac:dyDescent="0.25">
      <c r="A69" s="9"/>
      <c r="B69" s="24"/>
      <c r="C69" s="24"/>
      <c r="D69" s="24"/>
      <c r="E69" s="24"/>
      <c r="F69" s="24"/>
      <c r="G69" s="24"/>
      <c r="H69" s="24"/>
      <c r="I69" s="24"/>
      <c r="J69" s="24"/>
      <c r="K69" s="24"/>
      <c r="L69" s="24"/>
      <c r="M69" s="24"/>
      <c r="N69" s="24"/>
      <c r="O69" s="24"/>
    </row>
    <row r="70" spans="1:255" ht="14.25" customHeight="1" x14ac:dyDescent="0.25">
      <c r="A70" s="9"/>
      <c r="B70" s="177" t="s">
        <v>274</v>
      </c>
      <c r="C70" s="177"/>
      <c r="D70" s="177"/>
      <c r="E70" s="177"/>
      <c r="F70" s="177"/>
      <c r="G70" s="177"/>
      <c r="H70" s="178"/>
      <c r="I70" s="180" t="str">
        <f>IF(AND(H70=0,H72=0),"",IF(AND(H72&gt;0,H70=0),"Incluir mes de inicio",IF(H70&lt;$J$9,"La subtarea se inicia antes del inicio de la actividad",IF(H70&gt;$J$10,"La subtarea se inicia después de la finalización de la actividad",""))))</f>
        <v/>
      </c>
      <c r="J70" s="180"/>
      <c r="K70" s="180"/>
      <c r="L70" s="180"/>
      <c r="M70" s="180"/>
      <c r="N70" s="180"/>
      <c r="O70" s="180"/>
      <c r="AA70" s="84">
        <f>H70</f>
        <v>0</v>
      </c>
      <c r="IU70" s="1">
        <f>H70</f>
        <v>0</v>
      </c>
    </row>
    <row r="71" spans="1:255" x14ac:dyDescent="0.25">
      <c r="A71" s="9"/>
      <c r="B71" s="177"/>
      <c r="C71" s="177"/>
      <c r="D71" s="177"/>
      <c r="E71" s="177"/>
      <c r="F71" s="177"/>
      <c r="G71" s="177"/>
      <c r="H71" s="201"/>
      <c r="I71" s="180"/>
      <c r="J71" s="180"/>
      <c r="K71" s="180"/>
      <c r="L71" s="180"/>
      <c r="M71" s="180"/>
      <c r="N71" s="180"/>
      <c r="O71" s="180"/>
    </row>
    <row r="72" spans="1:255" ht="14.25" customHeight="1" x14ac:dyDescent="0.25">
      <c r="A72" s="9"/>
      <c r="B72" s="177" t="s">
        <v>275</v>
      </c>
      <c r="C72" s="177"/>
      <c r="D72" s="177"/>
      <c r="E72" s="177"/>
      <c r="F72" s="177"/>
      <c r="G72" s="177"/>
      <c r="H72" s="178"/>
      <c r="I72" s="180" t="str">
        <f>IF(AND(H70=0,H72=0),"",IF(AND(OR(H70&lt;$J$9,H70&gt;$J$10),H72=0),"",IF(AND(H70&gt;=$J$9,H70&lt;=$J$10,H72=0),"Incluir mes de finalización",IF(H72&lt;$J$9,"La subtarea finaliza antes del inicio de la actividad",IF(H72&gt;$J$10,"La subtarea finaliza después de la finalización de la actividad","")))))</f>
        <v/>
      </c>
      <c r="J72" s="180"/>
      <c r="K72" s="180"/>
      <c r="L72" s="180"/>
      <c r="M72" s="180"/>
      <c r="N72" s="180"/>
      <c r="O72" s="180"/>
      <c r="AA72" s="84">
        <f>H72</f>
        <v>0</v>
      </c>
      <c r="IU72" s="1">
        <f>H72</f>
        <v>0</v>
      </c>
    </row>
    <row r="73" spans="1:255" x14ac:dyDescent="0.25">
      <c r="A73" s="9"/>
      <c r="B73" s="177"/>
      <c r="C73" s="177"/>
      <c r="D73" s="177"/>
      <c r="E73" s="177"/>
      <c r="F73" s="177"/>
      <c r="G73" s="177"/>
      <c r="H73" s="179"/>
      <c r="I73" s="180"/>
      <c r="J73" s="180"/>
      <c r="K73" s="180"/>
      <c r="L73" s="180"/>
      <c r="M73" s="180"/>
      <c r="N73" s="180"/>
      <c r="O73" s="180"/>
      <c r="AA73" s="86"/>
    </row>
    <row r="74" spans="1:255" x14ac:dyDescent="0.25">
      <c r="A74" s="9"/>
      <c r="B74" s="24"/>
      <c r="C74" s="24"/>
      <c r="D74" s="24"/>
      <c r="E74" s="24"/>
      <c r="F74" s="24"/>
      <c r="G74" s="31" t="s">
        <v>276</v>
      </c>
      <c r="H74" s="181" t="str">
        <f>IF(AND(H70=0,H72=0),"",IF(AND(H70&gt;=$J$9,H70&lt;=$J$10,H72=0),"SUBSANAR",IF(AND(H72&gt;=$J$9,H72&lt;=$J$10,H70=0),"SUBSANAR",IF(OR(H70&lt;$J$9,H70&gt;$J$10,H72&lt;$J$9,H72&gt;$J$10),"ERROR",H72-H70+1))))</f>
        <v/>
      </c>
      <c r="I74" s="182"/>
      <c r="J74" s="24" t="s">
        <v>17</v>
      </c>
      <c r="K74" s="24"/>
      <c r="L74" s="24"/>
      <c r="M74" s="24"/>
      <c r="N74" s="24"/>
      <c r="O74" s="24"/>
      <c r="AA74" s="86" t="str">
        <f>H74</f>
        <v/>
      </c>
    </row>
    <row r="75" spans="1:255" x14ac:dyDescent="0.25">
      <c r="A75" s="9"/>
      <c r="B75" s="24"/>
      <c r="C75" s="24"/>
      <c r="D75" s="24"/>
      <c r="E75" s="24"/>
      <c r="F75" s="24"/>
      <c r="G75" s="24"/>
      <c r="H75" s="24"/>
      <c r="I75" s="24"/>
      <c r="J75" s="24"/>
      <c r="K75" s="24"/>
      <c r="L75" s="24"/>
      <c r="M75" s="24"/>
      <c r="N75" s="24"/>
      <c r="O75" s="24"/>
      <c r="AA75" s="86"/>
    </row>
    <row r="76" spans="1:255" ht="14.4" thickBot="1" x14ac:dyDescent="0.3">
      <c r="A76" s="9"/>
      <c r="B76" s="32" t="s">
        <v>8</v>
      </c>
      <c r="C76" s="32"/>
      <c r="D76" s="32"/>
      <c r="E76" s="32"/>
      <c r="F76" s="32"/>
      <c r="G76" s="32"/>
      <c r="H76" s="33"/>
      <c r="I76" s="33"/>
      <c r="J76" s="33"/>
      <c r="K76" s="33"/>
      <c r="L76" s="33"/>
      <c r="M76" s="33"/>
      <c r="N76" s="33"/>
      <c r="O76" s="24"/>
      <c r="AA76" s="86"/>
    </row>
    <row r="77" spans="1:255" ht="14.25" customHeight="1" x14ac:dyDescent="0.25">
      <c r="A77" s="9"/>
      <c r="B77" s="34"/>
      <c r="C77" s="183" t="s">
        <v>19</v>
      </c>
      <c r="D77" s="184"/>
      <c r="E77" s="185"/>
      <c r="F77" s="189" t="s">
        <v>24</v>
      </c>
      <c r="G77" s="190"/>
      <c r="H77" s="190"/>
      <c r="I77" s="190"/>
      <c r="J77" s="190"/>
      <c r="K77" s="191"/>
      <c r="L77" s="192" t="s">
        <v>22</v>
      </c>
      <c r="M77" s="194" t="s">
        <v>10</v>
      </c>
      <c r="N77" s="195"/>
      <c r="O77" s="24"/>
    </row>
    <row r="78" spans="1:255" ht="14.4" thickBot="1" x14ac:dyDescent="0.3">
      <c r="A78" s="9"/>
      <c r="B78" s="35"/>
      <c r="C78" s="186"/>
      <c r="D78" s="187"/>
      <c r="E78" s="188"/>
      <c r="F78" s="36" t="str">
        <f>IF(OR(H70&lt;$J$9,H72&gt;$J$10),"",CONCATENATE("MES ",H70))</f>
        <v xml:space="preserve">MES </v>
      </c>
      <c r="G78" s="37" t="str">
        <f>IF(OR(H70&lt;$J$9,H72&gt;$J$10),"",IF(H70+1&gt;H72,"",CONCATENATE("MES ",H70+1)))</f>
        <v/>
      </c>
      <c r="H78" s="37" t="str">
        <f>IF(OR(H70&lt;$J$9,H72&gt;$J$10),"",IF(H70+2&gt;H72,"",CONCATENATE("MES ",H70+2)))</f>
        <v/>
      </c>
      <c r="I78" s="37" t="str">
        <f>IF(OR(H70&lt;$J$9,H72&gt;$J$10),"",IF(H70+3&gt;H72,"",CONCATENATE("MES ",H70+3)))</f>
        <v/>
      </c>
      <c r="J78" s="37" t="str">
        <f>IF(OR(H70&lt;$J$9,H72&gt;$J$10),"",IF(H70+4&gt;H72,"",CONCATENATE("MES ",H70+4)))</f>
        <v/>
      </c>
      <c r="K78" s="38" t="str">
        <f>IF(OR(H70&lt;$J$9,H72&gt;$J$10),"",IF(H70+5&gt;H72,"",CONCATENATE("MES ",H70+5)))</f>
        <v/>
      </c>
      <c r="L78" s="193"/>
      <c r="M78" s="196"/>
      <c r="N78" s="197"/>
      <c r="O78" s="39"/>
    </row>
    <row r="79" spans="1:255" x14ac:dyDescent="0.25">
      <c r="A79" s="9"/>
      <c r="B79" s="40">
        <v>1</v>
      </c>
      <c r="C79" s="198"/>
      <c r="D79" s="199"/>
      <c r="E79" s="200"/>
      <c r="F79" s="57"/>
      <c r="G79" s="58"/>
      <c r="H79" s="58"/>
      <c r="I79" s="58"/>
      <c r="J79" s="58"/>
      <c r="K79" s="59"/>
      <c r="L79" s="41" t="str">
        <f>IF(C79="","",SUM(F79:K79))</f>
        <v/>
      </c>
      <c r="M79" s="170" t="str">
        <f t="shared" ref="M79:M88" si="5">IF(C79="","",ROUND(L79*VLOOKUP(C79,TCN,3,FALSE),3))</f>
        <v/>
      </c>
      <c r="N79" s="171"/>
      <c r="O79" s="24"/>
    </row>
    <row r="80" spans="1:255" x14ac:dyDescent="0.25">
      <c r="A80" s="9"/>
      <c r="B80" s="40">
        <v>3</v>
      </c>
      <c r="C80" s="165"/>
      <c r="D80" s="166"/>
      <c r="E80" s="167"/>
      <c r="F80" s="60"/>
      <c r="G80" s="61"/>
      <c r="H80" s="61"/>
      <c r="I80" s="61"/>
      <c r="J80" s="61"/>
      <c r="K80" s="62"/>
      <c r="L80" s="42" t="str">
        <f t="shared" ref="L80:L88" si="6">IF(C80="","",SUM(F80:K80))</f>
        <v/>
      </c>
      <c r="M80" s="168" t="str">
        <f t="shared" si="5"/>
        <v/>
      </c>
      <c r="N80" s="169"/>
      <c r="O80" s="24"/>
    </row>
    <row r="81" spans="1:255" x14ac:dyDescent="0.25">
      <c r="A81" s="9"/>
      <c r="B81" s="40">
        <v>3</v>
      </c>
      <c r="C81" s="165"/>
      <c r="D81" s="166"/>
      <c r="E81" s="167"/>
      <c r="F81" s="60"/>
      <c r="G81" s="61"/>
      <c r="H81" s="61"/>
      <c r="I81" s="61"/>
      <c r="J81" s="61"/>
      <c r="K81" s="62"/>
      <c r="L81" s="42" t="str">
        <f t="shared" si="6"/>
        <v/>
      </c>
      <c r="M81" s="168" t="str">
        <f t="shared" si="5"/>
        <v/>
      </c>
      <c r="N81" s="169"/>
      <c r="O81" s="24"/>
    </row>
    <row r="82" spans="1:255" x14ac:dyDescent="0.25">
      <c r="A82" s="9"/>
      <c r="B82" s="40">
        <v>4</v>
      </c>
      <c r="C82" s="165"/>
      <c r="D82" s="166"/>
      <c r="E82" s="167"/>
      <c r="F82" s="60"/>
      <c r="G82" s="61"/>
      <c r="H82" s="61"/>
      <c r="I82" s="61"/>
      <c r="J82" s="61"/>
      <c r="K82" s="62"/>
      <c r="L82" s="42" t="str">
        <f t="shared" si="6"/>
        <v/>
      </c>
      <c r="M82" s="168" t="str">
        <f t="shared" si="5"/>
        <v/>
      </c>
      <c r="N82" s="169"/>
      <c r="O82" s="24"/>
    </row>
    <row r="83" spans="1:255" x14ac:dyDescent="0.25">
      <c r="A83" s="9"/>
      <c r="B83" s="40">
        <v>5</v>
      </c>
      <c r="C83" s="165"/>
      <c r="D83" s="166"/>
      <c r="E83" s="167"/>
      <c r="F83" s="60"/>
      <c r="G83" s="61"/>
      <c r="H83" s="61"/>
      <c r="I83" s="61"/>
      <c r="J83" s="61"/>
      <c r="K83" s="62"/>
      <c r="L83" s="42" t="str">
        <f t="shared" si="6"/>
        <v/>
      </c>
      <c r="M83" s="168" t="str">
        <f t="shared" si="5"/>
        <v/>
      </c>
      <c r="N83" s="169"/>
      <c r="O83" s="24"/>
      <c r="AA83" s="87"/>
    </row>
    <row r="84" spans="1:255" x14ac:dyDescent="0.25">
      <c r="A84" s="9"/>
      <c r="B84" s="40">
        <v>6</v>
      </c>
      <c r="C84" s="165"/>
      <c r="D84" s="166"/>
      <c r="E84" s="167"/>
      <c r="F84" s="60"/>
      <c r="G84" s="61"/>
      <c r="H84" s="61"/>
      <c r="I84" s="61"/>
      <c r="J84" s="61"/>
      <c r="K84" s="62"/>
      <c r="L84" s="42" t="str">
        <f t="shared" si="6"/>
        <v/>
      </c>
      <c r="M84" s="168" t="str">
        <f t="shared" si="5"/>
        <v/>
      </c>
      <c r="N84" s="169"/>
      <c r="O84" s="24"/>
    </row>
    <row r="85" spans="1:255" x14ac:dyDescent="0.25">
      <c r="A85" s="9"/>
      <c r="B85" s="40">
        <v>7</v>
      </c>
      <c r="C85" s="165"/>
      <c r="D85" s="166"/>
      <c r="E85" s="167"/>
      <c r="F85" s="60"/>
      <c r="G85" s="61"/>
      <c r="H85" s="61"/>
      <c r="I85" s="61"/>
      <c r="J85" s="61"/>
      <c r="K85" s="62"/>
      <c r="L85" s="42" t="str">
        <f t="shared" si="6"/>
        <v/>
      </c>
      <c r="M85" s="168" t="str">
        <f t="shared" si="5"/>
        <v/>
      </c>
      <c r="N85" s="169"/>
      <c r="O85" s="24"/>
    </row>
    <row r="86" spans="1:255" x14ac:dyDescent="0.25">
      <c r="A86" s="9"/>
      <c r="B86" s="40">
        <v>8</v>
      </c>
      <c r="C86" s="165"/>
      <c r="D86" s="166"/>
      <c r="E86" s="167"/>
      <c r="F86" s="60"/>
      <c r="G86" s="61"/>
      <c r="H86" s="61"/>
      <c r="I86" s="61"/>
      <c r="J86" s="61"/>
      <c r="K86" s="62"/>
      <c r="L86" s="42" t="str">
        <f t="shared" si="6"/>
        <v/>
      </c>
      <c r="M86" s="168" t="str">
        <f t="shared" si="5"/>
        <v/>
      </c>
      <c r="N86" s="169"/>
      <c r="O86" s="24"/>
    </row>
    <row r="87" spans="1:255" x14ac:dyDescent="0.25">
      <c r="A87" s="9"/>
      <c r="B87" s="40">
        <v>9</v>
      </c>
      <c r="C87" s="165"/>
      <c r="D87" s="166"/>
      <c r="E87" s="167"/>
      <c r="F87" s="60"/>
      <c r="G87" s="61"/>
      <c r="H87" s="61"/>
      <c r="I87" s="61"/>
      <c r="J87" s="61"/>
      <c r="K87" s="62"/>
      <c r="L87" s="42" t="str">
        <f t="shared" si="6"/>
        <v/>
      </c>
      <c r="M87" s="168" t="str">
        <f t="shared" si="5"/>
        <v/>
      </c>
      <c r="N87" s="169"/>
      <c r="O87" s="24"/>
    </row>
    <row r="88" spans="1:255" ht="14.4" thickBot="1" x14ac:dyDescent="0.3">
      <c r="A88" s="9"/>
      <c r="B88" s="40">
        <v>10</v>
      </c>
      <c r="C88" s="172"/>
      <c r="D88" s="173"/>
      <c r="E88" s="174"/>
      <c r="F88" s="63"/>
      <c r="G88" s="64"/>
      <c r="H88" s="64"/>
      <c r="I88" s="64"/>
      <c r="J88" s="64"/>
      <c r="K88" s="65"/>
      <c r="L88" s="44" t="str">
        <f t="shared" si="6"/>
        <v/>
      </c>
      <c r="M88" s="175" t="str">
        <f t="shared" si="5"/>
        <v/>
      </c>
      <c r="N88" s="176"/>
      <c r="O88" s="24"/>
    </row>
    <row r="89" spans="1:255" x14ac:dyDescent="0.25">
      <c r="A89" s="33"/>
      <c r="B89" s="24"/>
      <c r="C89" s="24"/>
      <c r="D89" s="249" t="s">
        <v>9</v>
      </c>
      <c r="E89" s="249"/>
      <c r="F89" s="45">
        <f t="shared" ref="F89:K89" si="7">IF(AND(F78="",SUM(F78:F88)=0),"",IF(AND(F78="",SUM(F78:F88)&lt;&gt;0),"ERR",SUM(F78:F88)))</f>
        <v>0</v>
      </c>
      <c r="G89" s="45" t="str">
        <f t="shared" si="7"/>
        <v/>
      </c>
      <c r="H89" s="45" t="str">
        <f t="shared" si="7"/>
        <v/>
      </c>
      <c r="I89" s="45" t="str">
        <f t="shared" si="7"/>
        <v/>
      </c>
      <c r="J89" s="45" t="str">
        <f t="shared" si="7"/>
        <v/>
      </c>
      <c r="K89" s="45" t="str">
        <f t="shared" si="7"/>
        <v/>
      </c>
      <c r="L89" s="46"/>
      <c r="M89" s="247">
        <f>IF(OR(F89="ERR",G89="ERR",H89="ERR",I89="ERR",J89="ERR",K89="ERR"),"ERROR",SUM(M79:N88))</f>
        <v>0</v>
      </c>
      <c r="N89" s="248"/>
      <c r="O89" s="24"/>
      <c r="AA89" s="85">
        <f>M89</f>
        <v>0</v>
      </c>
    </row>
    <row r="90" spans="1:255" ht="14.4" thickBot="1" x14ac:dyDescent="0.3">
      <c r="A90" s="24"/>
      <c r="B90" s="24"/>
      <c r="C90" s="24"/>
      <c r="D90" s="24"/>
      <c r="E90" s="24"/>
      <c r="F90" s="24"/>
      <c r="G90" s="24"/>
      <c r="H90" s="24"/>
      <c r="I90" s="24"/>
      <c r="J90" s="24"/>
      <c r="K90" s="24"/>
      <c r="L90" s="24"/>
      <c r="M90" s="24"/>
      <c r="N90" s="24"/>
      <c r="O90" s="24"/>
    </row>
    <row r="91" spans="1:255" ht="14.4" thickBot="1" x14ac:dyDescent="0.3">
      <c r="A91" s="224" t="s">
        <v>277</v>
      </c>
      <c r="B91" s="225"/>
      <c r="C91" s="225"/>
      <c r="D91" s="225"/>
      <c r="E91" s="225"/>
      <c r="F91" s="225"/>
      <c r="G91" s="225"/>
      <c r="H91" s="225"/>
      <c r="I91" s="225"/>
      <c r="J91" s="225"/>
      <c r="K91" s="225"/>
      <c r="L91" s="225"/>
      <c r="M91" s="225"/>
      <c r="N91" s="225"/>
      <c r="O91" s="226"/>
    </row>
    <row r="92" spans="1:255" ht="15" customHeight="1" thickBot="1" x14ac:dyDescent="0.3">
      <c r="B92" s="22"/>
      <c r="C92" s="22"/>
      <c r="D92" s="22"/>
      <c r="E92" s="22"/>
      <c r="F92" s="22"/>
      <c r="G92" s="22"/>
      <c r="H92" s="22"/>
      <c r="I92" s="22"/>
      <c r="J92" s="22"/>
      <c r="K92" s="48"/>
      <c r="L92" s="24"/>
      <c r="M92" s="24"/>
      <c r="N92" s="24"/>
      <c r="O92" s="24"/>
    </row>
    <row r="93" spans="1:255" ht="14.4" thickBot="1" x14ac:dyDescent="0.3">
      <c r="A93" s="9"/>
      <c r="B93" s="23" t="s">
        <v>312</v>
      </c>
      <c r="C93" s="9"/>
      <c r="D93" s="9"/>
      <c r="E93" s="9"/>
      <c r="F93" s="9"/>
      <c r="G93" s="9"/>
      <c r="H93" s="9"/>
      <c r="I93" s="9"/>
      <c r="J93" s="9"/>
      <c r="K93" s="24"/>
      <c r="L93" s="237" t="s">
        <v>10</v>
      </c>
      <c r="M93" s="238"/>
      <c r="N93" s="238"/>
      <c r="O93" s="239"/>
      <c r="IU93" s="1" t="str">
        <f>B93</f>
        <v>Descripción:</v>
      </c>
    </row>
    <row r="94" spans="1:255" ht="14.4" thickBot="1" x14ac:dyDescent="0.3">
      <c r="A94" s="9"/>
      <c r="B94" s="227"/>
      <c r="C94" s="228"/>
      <c r="D94" s="228"/>
      <c r="E94" s="228"/>
      <c r="F94" s="228"/>
      <c r="G94" s="228"/>
      <c r="H94" s="228"/>
      <c r="I94" s="228"/>
      <c r="J94" s="229"/>
      <c r="K94" s="24"/>
      <c r="L94" s="233" t="s">
        <v>29</v>
      </c>
      <c r="M94" s="234"/>
      <c r="N94" s="235" t="s">
        <v>30</v>
      </c>
      <c r="O94" s="236"/>
      <c r="AA94" s="84">
        <f>B94</f>
        <v>0</v>
      </c>
    </row>
    <row r="95" spans="1:255" ht="14.4" thickBot="1" x14ac:dyDescent="0.3">
      <c r="A95" s="9"/>
      <c r="B95" s="230"/>
      <c r="C95" s="231"/>
      <c r="D95" s="231"/>
      <c r="E95" s="231"/>
      <c r="F95" s="231"/>
      <c r="G95" s="231"/>
      <c r="H95" s="231"/>
      <c r="I95" s="231"/>
      <c r="J95" s="232"/>
      <c r="K95" s="16" t="s">
        <v>9</v>
      </c>
      <c r="L95" s="220">
        <f>IF(M118=0,0,IF(G97="II",M118,IF(G97=0,"SUBSANAR",0)))</f>
        <v>0</v>
      </c>
      <c r="M95" s="221"/>
      <c r="N95" s="220">
        <f>IF(M118=0,0,IF(G97="DE",M118,IF(G97=0,"SUBSANAR",0)))</f>
        <v>0</v>
      </c>
      <c r="O95" s="221"/>
      <c r="AA95" s="85">
        <f>L95</f>
        <v>0</v>
      </c>
      <c r="IU95" s="4">
        <f>L95</f>
        <v>0</v>
      </c>
    </row>
    <row r="96" spans="1:255" x14ac:dyDescent="0.25">
      <c r="A96" s="9"/>
      <c r="B96" s="24"/>
      <c r="C96" s="24"/>
      <c r="D96" s="24"/>
      <c r="E96" s="24"/>
      <c r="F96" s="24"/>
      <c r="G96" s="24"/>
      <c r="H96" s="24"/>
      <c r="I96" s="24"/>
      <c r="J96" s="24"/>
      <c r="K96" s="24"/>
      <c r="L96" s="24"/>
      <c r="M96" s="24"/>
      <c r="N96" s="24"/>
      <c r="O96" s="24"/>
      <c r="AA96" s="85">
        <f>N95</f>
        <v>0</v>
      </c>
      <c r="IU96" s="4">
        <f>N95</f>
        <v>0</v>
      </c>
    </row>
    <row r="97" spans="1:255" x14ac:dyDescent="0.25">
      <c r="A97" s="9"/>
      <c r="B97" s="25" t="s">
        <v>36</v>
      </c>
      <c r="C97" s="26"/>
      <c r="D97" s="26"/>
      <c r="E97" s="24"/>
      <c r="F97" s="24"/>
      <c r="G97" s="56"/>
      <c r="H97" s="27" t="str">
        <f>IF(B94="","",IF(OR(G97="II",G97="DE"),"","Indicar si la subtarea es de Investigación o Desarrollo"))</f>
        <v/>
      </c>
      <c r="I97" s="24"/>
      <c r="J97" s="28"/>
      <c r="K97" s="28"/>
      <c r="L97" s="28"/>
      <c r="M97" s="28"/>
      <c r="N97" s="28"/>
      <c r="O97" s="28"/>
      <c r="AA97" s="84">
        <f>G97</f>
        <v>0</v>
      </c>
      <c r="IU97" s="1">
        <f>G97</f>
        <v>0</v>
      </c>
    </row>
    <row r="98" spans="1:255" x14ac:dyDescent="0.25">
      <c r="A98" s="9"/>
      <c r="B98" s="24"/>
      <c r="C98" s="24"/>
      <c r="D98" s="24"/>
      <c r="E98" s="24"/>
      <c r="F98" s="24"/>
      <c r="G98" s="24"/>
      <c r="H98" s="24"/>
      <c r="I98" s="24"/>
      <c r="J98" s="24"/>
      <c r="K98" s="24"/>
      <c r="L98" s="24"/>
      <c r="M98" s="24"/>
      <c r="N98" s="24"/>
      <c r="O98" s="24"/>
    </row>
    <row r="99" spans="1:255" ht="14.25" customHeight="1" x14ac:dyDescent="0.25">
      <c r="A99" s="9"/>
      <c r="B99" s="177" t="s">
        <v>278</v>
      </c>
      <c r="C99" s="177"/>
      <c r="D99" s="177"/>
      <c r="E99" s="177"/>
      <c r="F99" s="177"/>
      <c r="G99" s="177"/>
      <c r="H99" s="178"/>
      <c r="I99" s="180" t="str">
        <f>IF(AND(H99=0,H101=0),"",IF(AND(H101&gt;0,H99=0),"Incluir mes de inicio",IF(H99&lt;$J$9,"La subtarea se inicia antes del inicio de la actividad",IF(H99&gt;$J$10,"La subtarea se inicia después de la finalización de la actividad",""))))</f>
        <v/>
      </c>
      <c r="J99" s="180"/>
      <c r="K99" s="180"/>
      <c r="L99" s="180"/>
      <c r="M99" s="180"/>
      <c r="N99" s="180"/>
      <c r="O99" s="180"/>
      <c r="AA99" s="84">
        <f>H99</f>
        <v>0</v>
      </c>
      <c r="IU99" s="1">
        <f>H99</f>
        <v>0</v>
      </c>
    </row>
    <row r="100" spans="1:255" x14ac:dyDescent="0.25">
      <c r="A100" s="9"/>
      <c r="B100" s="177"/>
      <c r="C100" s="177"/>
      <c r="D100" s="177"/>
      <c r="E100" s="177"/>
      <c r="F100" s="177"/>
      <c r="G100" s="177"/>
      <c r="H100" s="201"/>
      <c r="I100" s="180"/>
      <c r="J100" s="180"/>
      <c r="K100" s="180"/>
      <c r="L100" s="180"/>
      <c r="M100" s="180"/>
      <c r="N100" s="180"/>
      <c r="O100" s="180"/>
    </row>
    <row r="101" spans="1:255" ht="14.25" customHeight="1" x14ac:dyDescent="0.25">
      <c r="A101" s="9"/>
      <c r="B101" s="177" t="s">
        <v>279</v>
      </c>
      <c r="C101" s="177"/>
      <c r="D101" s="177"/>
      <c r="E101" s="177"/>
      <c r="F101" s="177"/>
      <c r="G101" s="177"/>
      <c r="H101" s="178"/>
      <c r="I101" s="180" t="str">
        <f>IF(AND(H99=0,H101=0),"",IF(AND(OR(H99&lt;$J$9,H99&gt;$J$10),H101=0),"",IF(AND(H99&gt;=$J$9,H99&lt;=$J$10,H101=0),"Incluir mes de finalización",IF(H101&lt;$J$9,"La subtarea finaliza antes del inicio de la actividad",IF(H101&gt;$J$10,"La subtarea finaliza después de la finalización de la actividad","")))))</f>
        <v/>
      </c>
      <c r="J101" s="180"/>
      <c r="K101" s="180"/>
      <c r="L101" s="180"/>
      <c r="M101" s="180"/>
      <c r="N101" s="180"/>
      <c r="O101" s="180"/>
      <c r="AA101" s="84">
        <f>H101</f>
        <v>0</v>
      </c>
      <c r="IU101" s="1">
        <f>H101</f>
        <v>0</v>
      </c>
    </row>
    <row r="102" spans="1:255" x14ac:dyDescent="0.25">
      <c r="A102" s="9"/>
      <c r="B102" s="177"/>
      <c r="C102" s="177"/>
      <c r="D102" s="177"/>
      <c r="E102" s="177"/>
      <c r="F102" s="177"/>
      <c r="G102" s="177"/>
      <c r="H102" s="179"/>
      <c r="I102" s="180"/>
      <c r="J102" s="180"/>
      <c r="K102" s="180"/>
      <c r="L102" s="180"/>
      <c r="M102" s="180"/>
      <c r="N102" s="180"/>
      <c r="O102" s="180"/>
      <c r="AA102" s="86"/>
    </row>
    <row r="103" spans="1:255" x14ac:dyDescent="0.25">
      <c r="A103" s="9"/>
      <c r="B103" s="24"/>
      <c r="C103" s="24"/>
      <c r="D103" s="24"/>
      <c r="E103" s="24"/>
      <c r="F103" s="24"/>
      <c r="G103" s="31" t="s">
        <v>280</v>
      </c>
      <c r="H103" s="181" t="str">
        <f>IF(AND(H99=0,H101=0),"",IF(AND(H99&gt;=$J$9,H99&lt;=$J$10,H101=0),"SUBSANAR",IF(AND(H101&gt;=$J$9,H101&lt;=$J$10,H99=0),"SUBSANAR",IF(OR(H99&lt;$J$9,H99&gt;$J$10,H101&lt;$J$9,H101&gt;$J$10),"ERROR",H101-H99+1))))</f>
        <v/>
      </c>
      <c r="I103" s="182"/>
      <c r="J103" s="24" t="s">
        <v>17</v>
      </c>
      <c r="K103" s="24"/>
      <c r="L103" s="24"/>
      <c r="M103" s="24"/>
      <c r="N103" s="24"/>
      <c r="O103" s="24"/>
      <c r="AA103" s="86" t="str">
        <f>H103</f>
        <v/>
      </c>
    </row>
    <row r="104" spans="1:255" x14ac:dyDescent="0.25">
      <c r="A104" s="9"/>
      <c r="B104" s="24"/>
      <c r="C104" s="24"/>
      <c r="D104" s="24"/>
      <c r="E104" s="24"/>
      <c r="F104" s="24"/>
      <c r="G104" s="24"/>
      <c r="H104" s="24"/>
      <c r="I104" s="24"/>
      <c r="J104" s="24"/>
      <c r="K104" s="24"/>
      <c r="L104" s="24"/>
      <c r="M104" s="24"/>
      <c r="N104" s="24"/>
      <c r="O104" s="24"/>
      <c r="AA104" s="86"/>
    </row>
    <row r="105" spans="1:255" ht="14.4" thickBot="1" x14ac:dyDescent="0.3">
      <c r="A105" s="9"/>
      <c r="B105" s="32" t="s">
        <v>8</v>
      </c>
      <c r="C105" s="32"/>
      <c r="D105" s="32"/>
      <c r="E105" s="32"/>
      <c r="F105" s="32"/>
      <c r="G105" s="32"/>
      <c r="H105" s="33"/>
      <c r="I105" s="33"/>
      <c r="J105" s="33"/>
      <c r="K105" s="33"/>
      <c r="L105" s="33"/>
      <c r="M105" s="33"/>
      <c r="N105" s="33"/>
      <c r="O105" s="24"/>
      <c r="AA105" s="86"/>
    </row>
    <row r="106" spans="1:255" ht="14.25" customHeight="1" x14ac:dyDescent="0.25">
      <c r="A106" s="9"/>
      <c r="B106" s="34"/>
      <c r="C106" s="183" t="s">
        <v>19</v>
      </c>
      <c r="D106" s="184"/>
      <c r="E106" s="185"/>
      <c r="F106" s="189" t="s">
        <v>24</v>
      </c>
      <c r="G106" s="190"/>
      <c r="H106" s="190"/>
      <c r="I106" s="190"/>
      <c r="J106" s="190"/>
      <c r="K106" s="191"/>
      <c r="L106" s="192" t="s">
        <v>22</v>
      </c>
      <c r="M106" s="194" t="s">
        <v>10</v>
      </c>
      <c r="N106" s="195"/>
      <c r="O106" s="24"/>
    </row>
    <row r="107" spans="1:255" ht="14.4" thickBot="1" x14ac:dyDescent="0.3">
      <c r="A107" s="9"/>
      <c r="B107" s="35"/>
      <c r="C107" s="186"/>
      <c r="D107" s="187"/>
      <c r="E107" s="188"/>
      <c r="F107" s="36" t="str">
        <f>IF(OR(H99&lt;$J$9,H101&gt;$J$10),"",CONCATENATE("MES ",H99))</f>
        <v xml:space="preserve">MES </v>
      </c>
      <c r="G107" s="37" t="str">
        <f>IF(OR(H99&lt;$J$9,H101&gt;$J$10),"",IF(H99+1&gt;H101,"",CONCATENATE("MES ",H99+1)))</f>
        <v/>
      </c>
      <c r="H107" s="37" t="str">
        <f>IF(OR(H99&lt;$J$9,H101&gt;$J$10),"",IF(H99+2&gt;H101,"",CONCATENATE("MES ",H99+2)))</f>
        <v/>
      </c>
      <c r="I107" s="37" t="str">
        <f>IF(OR(H99&lt;$J$9,H101&gt;$J$10),"",IF(H99+3&gt;H101,"",CONCATENATE("MES ",H99+3)))</f>
        <v/>
      </c>
      <c r="J107" s="37" t="str">
        <f>IF(OR(H99&lt;$J$9,H101&gt;$J$10),"",IF(H99+4&gt;H101,"",CONCATENATE("MES ",H99+4)))</f>
        <v/>
      </c>
      <c r="K107" s="38" t="str">
        <f>IF(OR(H99&lt;$J$9,H101&gt;$J$10),"",IF(H99+5&gt;H101,"",CONCATENATE("MES ",H99+5)))</f>
        <v/>
      </c>
      <c r="L107" s="193"/>
      <c r="M107" s="196"/>
      <c r="N107" s="197"/>
      <c r="O107" s="39"/>
    </row>
    <row r="108" spans="1:255" x14ac:dyDescent="0.25">
      <c r="A108" s="9"/>
      <c r="B108" s="40">
        <v>1</v>
      </c>
      <c r="C108" s="198"/>
      <c r="D108" s="199"/>
      <c r="E108" s="200"/>
      <c r="F108" s="57"/>
      <c r="G108" s="58"/>
      <c r="H108" s="58"/>
      <c r="I108" s="58"/>
      <c r="J108" s="58"/>
      <c r="K108" s="59"/>
      <c r="L108" s="41" t="str">
        <f>IF(C108="","",SUM(F108:K108))</f>
        <v/>
      </c>
      <c r="M108" s="170" t="str">
        <f t="shared" ref="M108:M117" si="8">IF(C108="","",ROUND(L108*VLOOKUP(C108,TCN,3,FALSE),3))</f>
        <v/>
      </c>
      <c r="N108" s="171"/>
      <c r="O108" s="24"/>
    </row>
    <row r="109" spans="1:255" x14ac:dyDescent="0.25">
      <c r="A109" s="9"/>
      <c r="B109" s="40">
        <v>3</v>
      </c>
      <c r="C109" s="165"/>
      <c r="D109" s="166"/>
      <c r="E109" s="167"/>
      <c r="F109" s="60"/>
      <c r="G109" s="61"/>
      <c r="H109" s="61"/>
      <c r="I109" s="61"/>
      <c r="J109" s="61"/>
      <c r="K109" s="62"/>
      <c r="L109" s="42" t="str">
        <f t="shared" ref="L109:L117" si="9">IF(C109="","",SUM(F109:K109))</f>
        <v/>
      </c>
      <c r="M109" s="168" t="str">
        <f t="shared" si="8"/>
        <v/>
      </c>
      <c r="N109" s="169"/>
      <c r="O109" s="24"/>
    </row>
    <row r="110" spans="1:255" x14ac:dyDescent="0.25">
      <c r="A110" s="9"/>
      <c r="B110" s="40">
        <v>3</v>
      </c>
      <c r="C110" s="165"/>
      <c r="D110" s="166"/>
      <c r="E110" s="167"/>
      <c r="F110" s="60"/>
      <c r="G110" s="61"/>
      <c r="H110" s="61"/>
      <c r="I110" s="61"/>
      <c r="J110" s="61"/>
      <c r="K110" s="62"/>
      <c r="L110" s="42" t="str">
        <f t="shared" si="9"/>
        <v/>
      </c>
      <c r="M110" s="168" t="str">
        <f t="shared" si="8"/>
        <v/>
      </c>
      <c r="N110" s="169"/>
      <c r="O110" s="24"/>
    </row>
    <row r="111" spans="1:255" x14ac:dyDescent="0.25">
      <c r="A111" s="9"/>
      <c r="B111" s="40">
        <v>4</v>
      </c>
      <c r="C111" s="165"/>
      <c r="D111" s="166"/>
      <c r="E111" s="167"/>
      <c r="F111" s="60"/>
      <c r="G111" s="61"/>
      <c r="H111" s="61"/>
      <c r="I111" s="61"/>
      <c r="J111" s="61"/>
      <c r="K111" s="62"/>
      <c r="L111" s="42" t="str">
        <f t="shared" si="9"/>
        <v/>
      </c>
      <c r="M111" s="168" t="str">
        <f t="shared" si="8"/>
        <v/>
      </c>
      <c r="N111" s="169"/>
      <c r="O111" s="24"/>
    </row>
    <row r="112" spans="1:255" x14ac:dyDescent="0.25">
      <c r="A112" s="9"/>
      <c r="B112" s="40">
        <v>5</v>
      </c>
      <c r="C112" s="165"/>
      <c r="D112" s="166"/>
      <c r="E112" s="167"/>
      <c r="F112" s="60"/>
      <c r="G112" s="61"/>
      <c r="H112" s="61"/>
      <c r="I112" s="61"/>
      <c r="J112" s="61"/>
      <c r="K112" s="62"/>
      <c r="L112" s="42" t="str">
        <f t="shared" si="9"/>
        <v/>
      </c>
      <c r="M112" s="168" t="str">
        <f t="shared" si="8"/>
        <v/>
      </c>
      <c r="N112" s="169"/>
      <c r="O112" s="24"/>
      <c r="AA112" s="87"/>
    </row>
    <row r="113" spans="1:255" x14ac:dyDescent="0.25">
      <c r="A113" s="9"/>
      <c r="B113" s="40">
        <v>6</v>
      </c>
      <c r="C113" s="165"/>
      <c r="D113" s="166"/>
      <c r="E113" s="167"/>
      <c r="F113" s="60"/>
      <c r="G113" s="61"/>
      <c r="H113" s="61"/>
      <c r="I113" s="61"/>
      <c r="J113" s="61"/>
      <c r="K113" s="62"/>
      <c r="L113" s="42" t="str">
        <f t="shared" si="9"/>
        <v/>
      </c>
      <c r="M113" s="168" t="str">
        <f t="shared" si="8"/>
        <v/>
      </c>
      <c r="N113" s="169"/>
      <c r="O113" s="24"/>
    </row>
    <row r="114" spans="1:255" x14ac:dyDescent="0.25">
      <c r="A114" s="9"/>
      <c r="B114" s="40">
        <v>7</v>
      </c>
      <c r="C114" s="165"/>
      <c r="D114" s="166"/>
      <c r="E114" s="167"/>
      <c r="F114" s="60"/>
      <c r="G114" s="61"/>
      <c r="H114" s="61"/>
      <c r="I114" s="61"/>
      <c r="J114" s="61"/>
      <c r="K114" s="62"/>
      <c r="L114" s="42" t="str">
        <f t="shared" si="9"/>
        <v/>
      </c>
      <c r="M114" s="168" t="str">
        <f t="shared" si="8"/>
        <v/>
      </c>
      <c r="N114" s="169"/>
      <c r="O114" s="24"/>
    </row>
    <row r="115" spans="1:255" x14ac:dyDescent="0.25">
      <c r="A115" s="9"/>
      <c r="B115" s="40">
        <v>8</v>
      </c>
      <c r="C115" s="165"/>
      <c r="D115" s="166"/>
      <c r="E115" s="167"/>
      <c r="F115" s="60"/>
      <c r="G115" s="61"/>
      <c r="H115" s="61"/>
      <c r="I115" s="61"/>
      <c r="J115" s="61"/>
      <c r="K115" s="62"/>
      <c r="L115" s="42" t="str">
        <f t="shared" si="9"/>
        <v/>
      </c>
      <c r="M115" s="168" t="str">
        <f t="shared" si="8"/>
        <v/>
      </c>
      <c r="N115" s="169"/>
      <c r="O115" s="24"/>
    </row>
    <row r="116" spans="1:255" x14ac:dyDescent="0.25">
      <c r="A116" s="9"/>
      <c r="B116" s="40">
        <v>9</v>
      </c>
      <c r="C116" s="165"/>
      <c r="D116" s="166"/>
      <c r="E116" s="167"/>
      <c r="F116" s="60"/>
      <c r="G116" s="61"/>
      <c r="H116" s="61"/>
      <c r="I116" s="61"/>
      <c r="J116" s="61"/>
      <c r="K116" s="62"/>
      <c r="L116" s="42" t="str">
        <f t="shared" si="9"/>
        <v/>
      </c>
      <c r="M116" s="168" t="str">
        <f t="shared" si="8"/>
        <v/>
      </c>
      <c r="N116" s="169"/>
      <c r="O116" s="24"/>
    </row>
    <row r="117" spans="1:255" ht="14.4" thickBot="1" x14ac:dyDescent="0.3">
      <c r="A117" s="9"/>
      <c r="B117" s="40">
        <v>10</v>
      </c>
      <c r="C117" s="172"/>
      <c r="D117" s="173"/>
      <c r="E117" s="174"/>
      <c r="F117" s="63"/>
      <c r="G117" s="64"/>
      <c r="H117" s="64"/>
      <c r="I117" s="64"/>
      <c r="J117" s="64"/>
      <c r="K117" s="65"/>
      <c r="L117" s="44" t="str">
        <f t="shared" si="9"/>
        <v/>
      </c>
      <c r="M117" s="175" t="str">
        <f t="shared" si="8"/>
        <v/>
      </c>
      <c r="N117" s="176"/>
      <c r="O117" s="24"/>
    </row>
    <row r="118" spans="1:255" x14ac:dyDescent="0.25">
      <c r="A118" s="33"/>
      <c r="B118" s="24"/>
      <c r="C118" s="24"/>
      <c r="D118" s="249" t="s">
        <v>9</v>
      </c>
      <c r="E118" s="249"/>
      <c r="F118" s="45">
        <f t="shared" ref="F118:K118" si="10">IF(AND(F107="",SUM(F107:F117)=0),"",IF(AND(F107="",SUM(F107:F117)&lt;&gt;0),"ERR",SUM(F107:F117)))</f>
        <v>0</v>
      </c>
      <c r="G118" s="45" t="str">
        <f t="shared" si="10"/>
        <v/>
      </c>
      <c r="H118" s="45" t="str">
        <f t="shared" si="10"/>
        <v/>
      </c>
      <c r="I118" s="45" t="str">
        <f t="shared" si="10"/>
        <v/>
      </c>
      <c r="J118" s="45" t="str">
        <f t="shared" si="10"/>
        <v/>
      </c>
      <c r="K118" s="45" t="str">
        <f t="shared" si="10"/>
        <v/>
      </c>
      <c r="L118" s="46"/>
      <c r="M118" s="247">
        <f>IF(OR(F118="ERR",G118="ERR",H118="ERR",I118="ERR",J118="ERR",K118="ERR"),"ERROR",SUM(M108:N117))</f>
        <v>0</v>
      </c>
      <c r="N118" s="248"/>
      <c r="O118" s="24"/>
      <c r="AA118" s="85">
        <f>M118</f>
        <v>0</v>
      </c>
    </row>
    <row r="119" spans="1:255" ht="14.4" thickBot="1" x14ac:dyDescent="0.3"/>
    <row r="120" spans="1:255" ht="14.25" customHeight="1" x14ac:dyDescent="0.25">
      <c r="A120" s="214" t="s">
        <v>263</v>
      </c>
      <c r="B120" s="216"/>
      <c r="C120" s="240">
        <f>$C$5</f>
        <v>0</v>
      </c>
      <c r="D120" s="241"/>
      <c r="E120" s="241"/>
      <c r="F120" s="241"/>
      <c r="G120" s="241"/>
      <c r="H120" s="241"/>
      <c r="I120" s="241"/>
      <c r="J120" s="241"/>
      <c r="K120" s="241"/>
      <c r="L120" s="241"/>
      <c r="M120" s="241"/>
      <c r="N120" s="241"/>
      <c r="O120" s="242"/>
    </row>
    <row r="121" spans="1:255" ht="14.4" thickBot="1" x14ac:dyDescent="0.3">
      <c r="A121" s="217"/>
      <c r="B121" s="219"/>
      <c r="C121" s="243"/>
      <c r="D121" s="244"/>
      <c r="E121" s="244"/>
      <c r="F121" s="244"/>
      <c r="G121" s="244"/>
      <c r="H121" s="244"/>
      <c r="I121" s="244"/>
      <c r="J121" s="244"/>
      <c r="K121" s="244"/>
      <c r="L121" s="244"/>
      <c r="M121" s="244"/>
      <c r="N121" s="244"/>
      <c r="O121" s="245"/>
    </row>
    <row r="122" spans="1:255" ht="14.4" thickBot="1" x14ac:dyDescent="0.3"/>
    <row r="123" spans="1:255" ht="14.4" thickBot="1" x14ac:dyDescent="0.3">
      <c r="A123" s="224" t="s">
        <v>281</v>
      </c>
      <c r="B123" s="225"/>
      <c r="C123" s="225"/>
      <c r="D123" s="225"/>
      <c r="E123" s="225"/>
      <c r="F123" s="225"/>
      <c r="G123" s="225"/>
      <c r="H123" s="225"/>
      <c r="I123" s="225"/>
      <c r="J123" s="225"/>
      <c r="K123" s="225"/>
      <c r="L123" s="225"/>
      <c r="M123" s="225"/>
      <c r="N123" s="225"/>
      <c r="O123" s="226"/>
    </row>
    <row r="124" spans="1:255" ht="15" customHeight="1" thickBot="1" x14ac:dyDescent="0.3">
      <c r="B124" s="22"/>
      <c r="C124" s="22"/>
      <c r="D124" s="22"/>
      <c r="E124" s="22"/>
      <c r="F124" s="22"/>
      <c r="G124" s="22"/>
      <c r="H124" s="22"/>
      <c r="I124" s="22"/>
      <c r="J124" s="22"/>
      <c r="K124" s="48"/>
      <c r="L124" s="24"/>
      <c r="M124" s="24"/>
      <c r="N124" s="24"/>
      <c r="O124" s="24"/>
    </row>
    <row r="125" spans="1:255" ht="14.4" thickBot="1" x14ac:dyDescent="0.3">
      <c r="A125" s="9"/>
      <c r="B125" s="23" t="s">
        <v>312</v>
      </c>
      <c r="C125" s="9"/>
      <c r="D125" s="9"/>
      <c r="E125" s="9"/>
      <c r="F125" s="9"/>
      <c r="G125" s="9"/>
      <c r="H125" s="9"/>
      <c r="I125" s="9"/>
      <c r="J125" s="9"/>
      <c r="K125" s="24"/>
      <c r="L125" s="237" t="s">
        <v>10</v>
      </c>
      <c r="M125" s="238"/>
      <c r="N125" s="238"/>
      <c r="O125" s="239"/>
      <c r="IU125" s="1" t="str">
        <f>B125</f>
        <v>Descripción:</v>
      </c>
    </row>
    <row r="126" spans="1:255" ht="14.4" thickBot="1" x14ac:dyDescent="0.3">
      <c r="A126" s="9"/>
      <c r="B126" s="227"/>
      <c r="C126" s="228"/>
      <c r="D126" s="228"/>
      <c r="E126" s="228"/>
      <c r="F126" s="228"/>
      <c r="G126" s="228"/>
      <c r="H126" s="228"/>
      <c r="I126" s="228"/>
      <c r="J126" s="229"/>
      <c r="K126" s="24"/>
      <c r="L126" s="233" t="s">
        <v>29</v>
      </c>
      <c r="M126" s="234"/>
      <c r="N126" s="235" t="s">
        <v>30</v>
      </c>
      <c r="O126" s="236"/>
      <c r="AA126" s="84">
        <f>B126</f>
        <v>0</v>
      </c>
    </row>
    <row r="127" spans="1:255" ht="14.4" thickBot="1" x14ac:dyDescent="0.3">
      <c r="A127" s="9"/>
      <c r="B127" s="230"/>
      <c r="C127" s="231"/>
      <c r="D127" s="231"/>
      <c r="E127" s="231"/>
      <c r="F127" s="231"/>
      <c r="G127" s="231"/>
      <c r="H127" s="231"/>
      <c r="I127" s="231"/>
      <c r="J127" s="232"/>
      <c r="K127" s="16" t="s">
        <v>9</v>
      </c>
      <c r="L127" s="220">
        <f>IF(M150=0,0,IF(G129="II",M150,IF(G129=0,"SUBSANAR",0)))</f>
        <v>0</v>
      </c>
      <c r="M127" s="221"/>
      <c r="N127" s="220">
        <f>IF(M150=0,0,IF(G129="DE",M150,IF(G129=0,"SUBSANAR",0)))</f>
        <v>0</v>
      </c>
      <c r="O127" s="221"/>
      <c r="AA127" s="85">
        <f>L127</f>
        <v>0</v>
      </c>
      <c r="IU127" s="4">
        <f>L127</f>
        <v>0</v>
      </c>
    </row>
    <row r="128" spans="1:255" x14ac:dyDescent="0.25">
      <c r="A128" s="9"/>
      <c r="B128" s="24"/>
      <c r="C128" s="24"/>
      <c r="D128" s="24"/>
      <c r="E128" s="24"/>
      <c r="F128" s="24"/>
      <c r="G128" s="24"/>
      <c r="H128" s="24"/>
      <c r="I128" s="24"/>
      <c r="J128" s="24"/>
      <c r="K128" s="24"/>
      <c r="L128" s="24"/>
      <c r="M128" s="24"/>
      <c r="N128" s="24"/>
      <c r="O128" s="24"/>
      <c r="AA128" s="85">
        <f>N127</f>
        <v>0</v>
      </c>
      <c r="IU128" s="4">
        <f>N127</f>
        <v>0</v>
      </c>
    </row>
    <row r="129" spans="1:255" x14ac:dyDescent="0.25">
      <c r="A129" s="9"/>
      <c r="B129" s="25" t="s">
        <v>36</v>
      </c>
      <c r="C129" s="26"/>
      <c r="D129" s="26"/>
      <c r="E129" s="24"/>
      <c r="F129" s="24"/>
      <c r="G129" s="56"/>
      <c r="H129" s="27" t="str">
        <f>IF(B126="","",IF(OR(G129="II",G129="DE"),"","Indicar si la subtarea es de Investigación o Desarrollo"))</f>
        <v/>
      </c>
      <c r="I129" s="24"/>
      <c r="J129" s="28"/>
      <c r="K129" s="28"/>
      <c r="L129" s="28"/>
      <c r="M129" s="28"/>
      <c r="N129" s="28"/>
      <c r="O129" s="28"/>
      <c r="AA129" s="84">
        <f>G129</f>
        <v>0</v>
      </c>
      <c r="IU129" s="1">
        <f>G129</f>
        <v>0</v>
      </c>
    </row>
    <row r="130" spans="1:255" x14ac:dyDescent="0.25">
      <c r="A130" s="9"/>
      <c r="B130" s="24"/>
      <c r="C130" s="24"/>
      <c r="D130" s="24"/>
      <c r="E130" s="24"/>
      <c r="F130" s="24"/>
      <c r="G130" s="24"/>
      <c r="H130" s="24"/>
      <c r="I130" s="24"/>
      <c r="J130" s="24"/>
      <c r="K130" s="24"/>
      <c r="L130" s="24"/>
      <c r="M130" s="24"/>
      <c r="N130" s="24"/>
      <c r="O130" s="24"/>
    </row>
    <row r="131" spans="1:255" ht="14.25" customHeight="1" x14ac:dyDescent="0.25">
      <c r="A131" s="9"/>
      <c r="B131" s="177" t="s">
        <v>282</v>
      </c>
      <c r="C131" s="177"/>
      <c r="D131" s="177"/>
      <c r="E131" s="177"/>
      <c r="F131" s="177"/>
      <c r="G131" s="177"/>
      <c r="H131" s="178"/>
      <c r="I131" s="180" t="str">
        <f>IF(AND(H131=0,H133=0),"",IF(AND(H133&gt;0,H131=0),"Incluir mes de inicio",IF(H131&lt;$J$9,"La subtarea se inicia antes del inicio de la actividad",IF(H131&gt;$J$10,"La subtarea se inicia después de la finalización de la actividad",""))))</f>
        <v/>
      </c>
      <c r="J131" s="180"/>
      <c r="K131" s="180"/>
      <c r="L131" s="180"/>
      <c r="M131" s="180"/>
      <c r="N131" s="180"/>
      <c r="O131" s="180"/>
      <c r="AA131" s="84">
        <f>H131</f>
        <v>0</v>
      </c>
      <c r="IU131" s="1">
        <f>H131</f>
        <v>0</v>
      </c>
    </row>
    <row r="132" spans="1:255" x14ac:dyDescent="0.25">
      <c r="A132" s="9"/>
      <c r="B132" s="177"/>
      <c r="C132" s="177"/>
      <c r="D132" s="177"/>
      <c r="E132" s="177"/>
      <c r="F132" s="177"/>
      <c r="G132" s="177"/>
      <c r="H132" s="201"/>
      <c r="I132" s="180"/>
      <c r="J132" s="180"/>
      <c r="K132" s="180"/>
      <c r="L132" s="180"/>
      <c r="M132" s="180"/>
      <c r="N132" s="180"/>
      <c r="O132" s="180"/>
    </row>
    <row r="133" spans="1:255" ht="14.25" customHeight="1" x14ac:dyDescent="0.25">
      <c r="A133" s="9"/>
      <c r="B133" s="177" t="s">
        <v>283</v>
      </c>
      <c r="C133" s="177"/>
      <c r="D133" s="177"/>
      <c r="E133" s="177"/>
      <c r="F133" s="177"/>
      <c r="G133" s="177"/>
      <c r="H133" s="178"/>
      <c r="I133" s="180" t="str">
        <f>IF(AND(H131=0,H133=0),"",IF(AND(OR(H131&lt;$J$9,H131&gt;$J$10),H133=0),"",IF(AND(H131&gt;=$J$9,H131&lt;=$J$10,H133=0),"Incluir mes de finalización",IF(H133&lt;$J$9,"La subtarea finaliza antes del inicio de la actividad",IF(H133&gt;$J$10,"La subtarea finaliza después de la finalización de la actividad","")))))</f>
        <v/>
      </c>
      <c r="J133" s="180"/>
      <c r="K133" s="180"/>
      <c r="L133" s="180"/>
      <c r="M133" s="180"/>
      <c r="N133" s="180"/>
      <c r="O133" s="180"/>
      <c r="AA133" s="84">
        <f>H133</f>
        <v>0</v>
      </c>
      <c r="IU133" s="1">
        <f>H133</f>
        <v>0</v>
      </c>
    </row>
    <row r="134" spans="1:255" x14ac:dyDescent="0.25">
      <c r="A134" s="9"/>
      <c r="B134" s="177"/>
      <c r="C134" s="177"/>
      <c r="D134" s="177"/>
      <c r="E134" s="177"/>
      <c r="F134" s="177"/>
      <c r="G134" s="177"/>
      <c r="H134" s="179"/>
      <c r="I134" s="180"/>
      <c r="J134" s="180"/>
      <c r="K134" s="180"/>
      <c r="L134" s="180"/>
      <c r="M134" s="180"/>
      <c r="N134" s="180"/>
      <c r="O134" s="180"/>
      <c r="AA134" s="86"/>
    </row>
    <row r="135" spans="1:255" x14ac:dyDescent="0.25">
      <c r="A135" s="9"/>
      <c r="B135" s="24"/>
      <c r="C135" s="24"/>
      <c r="D135" s="24"/>
      <c r="E135" s="24"/>
      <c r="F135" s="24"/>
      <c r="G135" s="31" t="s">
        <v>284</v>
      </c>
      <c r="H135" s="181" t="str">
        <f>IF(AND(H131=0,H133=0),"",IF(AND(H131&gt;=$J$9,H131&lt;=$J$10,H133=0),"SUBSANAR",IF(AND(H133&gt;=$J$9,H133&lt;=$J$10,H131=0),"SUBSANAR",IF(OR(H131&lt;$J$9,H131&gt;$J$10,H133&lt;$J$9,H133&gt;$J$10),"ERROR",H133-H131+1))))</f>
        <v/>
      </c>
      <c r="I135" s="182"/>
      <c r="J135" s="24" t="s">
        <v>17</v>
      </c>
      <c r="K135" s="24"/>
      <c r="L135" s="24"/>
      <c r="M135" s="24"/>
      <c r="N135" s="24"/>
      <c r="O135" s="24"/>
      <c r="AA135" s="86" t="str">
        <f>H135</f>
        <v/>
      </c>
    </row>
    <row r="136" spans="1:255" x14ac:dyDescent="0.25">
      <c r="A136" s="9"/>
      <c r="B136" s="24"/>
      <c r="C136" s="24"/>
      <c r="D136" s="24"/>
      <c r="E136" s="24"/>
      <c r="F136" s="24"/>
      <c r="G136" s="24"/>
      <c r="H136" s="24"/>
      <c r="I136" s="24"/>
      <c r="J136" s="24"/>
      <c r="K136" s="24"/>
      <c r="L136" s="24"/>
      <c r="M136" s="24"/>
      <c r="N136" s="24"/>
      <c r="O136" s="24"/>
      <c r="AA136" s="86"/>
    </row>
    <row r="137" spans="1:255" ht="14.4" thickBot="1" x14ac:dyDescent="0.3">
      <c r="A137" s="9"/>
      <c r="B137" s="32" t="s">
        <v>8</v>
      </c>
      <c r="C137" s="32"/>
      <c r="D137" s="32"/>
      <c r="E137" s="32"/>
      <c r="F137" s="32"/>
      <c r="G137" s="32"/>
      <c r="H137" s="33"/>
      <c r="I137" s="33"/>
      <c r="J137" s="33"/>
      <c r="K137" s="33"/>
      <c r="L137" s="33"/>
      <c r="M137" s="33"/>
      <c r="N137" s="33"/>
      <c r="O137" s="24"/>
      <c r="AA137" s="86"/>
    </row>
    <row r="138" spans="1:255" ht="14.25" customHeight="1" x14ac:dyDescent="0.25">
      <c r="A138" s="9"/>
      <c r="B138" s="34"/>
      <c r="C138" s="183" t="s">
        <v>19</v>
      </c>
      <c r="D138" s="184"/>
      <c r="E138" s="185"/>
      <c r="F138" s="189" t="s">
        <v>24</v>
      </c>
      <c r="G138" s="190"/>
      <c r="H138" s="190"/>
      <c r="I138" s="190"/>
      <c r="J138" s="190"/>
      <c r="K138" s="191"/>
      <c r="L138" s="192" t="s">
        <v>22</v>
      </c>
      <c r="M138" s="194" t="s">
        <v>10</v>
      </c>
      <c r="N138" s="195"/>
      <c r="O138" s="24"/>
    </row>
    <row r="139" spans="1:255" ht="14.4" thickBot="1" x14ac:dyDescent="0.3">
      <c r="A139" s="9"/>
      <c r="B139" s="35"/>
      <c r="C139" s="186"/>
      <c r="D139" s="187"/>
      <c r="E139" s="188"/>
      <c r="F139" s="36" t="str">
        <f>IF(OR(H131&lt;$J$9,H133&gt;$J$10),"",CONCATENATE("MES ",H131))</f>
        <v xml:space="preserve">MES </v>
      </c>
      <c r="G139" s="37" t="str">
        <f>IF(OR(H131&lt;$J$9,H133&gt;$J$10),"",IF(H131+1&gt;H133,"",CONCATENATE("MES ",H131+1)))</f>
        <v/>
      </c>
      <c r="H139" s="37" t="str">
        <f>IF(OR(H131&lt;$J$9,H133&gt;$J$10),"",IF(H131+2&gt;H133,"",CONCATENATE("MES ",H131+2)))</f>
        <v/>
      </c>
      <c r="I139" s="37" t="str">
        <f>IF(OR(H131&lt;$J$9,H133&gt;$J$10),"",IF(H131+3&gt;H133,"",CONCATENATE("MES ",H131+3)))</f>
        <v/>
      </c>
      <c r="J139" s="37" t="str">
        <f>IF(OR(H131&lt;$J$9,H133&gt;$J$10),"",IF(H131+4&gt;H133,"",CONCATENATE("MES ",H131+4)))</f>
        <v/>
      </c>
      <c r="K139" s="38" t="str">
        <f>IF(OR(H131&lt;$J$9,H133&gt;$J$10),"",IF(H131+5&gt;H133,"",CONCATENATE("MES ",H131+5)))</f>
        <v/>
      </c>
      <c r="L139" s="193"/>
      <c r="M139" s="196"/>
      <c r="N139" s="197"/>
      <c r="O139" s="39"/>
    </row>
    <row r="140" spans="1:255" x14ac:dyDescent="0.25">
      <c r="A140" s="9"/>
      <c r="B140" s="40">
        <v>1</v>
      </c>
      <c r="C140" s="198"/>
      <c r="D140" s="199"/>
      <c r="E140" s="200"/>
      <c r="F140" s="57"/>
      <c r="G140" s="58"/>
      <c r="H140" s="58"/>
      <c r="I140" s="58"/>
      <c r="J140" s="58"/>
      <c r="K140" s="59"/>
      <c r="L140" s="41" t="str">
        <f>IF(C140="","",SUM(F140:K140))</f>
        <v/>
      </c>
      <c r="M140" s="170" t="str">
        <f t="shared" ref="M140:M149" si="11">IF(C140="","",ROUND(L140*VLOOKUP(C140,TCN,3,FALSE),3))</f>
        <v/>
      </c>
      <c r="N140" s="171"/>
      <c r="O140" s="24"/>
    </row>
    <row r="141" spans="1:255" x14ac:dyDescent="0.25">
      <c r="A141" s="9"/>
      <c r="B141" s="40">
        <v>3</v>
      </c>
      <c r="C141" s="165"/>
      <c r="D141" s="166"/>
      <c r="E141" s="167"/>
      <c r="F141" s="60"/>
      <c r="G141" s="61"/>
      <c r="H141" s="61"/>
      <c r="I141" s="61"/>
      <c r="J141" s="61"/>
      <c r="K141" s="62"/>
      <c r="L141" s="42" t="str">
        <f t="shared" ref="L141:L149" si="12">IF(C141="","",SUM(F141:K141))</f>
        <v/>
      </c>
      <c r="M141" s="168" t="str">
        <f t="shared" si="11"/>
        <v/>
      </c>
      <c r="N141" s="169"/>
      <c r="O141" s="24"/>
    </row>
    <row r="142" spans="1:255" x14ac:dyDescent="0.25">
      <c r="A142" s="9"/>
      <c r="B142" s="40">
        <v>3</v>
      </c>
      <c r="C142" s="165"/>
      <c r="D142" s="166"/>
      <c r="E142" s="167"/>
      <c r="F142" s="60"/>
      <c r="G142" s="61"/>
      <c r="H142" s="61"/>
      <c r="I142" s="61"/>
      <c r="J142" s="61"/>
      <c r="K142" s="62"/>
      <c r="L142" s="42" t="str">
        <f t="shared" si="12"/>
        <v/>
      </c>
      <c r="M142" s="168" t="str">
        <f t="shared" si="11"/>
        <v/>
      </c>
      <c r="N142" s="169"/>
      <c r="O142" s="24"/>
    </row>
    <row r="143" spans="1:255" x14ac:dyDescent="0.25">
      <c r="A143" s="9"/>
      <c r="B143" s="40">
        <v>4</v>
      </c>
      <c r="C143" s="165"/>
      <c r="D143" s="166"/>
      <c r="E143" s="167"/>
      <c r="F143" s="60"/>
      <c r="G143" s="61"/>
      <c r="H143" s="61"/>
      <c r="I143" s="61"/>
      <c r="J143" s="61"/>
      <c r="K143" s="62"/>
      <c r="L143" s="42" t="str">
        <f t="shared" si="12"/>
        <v/>
      </c>
      <c r="M143" s="168" t="str">
        <f t="shared" si="11"/>
        <v/>
      </c>
      <c r="N143" s="169"/>
      <c r="O143" s="24"/>
    </row>
    <row r="144" spans="1:255" x14ac:dyDescent="0.25">
      <c r="A144" s="9"/>
      <c r="B144" s="40">
        <v>5</v>
      </c>
      <c r="C144" s="165"/>
      <c r="D144" s="166"/>
      <c r="E144" s="167"/>
      <c r="F144" s="60"/>
      <c r="G144" s="61"/>
      <c r="H144" s="61"/>
      <c r="I144" s="61"/>
      <c r="J144" s="61"/>
      <c r="K144" s="62"/>
      <c r="L144" s="42" t="str">
        <f t="shared" si="12"/>
        <v/>
      </c>
      <c r="M144" s="168" t="str">
        <f t="shared" si="11"/>
        <v/>
      </c>
      <c r="N144" s="169"/>
      <c r="O144" s="24"/>
      <c r="AA144" s="87"/>
    </row>
    <row r="145" spans="1:255" x14ac:dyDescent="0.25">
      <c r="A145" s="9"/>
      <c r="B145" s="40">
        <v>6</v>
      </c>
      <c r="C145" s="165"/>
      <c r="D145" s="166"/>
      <c r="E145" s="167"/>
      <c r="F145" s="60"/>
      <c r="G145" s="61"/>
      <c r="H145" s="61"/>
      <c r="I145" s="61"/>
      <c r="J145" s="61"/>
      <c r="K145" s="62"/>
      <c r="L145" s="42" t="str">
        <f t="shared" si="12"/>
        <v/>
      </c>
      <c r="M145" s="168" t="str">
        <f t="shared" si="11"/>
        <v/>
      </c>
      <c r="N145" s="169"/>
      <c r="O145" s="24"/>
    </row>
    <row r="146" spans="1:255" x14ac:dyDescent="0.25">
      <c r="A146" s="9"/>
      <c r="B146" s="40">
        <v>7</v>
      </c>
      <c r="C146" s="165"/>
      <c r="D146" s="166"/>
      <c r="E146" s="167"/>
      <c r="F146" s="60"/>
      <c r="G146" s="61"/>
      <c r="H146" s="61"/>
      <c r="I146" s="61"/>
      <c r="J146" s="61"/>
      <c r="K146" s="62"/>
      <c r="L146" s="42" t="str">
        <f t="shared" si="12"/>
        <v/>
      </c>
      <c r="M146" s="168" t="str">
        <f t="shared" si="11"/>
        <v/>
      </c>
      <c r="N146" s="169"/>
      <c r="O146" s="24"/>
    </row>
    <row r="147" spans="1:255" x14ac:dyDescent="0.25">
      <c r="A147" s="9"/>
      <c r="B147" s="40">
        <v>8</v>
      </c>
      <c r="C147" s="165"/>
      <c r="D147" s="166"/>
      <c r="E147" s="167"/>
      <c r="F147" s="60"/>
      <c r="G147" s="61"/>
      <c r="H147" s="61"/>
      <c r="I147" s="61"/>
      <c r="J147" s="61"/>
      <c r="K147" s="62"/>
      <c r="L147" s="42" t="str">
        <f t="shared" si="12"/>
        <v/>
      </c>
      <c r="M147" s="168" t="str">
        <f t="shared" si="11"/>
        <v/>
      </c>
      <c r="N147" s="169"/>
      <c r="O147" s="24"/>
    </row>
    <row r="148" spans="1:255" x14ac:dyDescent="0.25">
      <c r="A148" s="9"/>
      <c r="B148" s="40">
        <v>9</v>
      </c>
      <c r="C148" s="165"/>
      <c r="D148" s="166"/>
      <c r="E148" s="167"/>
      <c r="F148" s="60"/>
      <c r="G148" s="61"/>
      <c r="H148" s="61"/>
      <c r="I148" s="61"/>
      <c r="J148" s="61"/>
      <c r="K148" s="62"/>
      <c r="L148" s="42" t="str">
        <f t="shared" si="12"/>
        <v/>
      </c>
      <c r="M148" s="168" t="str">
        <f t="shared" si="11"/>
        <v/>
      </c>
      <c r="N148" s="169"/>
      <c r="O148" s="24"/>
    </row>
    <row r="149" spans="1:255" ht="14.4" thickBot="1" x14ac:dyDescent="0.3">
      <c r="A149" s="9"/>
      <c r="B149" s="40">
        <v>10</v>
      </c>
      <c r="C149" s="172"/>
      <c r="D149" s="173"/>
      <c r="E149" s="174"/>
      <c r="F149" s="63"/>
      <c r="G149" s="64"/>
      <c r="H149" s="64"/>
      <c r="I149" s="64"/>
      <c r="J149" s="64"/>
      <c r="K149" s="65"/>
      <c r="L149" s="44" t="str">
        <f t="shared" si="12"/>
        <v/>
      </c>
      <c r="M149" s="175" t="str">
        <f t="shared" si="11"/>
        <v/>
      </c>
      <c r="N149" s="176"/>
      <c r="O149" s="24"/>
    </row>
    <row r="150" spans="1:255" x14ac:dyDescent="0.25">
      <c r="A150" s="33"/>
      <c r="B150" s="24"/>
      <c r="C150" s="24"/>
      <c r="D150" s="249" t="s">
        <v>9</v>
      </c>
      <c r="E150" s="249"/>
      <c r="F150" s="45">
        <f t="shared" ref="F150:K150" si="13">IF(AND(F139="",SUM(F139:F149)=0),"",IF(AND(F139="",SUM(F139:F149)&lt;&gt;0),"ERR",SUM(F139:F149)))</f>
        <v>0</v>
      </c>
      <c r="G150" s="45" t="str">
        <f t="shared" si="13"/>
        <v/>
      </c>
      <c r="H150" s="45" t="str">
        <f t="shared" si="13"/>
        <v/>
      </c>
      <c r="I150" s="45" t="str">
        <f t="shared" si="13"/>
        <v/>
      </c>
      <c r="J150" s="45" t="str">
        <f t="shared" si="13"/>
        <v/>
      </c>
      <c r="K150" s="45" t="str">
        <f t="shared" si="13"/>
        <v/>
      </c>
      <c r="L150" s="46"/>
      <c r="M150" s="247">
        <f>IF(OR(F150="ERR",G150="ERR",H150="ERR",I150="ERR",J150="ERR",K150="ERR"),"ERROR",SUM(M140:N149))</f>
        <v>0</v>
      </c>
      <c r="N150" s="248"/>
      <c r="O150" s="24"/>
      <c r="AA150" s="85">
        <f>M150</f>
        <v>0</v>
      </c>
    </row>
    <row r="151" spans="1:255" ht="14.4" thickBot="1" x14ac:dyDescent="0.3">
      <c r="A151" s="24"/>
      <c r="B151" s="24"/>
      <c r="C151" s="24"/>
      <c r="D151" s="24"/>
      <c r="E151" s="24"/>
      <c r="F151" s="24"/>
      <c r="G151" s="24"/>
      <c r="H151" s="24"/>
      <c r="I151" s="24"/>
      <c r="J151" s="24"/>
      <c r="K151" s="24"/>
      <c r="L151" s="24"/>
      <c r="M151" s="24"/>
      <c r="N151" s="24"/>
      <c r="O151" s="24"/>
    </row>
    <row r="152" spans="1:255" ht="14.4" thickBot="1" x14ac:dyDescent="0.3">
      <c r="A152" s="224" t="s">
        <v>285</v>
      </c>
      <c r="B152" s="225"/>
      <c r="C152" s="225"/>
      <c r="D152" s="225"/>
      <c r="E152" s="225"/>
      <c r="F152" s="225"/>
      <c r="G152" s="225"/>
      <c r="H152" s="225"/>
      <c r="I152" s="225"/>
      <c r="J152" s="225"/>
      <c r="K152" s="225"/>
      <c r="L152" s="225"/>
      <c r="M152" s="225"/>
      <c r="N152" s="225"/>
      <c r="O152" s="226"/>
    </row>
    <row r="153" spans="1:255" ht="15" customHeight="1" thickBot="1" x14ac:dyDescent="0.3">
      <c r="B153" s="22"/>
      <c r="C153" s="22"/>
      <c r="D153" s="22"/>
      <c r="E153" s="22"/>
      <c r="F153" s="22"/>
      <c r="G153" s="22"/>
      <c r="H153" s="22"/>
      <c r="I153" s="22"/>
      <c r="J153" s="22"/>
      <c r="K153" s="48"/>
      <c r="L153" s="24"/>
      <c r="M153" s="24"/>
      <c r="N153" s="24"/>
      <c r="O153" s="24"/>
    </row>
    <row r="154" spans="1:255" ht="14.4" thickBot="1" x14ac:dyDescent="0.3">
      <c r="A154" s="9"/>
      <c r="B154" s="23" t="s">
        <v>312</v>
      </c>
      <c r="C154" s="9"/>
      <c r="D154" s="9"/>
      <c r="E154" s="9"/>
      <c r="F154" s="9"/>
      <c r="G154" s="9"/>
      <c r="H154" s="9"/>
      <c r="I154" s="9"/>
      <c r="J154" s="9"/>
      <c r="K154" s="24"/>
      <c r="L154" s="237" t="s">
        <v>10</v>
      </c>
      <c r="M154" s="238"/>
      <c r="N154" s="238"/>
      <c r="O154" s="239"/>
      <c r="IU154" s="1" t="str">
        <f>B154</f>
        <v>Descripción:</v>
      </c>
    </row>
    <row r="155" spans="1:255" ht="14.4" thickBot="1" x14ac:dyDescent="0.3">
      <c r="A155" s="9"/>
      <c r="B155" s="227"/>
      <c r="C155" s="228"/>
      <c r="D155" s="228"/>
      <c r="E155" s="228"/>
      <c r="F155" s="228"/>
      <c r="G155" s="228"/>
      <c r="H155" s="228"/>
      <c r="I155" s="228"/>
      <c r="J155" s="229"/>
      <c r="K155" s="24"/>
      <c r="L155" s="233" t="s">
        <v>29</v>
      </c>
      <c r="M155" s="234"/>
      <c r="N155" s="235" t="s">
        <v>30</v>
      </c>
      <c r="O155" s="236"/>
      <c r="AA155" s="84">
        <f>B155</f>
        <v>0</v>
      </c>
    </row>
    <row r="156" spans="1:255" ht="14.4" thickBot="1" x14ac:dyDescent="0.3">
      <c r="A156" s="9"/>
      <c r="B156" s="230"/>
      <c r="C156" s="231"/>
      <c r="D156" s="231"/>
      <c r="E156" s="231"/>
      <c r="F156" s="231"/>
      <c r="G156" s="231"/>
      <c r="H156" s="231"/>
      <c r="I156" s="231"/>
      <c r="J156" s="232"/>
      <c r="K156" s="16" t="s">
        <v>9</v>
      </c>
      <c r="L156" s="220">
        <f>IF(M179=0,0,IF(G158="II",M179,IF(G158=0,"SUBSANAR",0)))</f>
        <v>0</v>
      </c>
      <c r="M156" s="221"/>
      <c r="N156" s="220">
        <f>IF(M179=0,0,IF(G158="DE",M179,IF(G158=0,"SUBSANAR",0)))</f>
        <v>0</v>
      </c>
      <c r="O156" s="221"/>
      <c r="AA156" s="85">
        <f>L156</f>
        <v>0</v>
      </c>
      <c r="IU156" s="4">
        <f>L156</f>
        <v>0</v>
      </c>
    </row>
    <row r="157" spans="1:255" x14ac:dyDescent="0.25">
      <c r="A157" s="9"/>
      <c r="B157" s="24"/>
      <c r="C157" s="24"/>
      <c r="D157" s="24"/>
      <c r="E157" s="24"/>
      <c r="F157" s="24"/>
      <c r="G157" s="24"/>
      <c r="H157" s="24"/>
      <c r="I157" s="24"/>
      <c r="J157" s="24"/>
      <c r="K157" s="24"/>
      <c r="L157" s="24"/>
      <c r="M157" s="24"/>
      <c r="N157" s="24"/>
      <c r="O157" s="24"/>
      <c r="AA157" s="85">
        <f>N156</f>
        <v>0</v>
      </c>
      <c r="IU157" s="4">
        <f>N156</f>
        <v>0</v>
      </c>
    </row>
    <row r="158" spans="1:255" x14ac:dyDescent="0.25">
      <c r="A158" s="9"/>
      <c r="B158" s="25" t="s">
        <v>36</v>
      </c>
      <c r="C158" s="26"/>
      <c r="D158" s="26"/>
      <c r="E158" s="24"/>
      <c r="F158" s="24"/>
      <c r="G158" s="56"/>
      <c r="H158" s="27" t="str">
        <f>IF(B155="","",IF(OR(G158="II",G158="DE"),"","Indicar si la subtarea es de Investigación o Desarrollo"))</f>
        <v/>
      </c>
      <c r="I158" s="24"/>
      <c r="J158" s="28"/>
      <c r="K158" s="28"/>
      <c r="L158" s="28"/>
      <c r="M158" s="28"/>
      <c r="N158" s="28"/>
      <c r="O158" s="28"/>
      <c r="AA158" s="84">
        <f>G158</f>
        <v>0</v>
      </c>
      <c r="IU158" s="1">
        <f>G158</f>
        <v>0</v>
      </c>
    </row>
    <row r="159" spans="1:255" x14ac:dyDescent="0.25">
      <c r="A159" s="9"/>
      <c r="B159" s="24"/>
      <c r="C159" s="24"/>
      <c r="D159" s="24"/>
      <c r="E159" s="24"/>
      <c r="F159" s="24"/>
      <c r="G159" s="24"/>
      <c r="H159" s="24"/>
      <c r="I159" s="24"/>
      <c r="J159" s="24"/>
      <c r="K159" s="24"/>
      <c r="L159" s="24"/>
      <c r="M159" s="24"/>
      <c r="N159" s="24"/>
      <c r="O159" s="24"/>
    </row>
    <row r="160" spans="1:255" ht="14.25" customHeight="1" x14ac:dyDescent="0.25">
      <c r="A160" s="9"/>
      <c r="B160" s="177" t="s">
        <v>286</v>
      </c>
      <c r="C160" s="177"/>
      <c r="D160" s="177"/>
      <c r="E160" s="177"/>
      <c r="F160" s="177"/>
      <c r="G160" s="177"/>
      <c r="H160" s="178"/>
      <c r="I160" s="180" t="str">
        <f>IF(AND(H160=0,H162=0),"",IF(AND(H162&gt;0,H160=0),"Incluir mes de inicio",IF(H160&lt;$J$9,"La subtarea se inicia antes del inicio de la actividad",IF(H160&gt;$J$10,"La subtarea se inicia después de la finalización de la actividad",""))))</f>
        <v/>
      </c>
      <c r="J160" s="180"/>
      <c r="K160" s="180"/>
      <c r="L160" s="180"/>
      <c r="M160" s="180"/>
      <c r="N160" s="180"/>
      <c r="O160" s="180"/>
      <c r="AA160" s="84">
        <f>H160</f>
        <v>0</v>
      </c>
      <c r="IU160" s="1">
        <f>H160</f>
        <v>0</v>
      </c>
    </row>
    <row r="161" spans="1:255" x14ac:dyDescent="0.25">
      <c r="A161" s="9"/>
      <c r="B161" s="177"/>
      <c r="C161" s="177"/>
      <c r="D161" s="177"/>
      <c r="E161" s="177"/>
      <c r="F161" s="177"/>
      <c r="G161" s="177"/>
      <c r="H161" s="201"/>
      <c r="I161" s="180"/>
      <c r="J161" s="180"/>
      <c r="K161" s="180"/>
      <c r="L161" s="180"/>
      <c r="M161" s="180"/>
      <c r="N161" s="180"/>
      <c r="O161" s="180"/>
    </row>
    <row r="162" spans="1:255" ht="14.25" customHeight="1" x14ac:dyDescent="0.25">
      <c r="A162" s="9"/>
      <c r="B162" s="177" t="s">
        <v>287</v>
      </c>
      <c r="C162" s="177"/>
      <c r="D162" s="177"/>
      <c r="E162" s="177"/>
      <c r="F162" s="177"/>
      <c r="G162" s="177"/>
      <c r="H162" s="178"/>
      <c r="I162" s="180" t="str">
        <f>IF(AND(H160=0,H162=0),"",IF(AND(OR(H160&lt;$J$9,H160&gt;$J$10),H162=0),"",IF(AND(H160&gt;=$J$9,H160&lt;=$J$10,H162=0),"Incluir mes de finalización",IF(H162&lt;$J$9,"La subtarea finaliza antes del inicio de la actividad",IF(H162&gt;$J$10,"La subtarea finaliza después de la finalización de la actividad","")))))</f>
        <v/>
      </c>
      <c r="J162" s="180"/>
      <c r="K162" s="180"/>
      <c r="L162" s="180"/>
      <c r="M162" s="180"/>
      <c r="N162" s="180"/>
      <c r="O162" s="180"/>
      <c r="AA162" s="84">
        <f>H162</f>
        <v>0</v>
      </c>
      <c r="IU162" s="1">
        <f>H162</f>
        <v>0</v>
      </c>
    </row>
    <row r="163" spans="1:255" x14ac:dyDescent="0.25">
      <c r="A163" s="9"/>
      <c r="B163" s="177"/>
      <c r="C163" s="177"/>
      <c r="D163" s="177"/>
      <c r="E163" s="177"/>
      <c r="F163" s="177"/>
      <c r="G163" s="177"/>
      <c r="H163" s="179"/>
      <c r="I163" s="180"/>
      <c r="J163" s="180"/>
      <c r="K163" s="180"/>
      <c r="L163" s="180"/>
      <c r="M163" s="180"/>
      <c r="N163" s="180"/>
      <c r="O163" s="180"/>
      <c r="AA163" s="86"/>
    </row>
    <row r="164" spans="1:255" x14ac:dyDescent="0.25">
      <c r="A164" s="9"/>
      <c r="B164" s="24"/>
      <c r="C164" s="24"/>
      <c r="D164" s="24"/>
      <c r="E164" s="24"/>
      <c r="F164" s="24"/>
      <c r="G164" s="31" t="s">
        <v>288</v>
      </c>
      <c r="H164" s="181" t="str">
        <f>IF(AND(H160=0,H162=0),"",IF(AND(H160&gt;=$J$9,H160&lt;=$J$10,H162=0),"SUBSANAR",IF(AND(H162&gt;=$J$9,H162&lt;=$J$10,H160=0),"SUBSANAR",IF(OR(H160&lt;$J$9,H160&gt;$J$10,H162&lt;$J$9,H162&gt;$J$10),"ERROR",H162-H160+1))))</f>
        <v/>
      </c>
      <c r="I164" s="182"/>
      <c r="J164" s="24" t="s">
        <v>17</v>
      </c>
      <c r="K164" s="24"/>
      <c r="L164" s="24"/>
      <c r="M164" s="24"/>
      <c r="N164" s="24"/>
      <c r="O164" s="24"/>
      <c r="AA164" s="86" t="str">
        <f>H164</f>
        <v/>
      </c>
    </row>
    <row r="165" spans="1:255" x14ac:dyDescent="0.25">
      <c r="A165" s="9"/>
      <c r="B165" s="24"/>
      <c r="C165" s="24"/>
      <c r="D165" s="24"/>
      <c r="E165" s="24"/>
      <c r="F165" s="24"/>
      <c r="G165" s="24"/>
      <c r="H165" s="24"/>
      <c r="I165" s="24"/>
      <c r="J165" s="24"/>
      <c r="K165" s="24"/>
      <c r="L165" s="24"/>
      <c r="M165" s="24"/>
      <c r="N165" s="24"/>
      <c r="O165" s="24"/>
      <c r="AA165" s="86"/>
    </row>
    <row r="166" spans="1:255" ht="14.4" thickBot="1" x14ac:dyDescent="0.3">
      <c r="A166" s="9"/>
      <c r="B166" s="32" t="s">
        <v>8</v>
      </c>
      <c r="C166" s="32"/>
      <c r="D166" s="32"/>
      <c r="E166" s="32"/>
      <c r="F166" s="32"/>
      <c r="G166" s="32"/>
      <c r="H166" s="33"/>
      <c r="I166" s="33"/>
      <c r="J166" s="33"/>
      <c r="K166" s="33"/>
      <c r="L166" s="33"/>
      <c r="M166" s="33"/>
      <c r="N166" s="33"/>
      <c r="O166" s="24"/>
      <c r="AA166" s="86"/>
    </row>
    <row r="167" spans="1:255" ht="14.25" customHeight="1" x14ac:dyDescent="0.25">
      <c r="A167" s="9"/>
      <c r="B167" s="34"/>
      <c r="C167" s="183" t="s">
        <v>19</v>
      </c>
      <c r="D167" s="184"/>
      <c r="E167" s="185"/>
      <c r="F167" s="189" t="s">
        <v>24</v>
      </c>
      <c r="G167" s="190"/>
      <c r="H167" s="190"/>
      <c r="I167" s="190"/>
      <c r="J167" s="190"/>
      <c r="K167" s="191"/>
      <c r="L167" s="192" t="s">
        <v>22</v>
      </c>
      <c r="M167" s="194" t="s">
        <v>10</v>
      </c>
      <c r="N167" s="195"/>
      <c r="O167" s="24"/>
    </row>
    <row r="168" spans="1:255" ht="14.4" thickBot="1" x14ac:dyDescent="0.3">
      <c r="A168" s="9"/>
      <c r="B168" s="35"/>
      <c r="C168" s="186"/>
      <c r="D168" s="187"/>
      <c r="E168" s="188"/>
      <c r="F168" s="36" t="str">
        <f>IF(OR(H160&lt;$J$9,H162&gt;$J$10),"",CONCATENATE("MES ",H160))</f>
        <v xml:space="preserve">MES </v>
      </c>
      <c r="G168" s="37" t="str">
        <f>IF(OR(H160&lt;$J$9,H162&gt;$J$10),"",IF(H160+1&gt;H162,"",CONCATENATE("MES ",H160+1)))</f>
        <v/>
      </c>
      <c r="H168" s="37" t="str">
        <f>IF(OR(H160&lt;$J$9,H162&gt;$J$10),"",IF(H160+2&gt;H162,"",CONCATENATE("MES ",H160+2)))</f>
        <v/>
      </c>
      <c r="I168" s="37" t="str">
        <f>IF(OR(H160&lt;$J$9,H162&gt;$J$10),"",IF(H160+3&gt;H162,"",CONCATENATE("MES ",H160+3)))</f>
        <v/>
      </c>
      <c r="J168" s="37" t="str">
        <f>IF(OR(H160&lt;$J$9,H162&gt;$J$10),"",IF(H160+4&gt;H162,"",CONCATENATE("MES ",H160+4)))</f>
        <v/>
      </c>
      <c r="K168" s="38" t="str">
        <f>IF(OR(H160&lt;$J$9,H162&gt;$J$10),"",IF(H160+5&gt;H162,"",CONCATENATE("MES ",H160+5)))</f>
        <v/>
      </c>
      <c r="L168" s="193"/>
      <c r="M168" s="196"/>
      <c r="N168" s="197"/>
      <c r="O168" s="39"/>
    </row>
    <row r="169" spans="1:255" x14ac:dyDescent="0.25">
      <c r="A169" s="9"/>
      <c r="B169" s="40">
        <v>1</v>
      </c>
      <c r="C169" s="198"/>
      <c r="D169" s="199"/>
      <c r="E169" s="200"/>
      <c r="F169" s="57"/>
      <c r="G169" s="58"/>
      <c r="H169" s="58"/>
      <c r="I169" s="58"/>
      <c r="J169" s="58"/>
      <c r="K169" s="59"/>
      <c r="L169" s="41" t="str">
        <f>IF(C169="","",SUM(F169:K169))</f>
        <v/>
      </c>
      <c r="M169" s="170" t="str">
        <f t="shared" ref="M169:M178" si="14">IF(C169="","",ROUND(L169*VLOOKUP(C169,TCN,3,FALSE),3))</f>
        <v/>
      </c>
      <c r="N169" s="171"/>
      <c r="O169" s="24"/>
    </row>
    <row r="170" spans="1:255" x14ac:dyDescent="0.25">
      <c r="A170" s="9"/>
      <c r="B170" s="40">
        <v>3</v>
      </c>
      <c r="C170" s="165"/>
      <c r="D170" s="166"/>
      <c r="E170" s="167"/>
      <c r="F170" s="60"/>
      <c r="G170" s="61"/>
      <c r="H170" s="61"/>
      <c r="I170" s="61"/>
      <c r="J170" s="61"/>
      <c r="K170" s="62"/>
      <c r="L170" s="42" t="str">
        <f t="shared" ref="L170:L178" si="15">IF(C170="","",SUM(F170:K170))</f>
        <v/>
      </c>
      <c r="M170" s="168" t="str">
        <f t="shared" si="14"/>
        <v/>
      </c>
      <c r="N170" s="169"/>
      <c r="O170" s="24"/>
    </row>
    <row r="171" spans="1:255" x14ac:dyDescent="0.25">
      <c r="A171" s="9"/>
      <c r="B171" s="40">
        <v>3</v>
      </c>
      <c r="C171" s="165"/>
      <c r="D171" s="166"/>
      <c r="E171" s="167"/>
      <c r="F171" s="60"/>
      <c r="G171" s="61"/>
      <c r="H171" s="61"/>
      <c r="I171" s="61"/>
      <c r="J171" s="61"/>
      <c r="K171" s="62"/>
      <c r="L171" s="42" t="str">
        <f t="shared" si="15"/>
        <v/>
      </c>
      <c r="M171" s="168" t="str">
        <f t="shared" si="14"/>
        <v/>
      </c>
      <c r="N171" s="169"/>
      <c r="O171" s="24"/>
    </row>
    <row r="172" spans="1:255" x14ac:dyDescent="0.25">
      <c r="A172" s="9"/>
      <c r="B172" s="40">
        <v>4</v>
      </c>
      <c r="C172" s="165"/>
      <c r="D172" s="166"/>
      <c r="E172" s="167"/>
      <c r="F172" s="60"/>
      <c r="G172" s="61"/>
      <c r="H172" s="61"/>
      <c r="I172" s="61"/>
      <c r="J172" s="61"/>
      <c r="K172" s="62"/>
      <c r="L172" s="42" t="str">
        <f t="shared" si="15"/>
        <v/>
      </c>
      <c r="M172" s="168" t="str">
        <f t="shared" si="14"/>
        <v/>
      </c>
      <c r="N172" s="169"/>
      <c r="O172" s="24"/>
    </row>
    <row r="173" spans="1:255" x14ac:dyDescent="0.25">
      <c r="A173" s="9"/>
      <c r="B173" s="40">
        <v>5</v>
      </c>
      <c r="C173" s="165"/>
      <c r="D173" s="166"/>
      <c r="E173" s="167"/>
      <c r="F173" s="60"/>
      <c r="G173" s="61"/>
      <c r="H173" s="61"/>
      <c r="I173" s="61"/>
      <c r="J173" s="61"/>
      <c r="K173" s="62"/>
      <c r="L173" s="42" t="str">
        <f t="shared" si="15"/>
        <v/>
      </c>
      <c r="M173" s="168" t="str">
        <f t="shared" si="14"/>
        <v/>
      </c>
      <c r="N173" s="169"/>
      <c r="O173" s="24"/>
      <c r="AA173" s="87"/>
    </row>
    <row r="174" spans="1:255" x14ac:dyDescent="0.25">
      <c r="A174" s="9"/>
      <c r="B174" s="40">
        <v>6</v>
      </c>
      <c r="C174" s="165"/>
      <c r="D174" s="166"/>
      <c r="E174" s="167"/>
      <c r="F174" s="60"/>
      <c r="G174" s="61"/>
      <c r="H174" s="61"/>
      <c r="I174" s="61"/>
      <c r="J174" s="61"/>
      <c r="K174" s="62"/>
      <c r="L174" s="42" t="str">
        <f t="shared" si="15"/>
        <v/>
      </c>
      <c r="M174" s="168" t="str">
        <f t="shared" si="14"/>
        <v/>
      </c>
      <c r="N174" s="169"/>
      <c r="O174" s="24"/>
    </row>
    <row r="175" spans="1:255" x14ac:dyDescent="0.25">
      <c r="A175" s="9"/>
      <c r="B175" s="40">
        <v>7</v>
      </c>
      <c r="C175" s="165"/>
      <c r="D175" s="166"/>
      <c r="E175" s="167"/>
      <c r="F175" s="60"/>
      <c r="G175" s="61"/>
      <c r="H175" s="61"/>
      <c r="I175" s="61"/>
      <c r="J175" s="61"/>
      <c r="K175" s="62"/>
      <c r="L175" s="42" t="str">
        <f t="shared" si="15"/>
        <v/>
      </c>
      <c r="M175" s="168" t="str">
        <f t="shared" si="14"/>
        <v/>
      </c>
      <c r="N175" s="169"/>
      <c r="O175" s="24"/>
    </row>
    <row r="176" spans="1:255" x14ac:dyDescent="0.25">
      <c r="A176" s="9"/>
      <c r="B176" s="40">
        <v>8</v>
      </c>
      <c r="C176" s="165"/>
      <c r="D176" s="166"/>
      <c r="E176" s="167"/>
      <c r="F176" s="60"/>
      <c r="G176" s="61"/>
      <c r="H176" s="61"/>
      <c r="I176" s="61"/>
      <c r="J176" s="61"/>
      <c r="K176" s="62"/>
      <c r="L176" s="42" t="str">
        <f t="shared" si="15"/>
        <v/>
      </c>
      <c r="M176" s="168" t="str">
        <f t="shared" si="14"/>
        <v/>
      </c>
      <c r="N176" s="169"/>
      <c r="O176" s="24"/>
    </row>
    <row r="177" spans="1:27" x14ac:dyDescent="0.25">
      <c r="A177" s="9"/>
      <c r="B177" s="40">
        <v>9</v>
      </c>
      <c r="C177" s="165"/>
      <c r="D177" s="166"/>
      <c r="E177" s="167"/>
      <c r="F177" s="60"/>
      <c r="G177" s="61"/>
      <c r="H177" s="61"/>
      <c r="I177" s="61"/>
      <c r="J177" s="61"/>
      <c r="K177" s="62"/>
      <c r="L177" s="42" t="str">
        <f t="shared" si="15"/>
        <v/>
      </c>
      <c r="M177" s="168" t="str">
        <f t="shared" si="14"/>
        <v/>
      </c>
      <c r="N177" s="169"/>
      <c r="O177" s="24"/>
    </row>
    <row r="178" spans="1:27" ht="14.4" thickBot="1" x14ac:dyDescent="0.3">
      <c r="A178" s="9"/>
      <c r="B178" s="40">
        <v>10</v>
      </c>
      <c r="C178" s="172"/>
      <c r="D178" s="173"/>
      <c r="E178" s="174"/>
      <c r="F178" s="63"/>
      <c r="G178" s="64"/>
      <c r="H178" s="64"/>
      <c r="I178" s="64"/>
      <c r="J178" s="64"/>
      <c r="K178" s="65"/>
      <c r="L178" s="44" t="str">
        <f t="shared" si="15"/>
        <v/>
      </c>
      <c r="M178" s="175" t="str">
        <f t="shared" si="14"/>
        <v/>
      </c>
      <c r="N178" s="176"/>
      <c r="O178" s="24"/>
    </row>
    <row r="179" spans="1:27" x14ac:dyDescent="0.25">
      <c r="A179" s="33"/>
      <c r="B179" s="24"/>
      <c r="C179" s="24"/>
      <c r="D179" s="249" t="s">
        <v>9</v>
      </c>
      <c r="E179" s="249"/>
      <c r="F179" s="45">
        <f t="shared" ref="F179:K179" si="16">IF(AND(F168="",SUM(F168:F178)=0),"",IF(AND(F168="",SUM(F168:F178)&lt;&gt;0),"ERR",SUM(F168:F178)))</f>
        <v>0</v>
      </c>
      <c r="G179" s="45" t="str">
        <f t="shared" si="16"/>
        <v/>
      </c>
      <c r="H179" s="45" t="str">
        <f t="shared" si="16"/>
        <v/>
      </c>
      <c r="I179" s="45" t="str">
        <f t="shared" si="16"/>
        <v/>
      </c>
      <c r="J179" s="45" t="str">
        <f t="shared" si="16"/>
        <v/>
      </c>
      <c r="K179" s="45" t="str">
        <f t="shared" si="16"/>
        <v/>
      </c>
      <c r="L179" s="46"/>
      <c r="M179" s="247">
        <f>IF(OR(F179="ERR",G179="ERR",H179="ERR",I179="ERR",J179="ERR",K179="ERR"),"ERROR",SUM(M169:N178))</f>
        <v>0</v>
      </c>
      <c r="N179" s="248"/>
      <c r="O179" s="24"/>
      <c r="AA179" s="85">
        <f>M179</f>
        <v>0</v>
      </c>
    </row>
  </sheetData>
  <sheetProtection algorithmName="SHA-512" hashValue="qZkq5aIMzQUmzjauENdcYttuc/nK4pPUWY6XXByQ4jci7z1VQNkvzfTEzMkJhmLfdN+Yz7NHCmLV1zilVjvT+g==" saltValue="T1KTyiiQsDZPKbdZEoxAyg==" spinCount="100000" sheet="1" objects="1" scenarios="1"/>
  <mergeCells count="260">
    <mergeCell ref="D179:E179"/>
    <mergeCell ref="M179:N179"/>
    <mergeCell ref="C176:E176"/>
    <mergeCell ref="M176:N176"/>
    <mergeCell ref="C177:E177"/>
    <mergeCell ref="M177:N177"/>
    <mergeCell ref="C178:E178"/>
    <mergeCell ref="M178:N178"/>
    <mergeCell ref="M175:N175"/>
    <mergeCell ref="L167:L168"/>
    <mergeCell ref="H164:I164"/>
    <mergeCell ref="B160:G161"/>
    <mergeCell ref="M167:N168"/>
    <mergeCell ref="C173:E173"/>
    <mergeCell ref="M173:N173"/>
    <mergeCell ref="C171:E171"/>
    <mergeCell ref="M171:N171"/>
    <mergeCell ref="C175:E175"/>
    <mergeCell ref="M174:N174"/>
    <mergeCell ref="C174:E174"/>
    <mergeCell ref="C167:E168"/>
    <mergeCell ref="C172:E172"/>
    <mergeCell ref="M172:N172"/>
    <mergeCell ref="C170:E170"/>
    <mergeCell ref="M170:N170"/>
    <mergeCell ref="F167:K167"/>
    <mergeCell ref="C169:E169"/>
    <mergeCell ref="M169:N169"/>
    <mergeCell ref="B162:G163"/>
    <mergeCell ref="H162:H163"/>
    <mergeCell ref="I162:O163"/>
    <mergeCell ref="L155:M155"/>
    <mergeCell ref="N155:O155"/>
    <mergeCell ref="L156:M156"/>
    <mergeCell ref="N156:O156"/>
    <mergeCell ref="H160:H161"/>
    <mergeCell ref="I160:O161"/>
    <mergeCell ref="B155:J156"/>
    <mergeCell ref="A152:O152"/>
    <mergeCell ref="C141:E141"/>
    <mergeCell ref="D150:E150"/>
    <mergeCell ref="C145:E145"/>
    <mergeCell ref="M145:N145"/>
    <mergeCell ref="C144:E144"/>
    <mergeCell ref="M144:N144"/>
    <mergeCell ref="L154:O154"/>
    <mergeCell ref="C146:E146"/>
    <mergeCell ref="M146:N146"/>
    <mergeCell ref="C147:E147"/>
    <mergeCell ref="M147:N147"/>
    <mergeCell ref="C149:E149"/>
    <mergeCell ref="M149:N149"/>
    <mergeCell ref="C148:E148"/>
    <mergeCell ref="M148:N148"/>
    <mergeCell ref="M150:N150"/>
    <mergeCell ref="M141:N141"/>
    <mergeCell ref="C142:E142"/>
    <mergeCell ref="M142:N142"/>
    <mergeCell ref="C143:E143"/>
    <mergeCell ref="M143:N143"/>
    <mergeCell ref="H135:I135"/>
    <mergeCell ref="B133:G134"/>
    <mergeCell ref="H133:H134"/>
    <mergeCell ref="I133:O134"/>
    <mergeCell ref="C140:E140"/>
    <mergeCell ref="M140:N140"/>
    <mergeCell ref="L125:O125"/>
    <mergeCell ref="L126:M126"/>
    <mergeCell ref="N126:O126"/>
    <mergeCell ref="B126:J127"/>
    <mergeCell ref="A120:B121"/>
    <mergeCell ref="L138:L139"/>
    <mergeCell ref="M138:N139"/>
    <mergeCell ref="C138:E139"/>
    <mergeCell ref="F138:K138"/>
    <mergeCell ref="L127:M127"/>
    <mergeCell ref="N127:O127"/>
    <mergeCell ref="B131:G132"/>
    <mergeCell ref="H131:H132"/>
    <mergeCell ref="I131:O132"/>
    <mergeCell ref="C113:E113"/>
    <mergeCell ref="C120:O121"/>
    <mergeCell ref="A123:O123"/>
    <mergeCell ref="C116:E116"/>
    <mergeCell ref="M116:N116"/>
    <mergeCell ref="C117:E117"/>
    <mergeCell ref="C114:E114"/>
    <mergeCell ref="C115:E115"/>
    <mergeCell ref="M113:N113"/>
    <mergeCell ref="M114:N114"/>
    <mergeCell ref="M117:N117"/>
    <mergeCell ref="M115:N115"/>
    <mergeCell ref="D118:E118"/>
    <mergeCell ref="M118:N118"/>
    <mergeCell ref="C111:E111"/>
    <mergeCell ref="M111:N111"/>
    <mergeCell ref="M106:N107"/>
    <mergeCell ref="C108:E108"/>
    <mergeCell ref="M108:N108"/>
    <mergeCell ref="C106:E107"/>
    <mergeCell ref="F106:K106"/>
    <mergeCell ref="L106:L107"/>
    <mergeCell ref="C112:E112"/>
    <mergeCell ref="M112:N112"/>
    <mergeCell ref="H103:I103"/>
    <mergeCell ref="D89:E89"/>
    <mergeCell ref="M89:N89"/>
    <mergeCell ref="A91:O91"/>
    <mergeCell ref="L93:O93"/>
    <mergeCell ref="C109:E109"/>
    <mergeCell ref="M109:N109"/>
    <mergeCell ref="C110:E110"/>
    <mergeCell ref="M110:N110"/>
    <mergeCell ref="L94:M94"/>
    <mergeCell ref="N94:O94"/>
    <mergeCell ref="B101:G102"/>
    <mergeCell ref="N95:O95"/>
    <mergeCell ref="C86:E86"/>
    <mergeCell ref="M86:N86"/>
    <mergeCell ref="C87:E87"/>
    <mergeCell ref="M87:N87"/>
    <mergeCell ref="C88:E88"/>
    <mergeCell ref="M88:N88"/>
    <mergeCell ref="H101:H102"/>
    <mergeCell ref="I101:O102"/>
    <mergeCell ref="B94:J95"/>
    <mergeCell ref="L95:M95"/>
    <mergeCell ref="B99:G100"/>
    <mergeCell ref="H99:H100"/>
    <mergeCell ref="I99:O100"/>
    <mergeCell ref="B72:G73"/>
    <mergeCell ref="H72:H73"/>
    <mergeCell ref="I72:O73"/>
    <mergeCell ref="L77:L78"/>
    <mergeCell ref="M77:N78"/>
    <mergeCell ref="C85:E85"/>
    <mergeCell ref="C82:E82"/>
    <mergeCell ref="C83:E83"/>
    <mergeCell ref="M83:N83"/>
    <mergeCell ref="M82:N82"/>
    <mergeCell ref="H74:I74"/>
    <mergeCell ref="C77:E78"/>
    <mergeCell ref="F77:K77"/>
    <mergeCell ref="C80:E80"/>
    <mergeCell ref="M80:N80"/>
    <mergeCell ref="C79:E79"/>
    <mergeCell ref="M79:N79"/>
    <mergeCell ref="C81:E81"/>
    <mergeCell ref="M81:N81"/>
    <mergeCell ref="C84:E84"/>
    <mergeCell ref="M84:N84"/>
    <mergeCell ref="M85:N85"/>
    <mergeCell ref="B70:G71"/>
    <mergeCell ref="H70:H71"/>
    <mergeCell ref="I70:O71"/>
    <mergeCell ref="B65:J66"/>
    <mergeCell ref="C50:E50"/>
    <mergeCell ref="M50:N50"/>
    <mergeCell ref="C51:E51"/>
    <mergeCell ref="M51:N51"/>
    <mergeCell ref="M54:N54"/>
    <mergeCell ref="C55:E55"/>
    <mergeCell ref="M55:N55"/>
    <mergeCell ref="C52:E52"/>
    <mergeCell ref="M52:N52"/>
    <mergeCell ref="C54:E54"/>
    <mergeCell ref="L64:O64"/>
    <mergeCell ref="L65:M65"/>
    <mergeCell ref="N65:O65"/>
    <mergeCell ref="L66:M66"/>
    <mergeCell ref="N66:O66"/>
    <mergeCell ref="A62:O62"/>
    <mergeCell ref="D57:E57"/>
    <mergeCell ref="M57:N57"/>
    <mergeCell ref="A59:B60"/>
    <mergeCell ref="C59:O60"/>
    <mergeCell ref="C56:E56"/>
    <mergeCell ref="M56:N56"/>
    <mergeCell ref="C47:E47"/>
    <mergeCell ref="M47:N47"/>
    <mergeCell ref="H38:H39"/>
    <mergeCell ref="I38:O39"/>
    <mergeCell ref="H42:I42"/>
    <mergeCell ref="B40:G41"/>
    <mergeCell ref="H40:H41"/>
    <mergeCell ref="I40:O41"/>
    <mergeCell ref="B38:G39"/>
    <mergeCell ref="C49:E49"/>
    <mergeCell ref="M49:N49"/>
    <mergeCell ref="C48:E48"/>
    <mergeCell ref="M48:N48"/>
    <mergeCell ref="M45:N46"/>
    <mergeCell ref="C45:E46"/>
    <mergeCell ref="F45:K45"/>
    <mergeCell ref="L45:L46"/>
    <mergeCell ref="P52:Q52"/>
    <mergeCell ref="C53:E53"/>
    <mergeCell ref="M53:N53"/>
    <mergeCell ref="A30:O30"/>
    <mergeCell ref="L34:M34"/>
    <mergeCell ref="L32:O32"/>
    <mergeCell ref="L33:M33"/>
    <mergeCell ref="N34:O34"/>
    <mergeCell ref="B33:J34"/>
    <mergeCell ref="N33:O33"/>
    <mergeCell ref="N28:O28"/>
    <mergeCell ref="I28:J28"/>
    <mergeCell ref="L28:M28"/>
    <mergeCell ref="I21:J21"/>
    <mergeCell ref="L21:M21"/>
    <mergeCell ref="N21:O21"/>
    <mergeCell ref="N27:O27"/>
    <mergeCell ref="C27:G27"/>
    <mergeCell ref="I27:J27"/>
    <mergeCell ref="L27:M27"/>
    <mergeCell ref="C26:G26"/>
    <mergeCell ref="I26:J26"/>
    <mergeCell ref="C24:G25"/>
    <mergeCell ref="H24:H25"/>
    <mergeCell ref="I24:J25"/>
    <mergeCell ref="L24:O24"/>
    <mergeCell ref="L25:M25"/>
    <mergeCell ref="N25:O25"/>
    <mergeCell ref="L26:M26"/>
    <mergeCell ref="N26:O26"/>
    <mergeCell ref="C20:G20"/>
    <mergeCell ref="I20:J20"/>
    <mergeCell ref="L20:M20"/>
    <mergeCell ref="N20:O20"/>
    <mergeCell ref="C19:G19"/>
    <mergeCell ref="I19:J19"/>
    <mergeCell ref="L19:M19"/>
    <mergeCell ref="N19:O19"/>
    <mergeCell ref="C18:G18"/>
    <mergeCell ref="I18:J18"/>
    <mergeCell ref="L18:M18"/>
    <mergeCell ref="N18:O18"/>
    <mergeCell ref="C17:G17"/>
    <mergeCell ref="I17:J17"/>
    <mergeCell ref="L17:M17"/>
    <mergeCell ref="N17:O17"/>
    <mergeCell ref="L14:O14"/>
    <mergeCell ref="L15:M15"/>
    <mergeCell ref="N15:O15"/>
    <mergeCell ref="C16:G16"/>
    <mergeCell ref="I16:J16"/>
    <mergeCell ref="L16:M16"/>
    <mergeCell ref="N16:O16"/>
    <mergeCell ref="A9:I9"/>
    <mergeCell ref="A10:I10"/>
    <mergeCell ref="J11:K11"/>
    <mergeCell ref="C14:G15"/>
    <mergeCell ref="H14:H15"/>
    <mergeCell ref="I14:J15"/>
    <mergeCell ref="A1:O1"/>
    <mergeCell ref="A2:O3"/>
    <mergeCell ref="A5:B7"/>
    <mergeCell ref="C5:K7"/>
    <mergeCell ref="M5:O6"/>
    <mergeCell ref="M7:O7"/>
  </mergeCells>
  <phoneticPr fontId="6" type="noConversion"/>
  <conditionalFormatting sqref="F79:K79">
    <cfRule type="expression" dxfId="84" priority="31" stopIfTrue="1">
      <formula>F89="ERR"</formula>
    </cfRule>
  </conditionalFormatting>
  <conditionalFormatting sqref="F84:K84">
    <cfRule type="expression" dxfId="83" priority="32" stopIfTrue="1">
      <formula>F89="ERR"</formula>
    </cfRule>
  </conditionalFormatting>
  <conditionalFormatting sqref="F80:K80">
    <cfRule type="expression" dxfId="82" priority="33" stopIfTrue="1">
      <formula>F89="ERR"</formula>
    </cfRule>
  </conditionalFormatting>
  <conditionalFormatting sqref="F81:K81">
    <cfRule type="expression" dxfId="81" priority="34" stopIfTrue="1">
      <formula>F89="ERR"</formula>
    </cfRule>
  </conditionalFormatting>
  <conditionalFormatting sqref="F82:K82">
    <cfRule type="expression" dxfId="80" priority="35" stopIfTrue="1">
      <formula>F89="ERR"</formula>
    </cfRule>
  </conditionalFormatting>
  <conditionalFormatting sqref="F83:K83">
    <cfRule type="expression" dxfId="79" priority="36" stopIfTrue="1">
      <formula>F89="ERR"</formula>
    </cfRule>
  </conditionalFormatting>
  <conditionalFormatting sqref="F85:K85">
    <cfRule type="expression" dxfId="78" priority="37" stopIfTrue="1">
      <formula>F89="ERR"</formula>
    </cfRule>
  </conditionalFormatting>
  <conditionalFormatting sqref="F86:K86">
    <cfRule type="expression" dxfId="77" priority="38" stopIfTrue="1">
      <formula>F89="ERR"</formula>
    </cfRule>
  </conditionalFormatting>
  <conditionalFormatting sqref="F87:K87">
    <cfRule type="expression" dxfId="76" priority="39" stopIfTrue="1">
      <formula>F89="ERR"</formula>
    </cfRule>
  </conditionalFormatting>
  <conditionalFormatting sqref="F88:K88">
    <cfRule type="expression" dxfId="75" priority="40" stopIfTrue="1">
      <formula>F89="ERR"</formula>
    </cfRule>
  </conditionalFormatting>
  <conditionalFormatting sqref="F57:K57 K23:K27 K14:K20 K29">
    <cfRule type="cellIs" dxfId="74" priority="81" stopIfTrue="1" operator="equal">
      <formula>"ERR"</formula>
    </cfRule>
  </conditionalFormatting>
  <conditionalFormatting sqref="F47:K47">
    <cfRule type="expression" dxfId="73" priority="82" stopIfTrue="1">
      <formula>F57="ERR"</formula>
    </cfRule>
  </conditionalFormatting>
  <conditionalFormatting sqref="F52:K52">
    <cfRule type="expression" dxfId="72" priority="83" stopIfTrue="1">
      <formula>F57="ERR"</formula>
    </cfRule>
  </conditionalFormatting>
  <conditionalFormatting sqref="F48:K48">
    <cfRule type="expression" dxfId="71" priority="84" stopIfTrue="1">
      <formula>F57="ERR"</formula>
    </cfRule>
  </conditionalFormatting>
  <conditionalFormatting sqref="F49:K49">
    <cfRule type="expression" dxfId="70" priority="85" stopIfTrue="1">
      <formula>F57="ERR"</formula>
    </cfRule>
  </conditionalFormatting>
  <conditionalFormatting sqref="F50:K50">
    <cfRule type="expression" dxfId="69" priority="86" stopIfTrue="1">
      <formula>F57="ERR"</formula>
    </cfRule>
  </conditionalFormatting>
  <conditionalFormatting sqref="F51:K51">
    <cfRule type="expression" dxfId="68" priority="87" stopIfTrue="1">
      <formula>F57="ERR"</formula>
    </cfRule>
  </conditionalFormatting>
  <conditionalFormatting sqref="F53:K53">
    <cfRule type="expression" dxfId="67" priority="88" stopIfTrue="1">
      <formula>F57="ERR"</formula>
    </cfRule>
  </conditionalFormatting>
  <conditionalFormatting sqref="F54:K54">
    <cfRule type="expression" dxfId="66" priority="89" stopIfTrue="1">
      <formula>F57="ERR"</formula>
    </cfRule>
  </conditionalFormatting>
  <conditionalFormatting sqref="F55:K55">
    <cfRule type="expression" dxfId="65" priority="90" stopIfTrue="1">
      <formula>F57="ERR"</formula>
    </cfRule>
  </conditionalFormatting>
  <conditionalFormatting sqref="F56:K56">
    <cfRule type="expression" dxfId="64" priority="91" stopIfTrue="1">
      <formula>F57="ERR"</formula>
    </cfRule>
  </conditionalFormatting>
  <conditionalFormatting sqref="H42">
    <cfRule type="cellIs" dxfId="63" priority="66" stopIfTrue="1" operator="equal">
      <formula>"ERROR"</formula>
    </cfRule>
  </conditionalFormatting>
  <conditionalFormatting sqref="H42">
    <cfRule type="cellIs" dxfId="62" priority="65" stopIfTrue="1" operator="equal">
      <formula>"SUBSANAR"</formula>
    </cfRule>
  </conditionalFormatting>
  <conditionalFormatting sqref="F89:K89 K63">
    <cfRule type="cellIs" dxfId="61" priority="64" stopIfTrue="1" operator="equal">
      <formula>"ERR"</formula>
    </cfRule>
  </conditionalFormatting>
  <conditionalFormatting sqref="N34:O34">
    <cfRule type="cellIs" dxfId="60" priority="62" stopIfTrue="1" operator="equal">
      <formula>"FALTA TIPO"</formula>
    </cfRule>
  </conditionalFormatting>
  <conditionalFormatting sqref="L34:M34">
    <cfRule type="cellIs" dxfId="59" priority="63" stopIfTrue="1" operator="equal">
      <formula>"FALTA TIPO"</formula>
    </cfRule>
  </conditionalFormatting>
  <conditionalFormatting sqref="N66:O66">
    <cfRule type="cellIs" dxfId="58" priority="60" stopIfTrue="1" operator="equal">
      <formula>"FALTA TIPO"</formula>
    </cfRule>
  </conditionalFormatting>
  <conditionalFormatting sqref="L66:M66">
    <cfRule type="cellIs" dxfId="57" priority="61" stopIfTrue="1" operator="equal">
      <formula>"FALTA TIPO"</formula>
    </cfRule>
  </conditionalFormatting>
  <conditionalFormatting sqref="H74">
    <cfRule type="cellIs" dxfId="56" priority="59" stopIfTrue="1" operator="equal">
      <formula>"ERROR"</formula>
    </cfRule>
  </conditionalFormatting>
  <conditionalFormatting sqref="H74">
    <cfRule type="cellIs" dxfId="55" priority="58" stopIfTrue="1" operator="equal">
      <formula>"SUBSANAR"</formula>
    </cfRule>
  </conditionalFormatting>
  <conditionalFormatting sqref="F118:K118 K92">
    <cfRule type="cellIs" dxfId="54" priority="57" stopIfTrue="1" operator="equal">
      <formula>"ERR"</formula>
    </cfRule>
  </conditionalFormatting>
  <conditionalFormatting sqref="N95:O95">
    <cfRule type="cellIs" dxfId="53" priority="55" stopIfTrue="1" operator="equal">
      <formula>"FALTA TIPO"</formula>
    </cfRule>
  </conditionalFormatting>
  <conditionalFormatting sqref="L95:M95">
    <cfRule type="cellIs" dxfId="52" priority="56" stopIfTrue="1" operator="equal">
      <formula>"FALTA TIPO"</formula>
    </cfRule>
  </conditionalFormatting>
  <conditionalFormatting sqref="H103">
    <cfRule type="cellIs" dxfId="51" priority="54" stopIfTrue="1" operator="equal">
      <formula>"ERROR"</formula>
    </cfRule>
  </conditionalFormatting>
  <conditionalFormatting sqref="H103">
    <cfRule type="cellIs" dxfId="50" priority="53" stopIfTrue="1" operator="equal">
      <formula>"SUBSANAR"</formula>
    </cfRule>
  </conditionalFormatting>
  <conditionalFormatting sqref="F150:K150 K124">
    <cfRule type="cellIs" dxfId="49" priority="52" stopIfTrue="1" operator="equal">
      <formula>"ERR"</formula>
    </cfRule>
  </conditionalFormatting>
  <conditionalFormatting sqref="N127:O127">
    <cfRule type="cellIs" dxfId="48" priority="50" stopIfTrue="1" operator="equal">
      <formula>"FALTA TIPO"</formula>
    </cfRule>
  </conditionalFormatting>
  <conditionalFormatting sqref="L127:M127">
    <cfRule type="cellIs" dxfId="47" priority="51" stopIfTrue="1" operator="equal">
      <formula>"FALTA TIPO"</formula>
    </cfRule>
  </conditionalFormatting>
  <conditionalFormatting sqref="H135">
    <cfRule type="cellIs" dxfId="46" priority="49" stopIfTrue="1" operator="equal">
      <formula>"ERROR"</formula>
    </cfRule>
  </conditionalFormatting>
  <conditionalFormatting sqref="H135">
    <cfRule type="cellIs" dxfId="45" priority="48" stopIfTrue="1" operator="equal">
      <formula>"SUBSANAR"</formula>
    </cfRule>
  </conditionalFormatting>
  <conditionalFormatting sqref="F179:K179 K153">
    <cfRule type="cellIs" dxfId="44" priority="47" stopIfTrue="1" operator="equal">
      <formula>"ERR"</formula>
    </cfRule>
  </conditionalFormatting>
  <conditionalFormatting sqref="N156:O156">
    <cfRule type="cellIs" dxfId="43" priority="45" stopIfTrue="1" operator="equal">
      <formula>"FALTA TIPO"</formula>
    </cfRule>
  </conditionalFormatting>
  <conditionalFormatting sqref="L156:M156">
    <cfRule type="cellIs" dxfId="42" priority="46" stopIfTrue="1" operator="equal">
      <formula>"FALTA TIPO"</formula>
    </cfRule>
  </conditionalFormatting>
  <conditionalFormatting sqref="H164">
    <cfRule type="cellIs" dxfId="41" priority="44" stopIfTrue="1" operator="equal">
      <formula>"ERROR"</formula>
    </cfRule>
  </conditionalFormatting>
  <conditionalFormatting sqref="H164">
    <cfRule type="cellIs" dxfId="40" priority="43" stopIfTrue="1" operator="equal">
      <formula>"SUBSANAR"</formula>
    </cfRule>
  </conditionalFormatting>
  <conditionalFormatting sqref="F108:K108">
    <cfRule type="expression" dxfId="39" priority="21" stopIfTrue="1">
      <formula>F118="ERR"</formula>
    </cfRule>
  </conditionalFormatting>
  <conditionalFormatting sqref="F113:K113">
    <cfRule type="expression" dxfId="38" priority="22" stopIfTrue="1">
      <formula>F118="ERR"</formula>
    </cfRule>
  </conditionalFormatting>
  <conditionalFormatting sqref="F109:K109">
    <cfRule type="expression" dxfId="37" priority="23" stopIfTrue="1">
      <formula>F118="ERR"</formula>
    </cfRule>
  </conditionalFormatting>
  <conditionalFormatting sqref="F110:K110">
    <cfRule type="expression" dxfId="36" priority="24" stopIfTrue="1">
      <formula>F118="ERR"</formula>
    </cfRule>
  </conditionalFormatting>
  <conditionalFormatting sqref="F111:K111">
    <cfRule type="expression" dxfId="35" priority="25" stopIfTrue="1">
      <formula>F118="ERR"</formula>
    </cfRule>
  </conditionalFormatting>
  <conditionalFormatting sqref="F112:K112">
    <cfRule type="expression" dxfId="34" priority="26" stopIfTrue="1">
      <formula>F118="ERR"</formula>
    </cfRule>
  </conditionalFormatting>
  <conditionalFormatting sqref="F114:K114">
    <cfRule type="expression" dxfId="33" priority="27" stopIfTrue="1">
      <formula>F118="ERR"</formula>
    </cfRule>
  </conditionalFormatting>
  <conditionalFormatting sqref="F115:K115">
    <cfRule type="expression" dxfId="32" priority="28" stopIfTrue="1">
      <formula>F118="ERR"</formula>
    </cfRule>
  </conditionalFormatting>
  <conditionalFormatting sqref="F116:K116">
    <cfRule type="expression" dxfId="31" priority="29" stopIfTrue="1">
      <formula>F118="ERR"</formula>
    </cfRule>
  </conditionalFormatting>
  <conditionalFormatting sqref="F117:K117">
    <cfRule type="expression" dxfId="30" priority="30" stopIfTrue="1">
      <formula>F118="ERR"</formula>
    </cfRule>
  </conditionalFormatting>
  <conditionalFormatting sqref="F140:K140">
    <cfRule type="expression" dxfId="29" priority="11" stopIfTrue="1">
      <formula>F150="ERR"</formula>
    </cfRule>
  </conditionalFormatting>
  <conditionalFormatting sqref="F145:K145">
    <cfRule type="expression" dxfId="28" priority="12" stopIfTrue="1">
      <formula>F150="ERR"</formula>
    </cfRule>
  </conditionalFormatting>
  <conditionalFormatting sqref="F141:K141">
    <cfRule type="expression" dxfId="27" priority="13" stopIfTrue="1">
      <formula>F150="ERR"</formula>
    </cfRule>
  </conditionalFormatting>
  <conditionalFormatting sqref="F142:K142">
    <cfRule type="expression" dxfId="26" priority="14" stopIfTrue="1">
      <formula>F150="ERR"</formula>
    </cfRule>
  </conditionalFormatting>
  <conditionalFormatting sqref="F143:K143">
    <cfRule type="expression" dxfId="25" priority="15" stopIfTrue="1">
      <formula>F150="ERR"</formula>
    </cfRule>
  </conditionalFormatting>
  <conditionalFormatting sqref="F144:K144">
    <cfRule type="expression" dxfId="24" priority="16" stopIfTrue="1">
      <formula>F150="ERR"</formula>
    </cfRule>
  </conditionalFormatting>
  <conditionalFormatting sqref="F146:K146">
    <cfRule type="expression" dxfId="23" priority="17" stopIfTrue="1">
      <formula>F150="ERR"</formula>
    </cfRule>
  </conditionalFormatting>
  <conditionalFormatting sqref="F147:K147">
    <cfRule type="expression" dxfId="22" priority="18" stopIfTrue="1">
      <formula>F150="ERR"</formula>
    </cfRule>
  </conditionalFormatting>
  <conditionalFormatting sqref="F148:K148">
    <cfRule type="expression" dxfId="21" priority="19" stopIfTrue="1">
      <formula>F150="ERR"</formula>
    </cfRule>
  </conditionalFormatting>
  <conditionalFormatting sqref="F149:K149">
    <cfRule type="expression" dxfId="20" priority="20" stopIfTrue="1">
      <formula>F150="ERR"</formula>
    </cfRule>
  </conditionalFormatting>
  <conditionalFormatting sqref="F169:K169">
    <cfRule type="expression" dxfId="19" priority="1" stopIfTrue="1">
      <formula>F179="ERR"</formula>
    </cfRule>
  </conditionalFormatting>
  <conditionalFormatting sqref="F174:K174">
    <cfRule type="expression" dxfId="18" priority="2" stopIfTrue="1">
      <formula>F179="ERR"</formula>
    </cfRule>
  </conditionalFormatting>
  <conditionalFormatting sqref="F170:K170">
    <cfRule type="expression" dxfId="17" priority="3" stopIfTrue="1">
      <formula>F179="ERR"</formula>
    </cfRule>
  </conditionalFormatting>
  <conditionalFormatting sqref="F171:K171">
    <cfRule type="expression" dxfId="16" priority="4" stopIfTrue="1">
      <formula>F179="ERR"</formula>
    </cfRule>
  </conditionalFormatting>
  <conditionalFormatting sqref="F172:K172">
    <cfRule type="expression" dxfId="15" priority="5" stopIfTrue="1">
      <formula>F179="ERR"</formula>
    </cfRule>
  </conditionalFormatting>
  <conditionalFormatting sqref="F173:K173">
    <cfRule type="expression" dxfId="14" priority="6" stopIfTrue="1">
      <formula>F179="ERR"</formula>
    </cfRule>
  </conditionalFormatting>
  <conditionalFormatting sqref="F175:K175">
    <cfRule type="expression" dxfId="13" priority="7" stopIfTrue="1">
      <formula>F179="ERR"</formula>
    </cfRule>
  </conditionalFormatting>
  <conditionalFormatting sqref="F176:K176">
    <cfRule type="expression" dxfId="12" priority="8" stopIfTrue="1">
      <formula>F179="ERR"</formula>
    </cfRule>
  </conditionalFormatting>
  <conditionalFormatting sqref="F177:K177">
    <cfRule type="expression" dxfId="11" priority="9" stopIfTrue="1">
      <formula>F179="ERR"</formula>
    </cfRule>
  </conditionalFormatting>
  <conditionalFormatting sqref="F178:K178">
    <cfRule type="expression" dxfId="10" priority="10" stopIfTrue="1">
      <formula>F179="ERR"</formula>
    </cfRule>
  </conditionalFormatting>
  <conditionalFormatting sqref="J11:K11">
    <cfRule type="cellIs" dxfId="9" priority="167" stopIfTrue="1" operator="equal">
      <formula>"ERROR"</formula>
    </cfRule>
    <cfRule type="cellIs" dxfId="8" priority="168" stopIfTrue="1" operator="equal">
      <formula>"SUBSANAR"</formula>
    </cfRule>
  </conditionalFormatting>
  <conditionalFormatting sqref="L26:O27 L16:O20">
    <cfRule type="cellIs" dxfId="7" priority="169" stopIfTrue="1" operator="equal">
      <formula>"FALTA TIPO"</formula>
    </cfRule>
    <cfRule type="cellIs" dxfId="6" priority="170" stopIfTrue="1" operator="equal">
      <formula>"ERROR TIPO"</formula>
    </cfRule>
  </conditionalFormatting>
  <dataValidations count="3">
    <dataValidation type="whole" allowBlank="1" showInputMessage="1" showErrorMessage="1" sqref="J9:J10 H38 H40 H70 H72 H99 H101 H131 H133 H160 H162" xr:uid="{00000000-0002-0000-0C00-000000000000}">
      <formula1>1</formula1>
      <formula2>18</formula2>
    </dataValidation>
    <dataValidation type="list" allowBlank="1" showInputMessage="1" showErrorMessage="1" sqref="C47:E56 C140:E149 C79:E88 C108:E117 C169:E178" xr:uid="{00000000-0002-0000-0C00-000001000000}">
      <formula1>OFFSET(TCN_ORD,0,,COUNTIF(TCN_ORD,"&lt;&gt;x"))</formula1>
    </dataValidation>
    <dataValidation type="list" allowBlank="1" showInputMessage="1" showErrorMessage="1" sqref="C16:G20" xr:uid="{00000000-0002-0000-0C00-000002000000}">
      <formula1>OFFSET(COL_EXT,0,,COUNTIF(COL_EXT,"&lt;&gt;x"))</formula1>
    </dataValidation>
  </dataValidations>
  <printOptions horizontalCentered="1"/>
  <pageMargins left="0.59055118110236227" right="0.59055118110236227" top="0.59055118110236227" bottom="0.59055118110236227" header="0.19685039370078741" footer="0.19685039370078741"/>
  <pageSetup paperSize="9" scale="84" orientation="portrait" r:id="rId1"/>
  <headerFooter>
    <oddFooter>&amp;C&amp;8&amp;A&amp;R&amp;8Pág &amp;P de &amp;N</oddFooter>
  </headerFooter>
  <rowBreaks count="2" manualBreakCount="2">
    <brk id="57" max="14" man="1"/>
    <brk id="118" max="14" man="1"/>
  </rowBreaks>
  <colBreaks count="1" manualBreakCount="1">
    <brk id="15"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22"/>
    <pageSetUpPr fitToPage="1"/>
  </sheetPr>
  <dimension ref="A1:Y84"/>
  <sheetViews>
    <sheetView showGridLines="0" view="pageBreakPreview" zoomScaleNormal="90" zoomScaleSheetLayoutView="100" workbookViewId="0">
      <selection sqref="A1:XFD1048576"/>
    </sheetView>
  </sheetViews>
  <sheetFormatPr baseColWidth="10" defaultColWidth="11.5546875" defaultRowHeight="14.4" x14ac:dyDescent="0.3"/>
  <cols>
    <col min="1" max="1" width="25.6640625" style="2" customWidth="1"/>
    <col min="2" max="2" width="81.109375" style="2" customWidth="1"/>
    <col min="3" max="3" width="5.6640625" style="105" customWidth="1"/>
    <col min="4" max="4" width="12.6640625" style="106" customWidth="1"/>
    <col min="5" max="5" width="14" style="106" customWidth="1"/>
    <col min="6" max="6" width="12.6640625" style="106" customWidth="1"/>
    <col min="7" max="26" width="11.5546875" style="2"/>
    <col min="27" max="27" width="0" style="2" hidden="1" customWidth="1"/>
    <col min="28" max="16384" width="11.5546875" style="2"/>
  </cols>
  <sheetData>
    <row r="1" spans="1:25" s="93" customFormat="1" x14ac:dyDescent="0.3">
      <c r="A1" s="151" t="str">
        <f>'COLABORACIONES EXTERNAS'!A1:D1</f>
        <v xml:space="preserve">EMPRESA:  </v>
      </c>
      <c r="B1" s="151"/>
      <c r="C1" s="288" t="s">
        <v>289</v>
      </c>
      <c r="D1" s="91" t="s">
        <v>290</v>
      </c>
      <c r="E1" s="92" t="s">
        <v>291</v>
      </c>
      <c r="F1" s="289" t="s">
        <v>9</v>
      </c>
      <c r="G1" s="2"/>
      <c r="I1" s="94"/>
      <c r="J1" s="95"/>
      <c r="N1" s="96"/>
      <c r="O1" s="96"/>
      <c r="Q1" s="97"/>
      <c r="R1" s="97"/>
      <c r="S1" s="97"/>
      <c r="T1" s="97"/>
      <c r="U1" s="97"/>
      <c r="V1" s="97"/>
      <c r="W1" s="97"/>
      <c r="X1" s="97"/>
      <c r="Y1" s="97"/>
    </row>
    <row r="2" spans="1:25" s="98" customFormat="1" ht="14.25" customHeight="1" x14ac:dyDescent="0.3">
      <c r="A2" s="290" t="str">
        <f>'COLABORACIONES EXTERNAS'!A2:D3</f>
        <v xml:space="preserve">PROYECTO:  </v>
      </c>
      <c r="B2" s="290"/>
      <c r="C2" s="288"/>
      <c r="D2" s="92" t="s">
        <v>292</v>
      </c>
      <c r="E2" s="92" t="s">
        <v>293</v>
      </c>
      <c r="F2" s="289"/>
      <c r="N2" s="99"/>
      <c r="O2" s="99"/>
      <c r="Q2" s="100"/>
      <c r="R2" s="100"/>
      <c r="S2" s="100"/>
      <c r="T2" s="100"/>
      <c r="U2" s="100"/>
      <c r="V2" s="100"/>
      <c r="W2" s="100"/>
      <c r="X2" s="100"/>
      <c r="Y2" s="100"/>
    </row>
    <row r="3" spans="1:25" s="102" customFormat="1" ht="13.95" customHeight="1" x14ac:dyDescent="0.3">
      <c r="A3" s="290"/>
      <c r="B3" s="290"/>
      <c r="C3" s="90"/>
      <c r="D3" s="101">
        <f>SUM(D5:D56)/2</f>
        <v>0</v>
      </c>
      <c r="E3" s="101">
        <f>SUM(E5:E56)/2</f>
        <v>0</v>
      </c>
      <c r="F3" s="101">
        <f>SUM(F5:F56)/2</f>
        <v>0</v>
      </c>
      <c r="N3" s="103"/>
      <c r="O3" s="103"/>
      <c r="Q3" s="104"/>
      <c r="R3" s="104"/>
      <c r="S3" s="104"/>
      <c r="T3" s="104"/>
      <c r="U3" s="104"/>
      <c r="V3" s="104"/>
      <c r="W3" s="104"/>
      <c r="X3" s="104"/>
      <c r="Y3" s="104"/>
    </row>
    <row r="5" spans="1:25" x14ac:dyDescent="0.3">
      <c r="A5" s="2" t="str">
        <f>UPPER(Hoja1!AB4)</f>
        <v/>
      </c>
      <c r="B5" s="2" t="str">
        <f>Hoja1!AC4</f>
        <v/>
      </c>
      <c r="C5" s="105" t="str">
        <f>Hoja1!AD4</f>
        <v/>
      </c>
      <c r="D5" s="106" t="str">
        <f>Hoja1!AE4</f>
        <v/>
      </c>
      <c r="E5" s="106" t="str">
        <f>Hoja1!AF4</f>
        <v/>
      </c>
      <c r="F5" s="106" t="str">
        <f>Hoja1!AG4</f>
        <v/>
      </c>
    </row>
    <row r="6" spans="1:25" x14ac:dyDescent="0.3">
      <c r="A6" s="2" t="str">
        <f>UPPER(Hoja1!AB5)</f>
        <v/>
      </c>
      <c r="B6" s="2" t="str">
        <f>Hoja1!AC5</f>
        <v/>
      </c>
      <c r="C6" s="105" t="str">
        <f>Hoja1!AD5</f>
        <v/>
      </c>
      <c r="D6" s="106" t="str">
        <f>Hoja1!AE5</f>
        <v/>
      </c>
      <c r="E6" s="106" t="str">
        <f>Hoja1!AF5</f>
        <v/>
      </c>
      <c r="F6" s="106" t="str">
        <f>Hoja1!AG5</f>
        <v/>
      </c>
    </row>
    <row r="7" spans="1:25" x14ac:dyDescent="0.3">
      <c r="A7" s="2" t="str">
        <f>UPPER(Hoja1!AB6)</f>
        <v/>
      </c>
      <c r="B7" s="2" t="str">
        <f>Hoja1!AC6</f>
        <v/>
      </c>
      <c r="C7" s="105" t="str">
        <f>Hoja1!AD6</f>
        <v/>
      </c>
      <c r="D7" s="106" t="str">
        <f>Hoja1!AE6</f>
        <v/>
      </c>
      <c r="E7" s="106" t="str">
        <f>Hoja1!AF6</f>
        <v/>
      </c>
      <c r="F7" s="106" t="str">
        <f>Hoja1!AG6</f>
        <v/>
      </c>
    </row>
    <row r="8" spans="1:25" x14ac:dyDescent="0.3">
      <c r="A8" s="2" t="str">
        <f>UPPER(Hoja1!AB7)</f>
        <v/>
      </c>
      <c r="B8" s="2" t="str">
        <f>Hoja1!AC7</f>
        <v/>
      </c>
      <c r="C8" s="105" t="str">
        <f>Hoja1!AD7</f>
        <v/>
      </c>
      <c r="D8" s="106" t="str">
        <f>Hoja1!AE7</f>
        <v/>
      </c>
      <c r="E8" s="106" t="str">
        <f>Hoja1!AF7</f>
        <v/>
      </c>
      <c r="F8" s="106" t="str">
        <f>Hoja1!AG7</f>
        <v/>
      </c>
    </row>
    <row r="9" spans="1:25" x14ac:dyDescent="0.3">
      <c r="A9" s="2" t="str">
        <f>UPPER(Hoja1!AB8)</f>
        <v/>
      </c>
      <c r="B9" s="2" t="str">
        <f>Hoja1!AC8</f>
        <v/>
      </c>
      <c r="C9" s="105" t="str">
        <f>Hoja1!AD8</f>
        <v/>
      </c>
      <c r="D9" s="106" t="str">
        <f>Hoja1!AE8</f>
        <v/>
      </c>
      <c r="E9" s="106" t="str">
        <f>Hoja1!AF8</f>
        <v/>
      </c>
      <c r="F9" s="106" t="str">
        <f>Hoja1!AG8</f>
        <v/>
      </c>
    </row>
    <row r="10" spans="1:25" x14ac:dyDescent="0.3">
      <c r="A10" s="2" t="str">
        <f>UPPER(Hoja1!AB9)</f>
        <v/>
      </c>
      <c r="B10" s="2" t="str">
        <f>Hoja1!AC9</f>
        <v/>
      </c>
      <c r="C10" s="105" t="str">
        <f>Hoja1!AD9</f>
        <v/>
      </c>
      <c r="D10" s="106" t="str">
        <f>Hoja1!AE9</f>
        <v/>
      </c>
      <c r="E10" s="106" t="str">
        <f>Hoja1!AF9</f>
        <v/>
      </c>
      <c r="F10" s="106" t="str">
        <f>Hoja1!AG9</f>
        <v/>
      </c>
    </row>
    <row r="11" spans="1:25" x14ac:dyDescent="0.3">
      <c r="A11" s="2" t="str">
        <f>UPPER(Hoja1!AB10)</f>
        <v/>
      </c>
      <c r="B11" s="2" t="str">
        <f>Hoja1!AC10</f>
        <v/>
      </c>
      <c r="C11" s="105" t="str">
        <f>Hoja1!AD10</f>
        <v/>
      </c>
      <c r="D11" s="106" t="str">
        <f>Hoja1!AE10</f>
        <v/>
      </c>
      <c r="E11" s="106" t="str">
        <f>Hoja1!AF10</f>
        <v/>
      </c>
      <c r="F11" s="106" t="str">
        <f>Hoja1!AG10</f>
        <v/>
      </c>
    </row>
    <row r="12" spans="1:25" x14ac:dyDescent="0.3">
      <c r="A12" s="2" t="str">
        <f>UPPER(Hoja1!AB11)</f>
        <v/>
      </c>
      <c r="B12" s="2" t="str">
        <f>Hoja1!AC11</f>
        <v/>
      </c>
      <c r="C12" s="105" t="str">
        <f>Hoja1!AD11</f>
        <v/>
      </c>
      <c r="D12" s="106" t="str">
        <f>Hoja1!AE11</f>
        <v/>
      </c>
      <c r="E12" s="106" t="str">
        <f>Hoja1!AF11</f>
        <v/>
      </c>
      <c r="F12" s="106" t="str">
        <f>Hoja1!AG11</f>
        <v/>
      </c>
    </row>
    <row r="13" spans="1:25" x14ac:dyDescent="0.3">
      <c r="A13" s="2" t="str">
        <f>UPPER(Hoja1!AB12)</f>
        <v/>
      </c>
      <c r="B13" s="2" t="str">
        <f>Hoja1!AC12</f>
        <v/>
      </c>
      <c r="C13" s="105" t="str">
        <f>Hoja1!AD12</f>
        <v/>
      </c>
      <c r="D13" s="106" t="str">
        <f>Hoja1!AE12</f>
        <v/>
      </c>
      <c r="E13" s="106" t="str">
        <f>Hoja1!AF12</f>
        <v/>
      </c>
      <c r="F13" s="106" t="str">
        <f>Hoja1!AG12</f>
        <v/>
      </c>
    </row>
    <row r="14" spans="1:25" x14ac:dyDescent="0.3">
      <c r="A14" s="2" t="str">
        <f>UPPER(Hoja1!AB13)</f>
        <v/>
      </c>
      <c r="B14" s="2" t="str">
        <f>Hoja1!AC13</f>
        <v/>
      </c>
      <c r="C14" s="105" t="str">
        <f>Hoja1!AD13</f>
        <v/>
      </c>
      <c r="D14" s="106" t="str">
        <f>Hoja1!AE13</f>
        <v/>
      </c>
      <c r="E14" s="106" t="str">
        <f>Hoja1!AF13</f>
        <v/>
      </c>
      <c r="F14" s="106" t="str">
        <f>Hoja1!AG13</f>
        <v/>
      </c>
    </row>
    <row r="15" spans="1:25" x14ac:dyDescent="0.3">
      <c r="A15" s="2" t="str">
        <f>UPPER(Hoja1!AB14)</f>
        <v/>
      </c>
      <c r="B15" s="2" t="str">
        <f>Hoja1!AC14</f>
        <v/>
      </c>
      <c r="C15" s="105" t="str">
        <f>Hoja1!AD14</f>
        <v/>
      </c>
      <c r="D15" s="106" t="str">
        <f>Hoja1!AE14</f>
        <v/>
      </c>
      <c r="E15" s="106" t="str">
        <f>Hoja1!AF14</f>
        <v/>
      </c>
      <c r="F15" s="106" t="str">
        <f>Hoja1!AG14</f>
        <v/>
      </c>
    </row>
    <row r="16" spans="1:25" x14ac:dyDescent="0.3">
      <c r="A16" s="2" t="str">
        <f>UPPER(Hoja1!AB15)</f>
        <v/>
      </c>
      <c r="B16" s="2" t="str">
        <f>Hoja1!AC15</f>
        <v/>
      </c>
      <c r="C16" s="105" t="str">
        <f>Hoja1!AD15</f>
        <v/>
      </c>
      <c r="D16" s="106" t="str">
        <f>Hoja1!AE15</f>
        <v/>
      </c>
      <c r="E16" s="106" t="str">
        <f>Hoja1!AF15</f>
        <v/>
      </c>
      <c r="F16" s="106" t="str">
        <f>Hoja1!AG15</f>
        <v/>
      </c>
    </row>
    <row r="17" spans="1:6" x14ac:dyDescent="0.3">
      <c r="A17" s="2" t="str">
        <f>UPPER(Hoja1!AB16)</f>
        <v/>
      </c>
      <c r="B17" s="2" t="str">
        <f>Hoja1!AC16</f>
        <v/>
      </c>
      <c r="C17" s="105" t="str">
        <f>Hoja1!AD16</f>
        <v/>
      </c>
      <c r="D17" s="106" t="str">
        <f>Hoja1!AE16</f>
        <v/>
      </c>
      <c r="E17" s="106" t="str">
        <f>Hoja1!AF16</f>
        <v/>
      </c>
      <c r="F17" s="106" t="str">
        <f>Hoja1!AG16</f>
        <v/>
      </c>
    </row>
    <row r="18" spans="1:6" x14ac:dyDescent="0.3">
      <c r="A18" s="2" t="str">
        <f>UPPER(Hoja1!AB17)</f>
        <v/>
      </c>
      <c r="B18" s="2" t="str">
        <f>Hoja1!AC17</f>
        <v/>
      </c>
      <c r="C18" s="105" t="str">
        <f>Hoja1!AD17</f>
        <v/>
      </c>
      <c r="D18" s="106" t="str">
        <f>Hoja1!AE17</f>
        <v/>
      </c>
      <c r="E18" s="106" t="str">
        <f>Hoja1!AF17</f>
        <v/>
      </c>
      <c r="F18" s="106" t="str">
        <f>Hoja1!AG17</f>
        <v/>
      </c>
    </row>
    <row r="19" spans="1:6" x14ac:dyDescent="0.3">
      <c r="A19" s="2" t="str">
        <f>UPPER(Hoja1!AB18)</f>
        <v/>
      </c>
      <c r="B19" s="2" t="str">
        <f>Hoja1!AC18</f>
        <v/>
      </c>
      <c r="C19" s="105" t="str">
        <f>Hoja1!AD18</f>
        <v/>
      </c>
      <c r="D19" s="106" t="str">
        <f>Hoja1!AE18</f>
        <v/>
      </c>
      <c r="E19" s="106" t="str">
        <f>Hoja1!AF18</f>
        <v/>
      </c>
      <c r="F19" s="106" t="str">
        <f>Hoja1!AG18</f>
        <v/>
      </c>
    </row>
    <row r="20" spans="1:6" x14ac:dyDescent="0.3">
      <c r="A20" s="2" t="str">
        <f>UPPER(Hoja1!AB19)</f>
        <v/>
      </c>
      <c r="B20" s="2" t="str">
        <f>Hoja1!AC19</f>
        <v/>
      </c>
      <c r="C20" s="105" t="str">
        <f>Hoja1!AD19</f>
        <v/>
      </c>
      <c r="D20" s="106" t="str">
        <f>Hoja1!AE19</f>
        <v/>
      </c>
      <c r="E20" s="106" t="str">
        <f>Hoja1!AF19</f>
        <v/>
      </c>
      <c r="F20" s="106" t="str">
        <f>Hoja1!AG19</f>
        <v/>
      </c>
    </row>
    <row r="21" spans="1:6" x14ac:dyDescent="0.3">
      <c r="A21" s="2" t="str">
        <f>UPPER(Hoja1!AB20)</f>
        <v/>
      </c>
      <c r="B21" s="2" t="str">
        <f>Hoja1!AC20</f>
        <v/>
      </c>
      <c r="C21" s="105" t="str">
        <f>Hoja1!AD20</f>
        <v/>
      </c>
      <c r="D21" s="106" t="str">
        <f>Hoja1!AE20</f>
        <v/>
      </c>
      <c r="E21" s="106" t="str">
        <f>Hoja1!AF20</f>
        <v/>
      </c>
      <c r="F21" s="106" t="str">
        <f>Hoja1!AG20</f>
        <v/>
      </c>
    </row>
    <row r="22" spans="1:6" x14ac:dyDescent="0.3">
      <c r="A22" s="2" t="str">
        <f>UPPER(Hoja1!AB21)</f>
        <v/>
      </c>
      <c r="B22" s="2" t="str">
        <f>Hoja1!AC21</f>
        <v/>
      </c>
      <c r="C22" s="105" t="str">
        <f>Hoja1!AD21</f>
        <v/>
      </c>
      <c r="D22" s="106" t="str">
        <f>Hoja1!AE21</f>
        <v/>
      </c>
      <c r="E22" s="106" t="str">
        <f>Hoja1!AF21</f>
        <v/>
      </c>
      <c r="F22" s="106" t="str">
        <f>Hoja1!AG21</f>
        <v/>
      </c>
    </row>
    <row r="23" spans="1:6" x14ac:dyDescent="0.3">
      <c r="A23" s="2" t="str">
        <f>UPPER(Hoja1!AB22)</f>
        <v/>
      </c>
      <c r="B23" s="2" t="str">
        <f>Hoja1!AC22</f>
        <v/>
      </c>
      <c r="C23" s="105" t="str">
        <f>Hoja1!AD22</f>
        <v/>
      </c>
      <c r="D23" s="106" t="str">
        <f>Hoja1!AE22</f>
        <v/>
      </c>
      <c r="E23" s="106" t="str">
        <f>Hoja1!AF22</f>
        <v/>
      </c>
      <c r="F23" s="106" t="str">
        <f>Hoja1!AG22</f>
        <v/>
      </c>
    </row>
    <row r="24" spans="1:6" x14ac:dyDescent="0.3">
      <c r="A24" s="2" t="str">
        <f>UPPER(Hoja1!AB23)</f>
        <v/>
      </c>
      <c r="B24" s="2" t="str">
        <f>Hoja1!AC23</f>
        <v/>
      </c>
      <c r="C24" s="105" t="str">
        <f>Hoja1!AD23</f>
        <v/>
      </c>
      <c r="D24" s="106" t="str">
        <f>Hoja1!AE23</f>
        <v/>
      </c>
      <c r="E24" s="106" t="str">
        <f>Hoja1!AF23</f>
        <v/>
      </c>
      <c r="F24" s="106" t="str">
        <f>Hoja1!AG23</f>
        <v/>
      </c>
    </row>
    <row r="25" spans="1:6" x14ac:dyDescent="0.3">
      <c r="A25" s="2" t="str">
        <f>UPPER(Hoja1!AB24)</f>
        <v/>
      </c>
      <c r="B25" s="2" t="str">
        <f>Hoja1!AC24</f>
        <v/>
      </c>
      <c r="C25" s="105" t="str">
        <f>Hoja1!AD24</f>
        <v/>
      </c>
      <c r="D25" s="106" t="str">
        <f>Hoja1!AE24</f>
        <v/>
      </c>
      <c r="E25" s="106" t="str">
        <f>Hoja1!AF24</f>
        <v/>
      </c>
      <c r="F25" s="106" t="str">
        <f>Hoja1!AG24</f>
        <v/>
      </c>
    </row>
    <row r="26" spans="1:6" x14ac:dyDescent="0.3">
      <c r="A26" s="2" t="str">
        <f>UPPER(Hoja1!AB25)</f>
        <v/>
      </c>
      <c r="B26" s="2" t="str">
        <f>Hoja1!AC25</f>
        <v/>
      </c>
      <c r="C26" s="105" t="str">
        <f>Hoja1!AD25</f>
        <v/>
      </c>
      <c r="D26" s="106" t="str">
        <f>Hoja1!AE25</f>
        <v/>
      </c>
      <c r="E26" s="106" t="str">
        <f>Hoja1!AF25</f>
        <v/>
      </c>
      <c r="F26" s="106" t="str">
        <f>Hoja1!AG25</f>
        <v/>
      </c>
    </row>
    <row r="27" spans="1:6" x14ac:dyDescent="0.3">
      <c r="A27" s="2" t="str">
        <f>UPPER(Hoja1!AB26)</f>
        <v/>
      </c>
      <c r="B27" s="2" t="str">
        <f>Hoja1!AC26</f>
        <v/>
      </c>
      <c r="C27" s="105" t="str">
        <f>Hoja1!AD26</f>
        <v/>
      </c>
      <c r="D27" s="106" t="str">
        <f>Hoja1!AE26</f>
        <v/>
      </c>
      <c r="E27" s="106" t="str">
        <f>Hoja1!AF26</f>
        <v/>
      </c>
      <c r="F27" s="106" t="str">
        <f>Hoja1!AG26</f>
        <v/>
      </c>
    </row>
    <row r="28" spans="1:6" x14ac:dyDescent="0.3">
      <c r="A28" s="2" t="str">
        <f>UPPER(Hoja1!AB27)</f>
        <v/>
      </c>
      <c r="B28" s="2" t="str">
        <f>Hoja1!AC27</f>
        <v/>
      </c>
      <c r="C28" s="105" t="str">
        <f>Hoja1!AD27</f>
        <v/>
      </c>
      <c r="D28" s="106" t="str">
        <f>Hoja1!AE27</f>
        <v/>
      </c>
      <c r="E28" s="106" t="str">
        <f>Hoja1!AF27</f>
        <v/>
      </c>
      <c r="F28" s="106" t="str">
        <f>Hoja1!AG27</f>
        <v/>
      </c>
    </row>
    <row r="29" spans="1:6" x14ac:dyDescent="0.3">
      <c r="A29" s="2" t="str">
        <f>UPPER(Hoja1!AB28)</f>
        <v/>
      </c>
      <c r="B29" s="2" t="str">
        <f>Hoja1!AC28</f>
        <v/>
      </c>
      <c r="C29" s="105" t="str">
        <f>Hoja1!AD28</f>
        <v/>
      </c>
      <c r="D29" s="106" t="str">
        <f>Hoja1!AE28</f>
        <v/>
      </c>
      <c r="E29" s="106" t="str">
        <f>Hoja1!AF28</f>
        <v/>
      </c>
      <c r="F29" s="106" t="str">
        <f>Hoja1!AG28</f>
        <v/>
      </c>
    </row>
    <row r="30" spans="1:6" x14ac:dyDescent="0.3">
      <c r="A30" s="2" t="str">
        <f>UPPER(Hoja1!AB29)</f>
        <v/>
      </c>
      <c r="B30" s="2" t="str">
        <f>Hoja1!AC29</f>
        <v/>
      </c>
      <c r="C30" s="105" t="str">
        <f>Hoja1!AD29</f>
        <v/>
      </c>
      <c r="D30" s="106" t="str">
        <f>Hoja1!AE29</f>
        <v/>
      </c>
      <c r="E30" s="106" t="str">
        <f>Hoja1!AF29</f>
        <v/>
      </c>
      <c r="F30" s="106" t="str">
        <f>Hoja1!AG29</f>
        <v/>
      </c>
    </row>
    <row r="31" spans="1:6" x14ac:dyDescent="0.3">
      <c r="A31" s="2" t="str">
        <f>UPPER(Hoja1!AB30)</f>
        <v/>
      </c>
      <c r="B31" s="2" t="str">
        <f>Hoja1!AC30</f>
        <v/>
      </c>
      <c r="C31" s="105" t="str">
        <f>Hoja1!AD30</f>
        <v/>
      </c>
      <c r="D31" s="106" t="str">
        <f>Hoja1!AE30</f>
        <v/>
      </c>
      <c r="E31" s="106" t="str">
        <f>Hoja1!AF30</f>
        <v/>
      </c>
      <c r="F31" s="106" t="str">
        <f>Hoja1!AG30</f>
        <v/>
      </c>
    </row>
    <row r="32" spans="1:6" x14ac:dyDescent="0.3">
      <c r="A32" s="2" t="str">
        <f>UPPER(Hoja1!AB31)</f>
        <v/>
      </c>
      <c r="B32" s="2" t="str">
        <f>Hoja1!AC31</f>
        <v/>
      </c>
      <c r="C32" s="105" t="str">
        <f>Hoja1!AD31</f>
        <v/>
      </c>
      <c r="D32" s="106" t="str">
        <f>Hoja1!AE31</f>
        <v/>
      </c>
      <c r="E32" s="106" t="str">
        <f>Hoja1!AF31</f>
        <v/>
      </c>
      <c r="F32" s="106" t="str">
        <f>Hoja1!AG31</f>
        <v/>
      </c>
    </row>
    <row r="33" spans="1:6" x14ac:dyDescent="0.3">
      <c r="A33" s="2" t="str">
        <f>UPPER(Hoja1!AB32)</f>
        <v/>
      </c>
      <c r="B33" s="2" t="str">
        <f>Hoja1!AC32</f>
        <v/>
      </c>
      <c r="C33" s="105" t="str">
        <f>Hoja1!AD32</f>
        <v/>
      </c>
      <c r="D33" s="106" t="str">
        <f>Hoja1!AE32</f>
        <v/>
      </c>
      <c r="E33" s="106" t="str">
        <f>Hoja1!AF32</f>
        <v/>
      </c>
      <c r="F33" s="106" t="str">
        <f>Hoja1!AG32</f>
        <v/>
      </c>
    </row>
    <row r="34" spans="1:6" x14ac:dyDescent="0.3">
      <c r="A34" s="2" t="str">
        <f>UPPER(Hoja1!AB33)</f>
        <v/>
      </c>
      <c r="B34" s="2" t="str">
        <f>Hoja1!AC33</f>
        <v/>
      </c>
      <c r="C34" s="105" t="str">
        <f>Hoja1!AD33</f>
        <v/>
      </c>
      <c r="D34" s="106" t="str">
        <f>Hoja1!AE33</f>
        <v/>
      </c>
      <c r="E34" s="106" t="str">
        <f>Hoja1!AF33</f>
        <v/>
      </c>
      <c r="F34" s="106" t="str">
        <f>Hoja1!AG33</f>
        <v/>
      </c>
    </row>
    <row r="35" spans="1:6" x14ac:dyDescent="0.3">
      <c r="A35" s="2" t="str">
        <f>UPPER(Hoja1!AB34)</f>
        <v/>
      </c>
      <c r="B35" s="2" t="str">
        <f>Hoja1!AC34</f>
        <v/>
      </c>
      <c r="C35" s="105" t="str">
        <f>Hoja1!AD34</f>
        <v/>
      </c>
      <c r="D35" s="106" t="str">
        <f>Hoja1!AE34</f>
        <v/>
      </c>
      <c r="E35" s="106" t="str">
        <f>Hoja1!AF34</f>
        <v/>
      </c>
      <c r="F35" s="106" t="str">
        <f>Hoja1!AG34</f>
        <v/>
      </c>
    </row>
    <row r="36" spans="1:6" x14ac:dyDescent="0.3">
      <c r="A36" s="2" t="str">
        <f>UPPER(Hoja1!AB35)</f>
        <v/>
      </c>
      <c r="B36" s="2" t="str">
        <f>Hoja1!AC35</f>
        <v/>
      </c>
      <c r="C36" s="105" t="str">
        <f>Hoja1!AD35</f>
        <v/>
      </c>
      <c r="D36" s="106" t="str">
        <f>Hoja1!AE35</f>
        <v/>
      </c>
      <c r="E36" s="106" t="str">
        <f>Hoja1!AF35</f>
        <v/>
      </c>
      <c r="F36" s="106" t="str">
        <f>Hoja1!AG35</f>
        <v/>
      </c>
    </row>
    <row r="37" spans="1:6" x14ac:dyDescent="0.3">
      <c r="A37" s="2" t="str">
        <f>UPPER(Hoja1!AB36)</f>
        <v/>
      </c>
      <c r="B37" s="2" t="str">
        <f>Hoja1!AC36</f>
        <v/>
      </c>
      <c r="C37" s="105" t="str">
        <f>Hoja1!AD36</f>
        <v/>
      </c>
      <c r="D37" s="106" t="str">
        <f>Hoja1!AE36</f>
        <v/>
      </c>
      <c r="E37" s="106" t="str">
        <f>Hoja1!AF36</f>
        <v/>
      </c>
      <c r="F37" s="106" t="str">
        <f>Hoja1!AG36</f>
        <v/>
      </c>
    </row>
    <row r="38" spans="1:6" x14ac:dyDescent="0.3">
      <c r="A38" s="2" t="str">
        <f>UPPER(Hoja1!AB37)</f>
        <v/>
      </c>
      <c r="B38" s="2" t="str">
        <f>Hoja1!AC37</f>
        <v/>
      </c>
      <c r="C38" s="105" t="str">
        <f>Hoja1!AD37</f>
        <v/>
      </c>
      <c r="D38" s="106" t="str">
        <f>Hoja1!AE37</f>
        <v/>
      </c>
      <c r="E38" s="106" t="str">
        <f>Hoja1!AF37</f>
        <v/>
      </c>
      <c r="F38" s="106" t="str">
        <f>Hoja1!AG37</f>
        <v/>
      </c>
    </row>
    <row r="39" spans="1:6" x14ac:dyDescent="0.3">
      <c r="A39" s="2" t="str">
        <f>UPPER(Hoja1!AB38)</f>
        <v/>
      </c>
      <c r="B39" s="2" t="str">
        <f>Hoja1!AC38</f>
        <v/>
      </c>
      <c r="C39" s="105" t="str">
        <f>Hoja1!AD38</f>
        <v/>
      </c>
      <c r="D39" s="106" t="str">
        <f>Hoja1!AE38</f>
        <v/>
      </c>
      <c r="E39" s="106" t="str">
        <f>Hoja1!AF38</f>
        <v/>
      </c>
      <c r="F39" s="106" t="str">
        <f>Hoja1!AG38</f>
        <v/>
      </c>
    </row>
    <row r="40" spans="1:6" x14ac:dyDescent="0.3">
      <c r="A40" s="2" t="str">
        <f>UPPER(Hoja1!AB39)</f>
        <v/>
      </c>
      <c r="B40" s="2" t="str">
        <f>Hoja1!AC39</f>
        <v/>
      </c>
      <c r="C40" s="105" t="str">
        <f>Hoja1!AD39</f>
        <v/>
      </c>
      <c r="D40" s="106" t="str">
        <f>Hoja1!AE39</f>
        <v/>
      </c>
      <c r="E40" s="106" t="str">
        <f>Hoja1!AF39</f>
        <v/>
      </c>
      <c r="F40" s="106" t="str">
        <f>Hoja1!AG39</f>
        <v/>
      </c>
    </row>
    <row r="41" spans="1:6" x14ac:dyDescent="0.3">
      <c r="A41" s="2" t="str">
        <f>UPPER(Hoja1!AB40)</f>
        <v/>
      </c>
      <c r="B41" s="2" t="str">
        <f>Hoja1!AC40</f>
        <v/>
      </c>
      <c r="C41" s="105" t="str">
        <f>Hoja1!AD40</f>
        <v/>
      </c>
      <c r="D41" s="106" t="str">
        <f>Hoja1!AE40</f>
        <v/>
      </c>
      <c r="E41" s="106" t="str">
        <f>Hoja1!AF40</f>
        <v/>
      </c>
      <c r="F41" s="106" t="str">
        <f>Hoja1!AG40</f>
        <v/>
      </c>
    </row>
    <row r="42" spans="1:6" x14ac:dyDescent="0.3">
      <c r="A42" s="2" t="str">
        <f>UPPER(Hoja1!AB41)</f>
        <v/>
      </c>
      <c r="B42" s="2" t="str">
        <f>Hoja1!AC41</f>
        <v/>
      </c>
      <c r="C42" s="105" t="str">
        <f>Hoja1!AD41</f>
        <v/>
      </c>
      <c r="D42" s="106" t="str">
        <f>Hoja1!AE41</f>
        <v/>
      </c>
      <c r="E42" s="106" t="str">
        <f>Hoja1!AF41</f>
        <v/>
      </c>
      <c r="F42" s="106" t="str">
        <f>Hoja1!AG41</f>
        <v/>
      </c>
    </row>
    <row r="43" spans="1:6" x14ac:dyDescent="0.3">
      <c r="A43" s="2" t="str">
        <f>UPPER(Hoja1!AB42)</f>
        <v/>
      </c>
      <c r="B43" s="2" t="str">
        <f>Hoja1!AC42</f>
        <v/>
      </c>
      <c r="C43" s="105" t="str">
        <f>Hoja1!AD42</f>
        <v/>
      </c>
      <c r="D43" s="106" t="str">
        <f>Hoja1!AE42</f>
        <v/>
      </c>
      <c r="E43" s="106" t="str">
        <f>Hoja1!AF42</f>
        <v/>
      </c>
      <c r="F43" s="106" t="str">
        <f>Hoja1!AG42</f>
        <v/>
      </c>
    </row>
    <row r="44" spans="1:6" x14ac:dyDescent="0.3">
      <c r="A44" s="2" t="str">
        <f>UPPER(Hoja1!AB43)</f>
        <v/>
      </c>
      <c r="B44" s="2" t="str">
        <f>Hoja1!AC43</f>
        <v/>
      </c>
      <c r="C44" s="105" t="str">
        <f>Hoja1!AD43</f>
        <v/>
      </c>
      <c r="D44" s="106" t="str">
        <f>Hoja1!AE43</f>
        <v/>
      </c>
      <c r="E44" s="106" t="str">
        <f>Hoja1!AF43</f>
        <v/>
      </c>
      <c r="F44" s="106" t="str">
        <f>Hoja1!AG43</f>
        <v/>
      </c>
    </row>
    <row r="45" spans="1:6" x14ac:dyDescent="0.3">
      <c r="A45" s="2" t="str">
        <f>UPPER(Hoja1!AB44)</f>
        <v/>
      </c>
      <c r="B45" s="2" t="str">
        <f>Hoja1!AC44</f>
        <v/>
      </c>
      <c r="C45" s="105" t="str">
        <f>Hoja1!AD44</f>
        <v/>
      </c>
      <c r="D45" s="106" t="str">
        <f>Hoja1!AE44</f>
        <v/>
      </c>
      <c r="E45" s="106" t="str">
        <f>Hoja1!AF44</f>
        <v/>
      </c>
      <c r="F45" s="106" t="str">
        <f>Hoja1!AG44</f>
        <v/>
      </c>
    </row>
    <row r="46" spans="1:6" x14ac:dyDescent="0.3">
      <c r="A46" s="2" t="str">
        <f>UPPER(Hoja1!AB45)</f>
        <v/>
      </c>
      <c r="B46" s="2" t="str">
        <f>Hoja1!AC45</f>
        <v/>
      </c>
      <c r="C46" s="105" t="str">
        <f>Hoja1!AD45</f>
        <v/>
      </c>
      <c r="D46" s="106" t="str">
        <f>Hoja1!AE45</f>
        <v/>
      </c>
      <c r="E46" s="106" t="str">
        <f>Hoja1!AF45</f>
        <v/>
      </c>
      <c r="F46" s="106" t="str">
        <f>Hoja1!AG45</f>
        <v/>
      </c>
    </row>
    <row r="47" spans="1:6" x14ac:dyDescent="0.3">
      <c r="A47" s="2" t="str">
        <f>UPPER(Hoja1!AB46)</f>
        <v/>
      </c>
      <c r="B47" s="2" t="str">
        <f>Hoja1!AC46</f>
        <v/>
      </c>
      <c r="C47" s="105" t="str">
        <f>Hoja1!AD46</f>
        <v/>
      </c>
      <c r="D47" s="106" t="str">
        <f>Hoja1!AE46</f>
        <v/>
      </c>
      <c r="E47" s="106" t="str">
        <f>Hoja1!AF46</f>
        <v/>
      </c>
      <c r="F47" s="106" t="str">
        <f>Hoja1!AG46</f>
        <v/>
      </c>
    </row>
    <row r="48" spans="1:6" x14ac:dyDescent="0.3">
      <c r="A48" s="2" t="str">
        <f>UPPER(Hoja1!AB47)</f>
        <v/>
      </c>
      <c r="B48" s="2" t="str">
        <f>Hoja1!AC47</f>
        <v/>
      </c>
      <c r="C48" s="105" t="str">
        <f>Hoja1!AD47</f>
        <v/>
      </c>
      <c r="D48" s="106" t="str">
        <f>Hoja1!AE47</f>
        <v/>
      </c>
      <c r="E48" s="106" t="str">
        <f>Hoja1!AF47</f>
        <v/>
      </c>
      <c r="F48" s="106" t="str">
        <f>Hoja1!AG47</f>
        <v/>
      </c>
    </row>
    <row r="49" spans="1:6" x14ac:dyDescent="0.3">
      <c r="A49" s="2" t="str">
        <f>UPPER(Hoja1!AB48)</f>
        <v/>
      </c>
      <c r="B49" s="2" t="str">
        <f>Hoja1!AC48</f>
        <v/>
      </c>
      <c r="C49" s="105" t="str">
        <f>Hoja1!AD48</f>
        <v/>
      </c>
      <c r="D49" s="106" t="str">
        <f>Hoja1!AE48</f>
        <v/>
      </c>
      <c r="E49" s="106" t="str">
        <f>Hoja1!AF48</f>
        <v/>
      </c>
      <c r="F49" s="106" t="str">
        <f>Hoja1!AG48</f>
        <v/>
      </c>
    </row>
    <row r="50" spans="1:6" x14ac:dyDescent="0.3">
      <c r="A50" s="2" t="str">
        <f>UPPER(Hoja1!AB49)</f>
        <v/>
      </c>
      <c r="B50" s="2" t="str">
        <f>Hoja1!AC49</f>
        <v/>
      </c>
      <c r="C50" s="105" t="str">
        <f>Hoja1!AD49</f>
        <v/>
      </c>
      <c r="D50" s="106" t="str">
        <f>Hoja1!AE49</f>
        <v/>
      </c>
      <c r="E50" s="106" t="str">
        <f>Hoja1!AF49</f>
        <v/>
      </c>
      <c r="F50" s="106" t="str">
        <f>Hoja1!AG49</f>
        <v/>
      </c>
    </row>
    <row r="51" spans="1:6" x14ac:dyDescent="0.3">
      <c r="A51" s="2" t="str">
        <f>UPPER(Hoja1!AB50)</f>
        <v/>
      </c>
      <c r="B51" s="2" t="str">
        <f>Hoja1!AC50</f>
        <v/>
      </c>
      <c r="C51" s="105" t="str">
        <f>Hoja1!AD50</f>
        <v/>
      </c>
      <c r="D51" s="106" t="str">
        <f>Hoja1!AE50</f>
        <v/>
      </c>
      <c r="E51" s="106" t="str">
        <f>Hoja1!AF50</f>
        <v/>
      </c>
      <c r="F51" s="106" t="str">
        <f>Hoja1!AG50</f>
        <v/>
      </c>
    </row>
    <row r="52" spans="1:6" x14ac:dyDescent="0.3">
      <c r="A52" s="2" t="str">
        <f>UPPER(Hoja1!AB51)</f>
        <v/>
      </c>
      <c r="B52" s="2" t="str">
        <f>Hoja1!AC51</f>
        <v/>
      </c>
      <c r="C52" s="105" t="str">
        <f>Hoja1!AD51</f>
        <v/>
      </c>
      <c r="D52" s="106" t="str">
        <f>Hoja1!AE51</f>
        <v/>
      </c>
      <c r="E52" s="106" t="str">
        <f>Hoja1!AF51</f>
        <v/>
      </c>
      <c r="F52" s="106" t="str">
        <f>Hoja1!AG51</f>
        <v/>
      </c>
    </row>
    <row r="53" spans="1:6" x14ac:dyDescent="0.3">
      <c r="A53" s="2" t="str">
        <f>UPPER(Hoja1!AB52)</f>
        <v/>
      </c>
      <c r="B53" s="2" t="str">
        <f>Hoja1!AC52</f>
        <v/>
      </c>
      <c r="C53" s="105" t="str">
        <f>Hoja1!AD52</f>
        <v/>
      </c>
      <c r="D53" s="106" t="str">
        <f>Hoja1!AE52</f>
        <v/>
      </c>
      <c r="E53" s="106" t="str">
        <f>Hoja1!AF52</f>
        <v/>
      </c>
      <c r="F53" s="106" t="str">
        <f>Hoja1!AG52</f>
        <v/>
      </c>
    </row>
    <row r="54" spans="1:6" x14ac:dyDescent="0.3">
      <c r="A54" s="2" t="str">
        <f>UPPER(Hoja1!AB53)</f>
        <v/>
      </c>
      <c r="B54" s="2" t="str">
        <f>Hoja1!AC53</f>
        <v/>
      </c>
      <c r="C54" s="105" t="str">
        <f>Hoja1!AD53</f>
        <v/>
      </c>
      <c r="D54" s="106" t="str">
        <f>Hoja1!AE53</f>
        <v/>
      </c>
      <c r="E54" s="106" t="str">
        <f>Hoja1!AF53</f>
        <v/>
      </c>
      <c r="F54" s="106" t="str">
        <f>Hoja1!AG53</f>
        <v/>
      </c>
    </row>
    <row r="55" spans="1:6" x14ac:dyDescent="0.3">
      <c r="A55" s="2" t="str">
        <f>UPPER(Hoja1!AB54)</f>
        <v/>
      </c>
      <c r="B55" s="2" t="str">
        <f>Hoja1!AC54</f>
        <v/>
      </c>
      <c r="C55" s="105" t="str">
        <f>Hoja1!AD54</f>
        <v/>
      </c>
      <c r="D55" s="106" t="str">
        <f>Hoja1!AE54</f>
        <v/>
      </c>
      <c r="E55" s="106" t="str">
        <f>Hoja1!AF54</f>
        <v/>
      </c>
      <c r="F55" s="106" t="str">
        <f>Hoja1!AG54</f>
        <v/>
      </c>
    </row>
    <row r="56" spans="1:6" x14ac:dyDescent="0.3">
      <c r="A56" s="2" t="str">
        <f>UPPER(Hoja1!AB55)</f>
        <v/>
      </c>
      <c r="B56" s="2" t="str">
        <f>Hoja1!AC55</f>
        <v/>
      </c>
      <c r="C56" s="105" t="str">
        <f>Hoja1!AD55</f>
        <v/>
      </c>
      <c r="D56" s="106" t="str">
        <f>Hoja1!AE55</f>
        <v/>
      </c>
      <c r="E56" s="106" t="str">
        <f>Hoja1!AF55</f>
        <v/>
      </c>
      <c r="F56" s="106" t="str">
        <f>Hoja1!AG55</f>
        <v/>
      </c>
    </row>
    <row r="57" spans="1:6" x14ac:dyDescent="0.3">
      <c r="A57" s="2" t="str">
        <f>UPPER(Hoja1!AB56)</f>
        <v/>
      </c>
      <c r="B57" s="2" t="str">
        <f>Hoja1!AC56</f>
        <v/>
      </c>
      <c r="C57" s="105" t="str">
        <f>Hoja1!AD56</f>
        <v/>
      </c>
      <c r="D57" s="106" t="str">
        <f>Hoja1!AE56</f>
        <v/>
      </c>
      <c r="E57" s="106" t="str">
        <f>Hoja1!AF56</f>
        <v/>
      </c>
      <c r="F57" s="106" t="str">
        <f>Hoja1!AG56</f>
        <v/>
      </c>
    </row>
    <row r="58" spans="1:6" x14ac:dyDescent="0.3">
      <c r="A58" s="2" t="str">
        <f>UPPER(Hoja1!AB57)</f>
        <v/>
      </c>
      <c r="B58" s="2" t="str">
        <f>Hoja1!AC57</f>
        <v/>
      </c>
      <c r="C58" s="105" t="str">
        <f>Hoja1!AD57</f>
        <v/>
      </c>
      <c r="D58" s="106" t="str">
        <f>Hoja1!AE57</f>
        <v/>
      </c>
      <c r="E58" s="106" t="str">
        <f>Hoja1!AF57</f>
        <v/>
      </c>
      <c r="F58" s="106" t="str">
        <f>Hoja1!AG57</f>
        <v/>
      </c>
    </row>
    <row r="59" spans="1:6" x14ac:dyDescent="0.3">
      <c r="A59" s="2" t="str">
        <f>UPPER(Hoja1!AB58)</f>
        <v/>
      </c>
      <c r="B59" s="2" t="str">
        <f>Hoja1!AC58</f>
        <v/>
      </c>
      <c r="C59" s="105" t="str">
        <f>Hoja1!AD58</f>
        <v/>
      </c>
      <c r="D59" s="106" t="str">
        <f>Hoja1!AE58</f>
        <v/>
      </c>
      <c r="E59" s="106" t="str">
        <f>Hoja1!AF58</f>
        <v/>
      </c>
      <c r="F59" s="106" t="str">
        <f>Hoja1!AG58</f>
        <v/>
      </c>
    </row>
    <row r="60" spans="1:6" x14ac:dyDescent="0.3">
      <c r="A60" s="2" t="str">
        <f>UPPER(Hoja1!AB59)</f>
        <v/>
      </c>
      <c r="B60" s="2" t="str">
        <f>Hoja1!AC59</f>
        <v/>
      </c>
      <c r="C60" s="105" t="str">
        <f>Hoja1!AD59</f>
        <v/>
      </c>
      <c r="D60" s="106" t="str">
        <f>Hoja1!AE59</f>
        <v/>
      </c>
      <c r="E60" s="106" t="str">
        <f>Hoja1!AF59</f>
        <v/>
      </c>
      <c r="F60" s="106" t="str">
        <f>Hoja1!AG59</f>
        <v/>
      </c>
    </row>
    <row r="61" spans="1:6" x14ac:dyDescent="0.3">
      <c r="A61" s="2" t="str">
        <f>UPPER(Hoja1!AB60)</f>
        <v/>
      </c>
      <c r="B61" s="2" t="str">
        <f>Hoja1!AC60</f>
        <v/>
      </c>
      <c r="C61" s="105" t="str">
        <f>Hoja1!AD60</f>
        <v/>
      </c>
      <c r="D61" s="106" t="str">
        <f>Hoja1!AE60</f>
        <v/>
      </c>
      <c r="E61" s="106" t="str">
        <f>Hoja1!AF60</f>
        <v/>
      </c>
      <c r="F61" s="106" t="str">
        <f>Hoja1!AG60</f>
        <v/>
      </c>
    </row>
    <row r="62" spans="1:6" x14ac:dyDescent="0.3">
      <c r="A62" s="2" t="str">
        <f>UPPER(Hoja1!AB61)</f>
        <v/>
      </c>
      <c r="B62" s="2" t="str">
        <f>Hoja1!AC61</f>
        <v/>
      </c>
      <c r="C62" s="105" t="str">
        <f>Hoja1!AD61</f>
        <v/>
      </c>
      <c r="D62" s="106" t="str">
        <f>Hoja1!AE61</f>
        <v/>
      </c>
      <c r="E62" s="106" t="str">
        <f>Hoja1!AF61</f>
        <v/>
      </c>
      <c r="F62" s="106" t="str">
        <f>Hoja1!AG61</f>
        <v/>
      </c>
    </row>
    <row r="63" spans="1:6" x14ac:dyDescent="0.3">
      <c r="A63" s="2" t="str">
        <f>UPPER(Hoja1!AB62)</f>
        <v/>
      </c>
      <c r="B63" s="2" t="str">
        <f>Hoja1!AC62</f>
        <v/>
      </c>
      <c r="C63" s="105" t="str">
        <f>Hoja1!AD62</f>
        <v/>
      </c>
      <c r="D63" s="106" t="str">
        <f>Hoja1!AE62</f>
        <v/>
      </c>
      <c r="E63" s="106" t="str">
        <f>Hoja1!AF62</f>
        <v/>
      </c>
      <c r="F63" s="106" t="str">
        <f>Hoja1!AG62</f>
        <v/>
      </c>
    </row>
    <row r="64" spans="1:6" x14ac:dyDescent="0.3">
      <c r="A64" s="2" t="str">
        <f>UPPER(Hoja1!AB63)</f>
        <v/>
      </c>
      <c r="B64" s="2" t="str">
        <f>Hoja1!AC63</f>
        <v/>
      </c>
      <c r="C64" s="105" t="str">
        <f>Hoja1!AD63</f>
        <v/>
      </c>
      <c r="D64" s="106" t="str">
        <f>Hoja1!AE63</f>
        <v/>
      </c>
      <c r="E64" s="106" t="str">
        <f>Hoja1!AF63</f>
        <v/>
      </c>
      <c r="F64" s="106" t="str">
        <f>Hoja1!AG63</f>
        <v/>
      </c>
    </row>
    <row r="65" spans="1:6" x14ac:dyDescent="0.3">
      <c r="A65" s="2" t="str">
        <f>UPPER(Hoja1!AB64)</f>
        <v/>
      </c>
      <c r="B65" s="2" t="str">
        <f>Hoja1!AC64</f>
        <v/>
      </c>
      <c r="C65" s="105" t="str">
        <f>Hoja1!AD64</f>
        <v/>
      </c>
      <c r="D65" s="106" t="str">
        <f>Hoja1!AE64</f>
        <v/>
      </c>
      <c r="E65" s="106" t="str">
        <f>Hoja1!AF64</f>
        <v/>
      </c>
      <c r="F65" s="106" t="str">
        <f>Hoja1!AG64</f>
        <v/>
      </c>
    </row>
    <row r="66" spans="1:6" x14ac:dyDescent="0.3">
      <c r="A66" s="2" t="str">
        <f>UPPER(Hoja1!AB65)</f>
        <v/>
      </c>
      <c r="B66" s="2" t="str">
        <f>Hoja1!AC65</f>
        <v/>
      </c>
      <c r="C66" s="105" t="str">
        <f>Hoja1!AD65</f>
        <v/>
      </c>
      <c r="D66" s="106" t="str">
        <f>Hoja1!AE65</f>
        <v/>
      </c>
      <c r="E66" s="106" t="str">
        <f>Hoja1!AF65</f>
        <v/>
      </c>
      <c r="F66" s="106" t="str">
        <f>Hoja1!AG65</f>
        <v/>
      </c>
    </row>
    <row r="67" spans="1:6" x14ac:dyDescent="0.3">
      <c r="A67" s="2" t="str">
        <f>UPPER(Hoja1!AB66)</f>
        <v/>
      </c>
      <c r="B67" s="2" t="str">
        <f>Hoja1!AC66</f>
        <v/>
      </c>
      <c r="C67" s="105" t="str">
        <f>Hoja1!AD66</f>
        <v/>
      </c>
      <c r="D67" s="106" t="str">
        <f>Hoja1!AE66</f>
        <v/>
      </c>
      <c r="E67" s="106" t="str">
        <f>Hoja1!AF66</f>
        <v/>
      </c>
      <c r="F67" s="106" t="str">
        <f>Hoja1!AG66</f>
        <v/>
      </c>
    </row>
    <row r="68" spans="1:6" x14ac:dyDescent="0.3">
      <c r="A68" s="2" t="str">
        <f>UPPER(Hoja1!AB67)</f>
        <v/>
      </c>
      <c r="B68" s="2" t="str">
        <f>Hoja1!AC67</f>
        <v/>
      </c>
      <c r="C68" s="105" t="str">
        <f>Hoja1!AD67</f>
        <v/>
      </c>
      <c r="D68" s="106" t="str">
        <f>Hoja1!AE67</f>
        <v/>
      </c>
      <c r="E68" s="106" t="str">
        <f>Hoja1!AF67</f>
        <v/>
      </c>
      <c r="F68" s="106" t="str">
        <f>Hoja1!AG67</f>
        <v/>
      </c>
    </row>
    <row r="69" spans="1:6" x14ac:dyDescent="0.3">
      <c r="A69" s="2" t="str">
        <f>UPPER(Hoja1!AB68)</f>
        <v/>
      </c>
      <c r="B69" s="2" t="str">
        <f>Hoja1!AC68</f>
        <v/>
      </c>
      <c r="C69" s="105" t="str">
        <f>Hoja1!AD68</f>
        <v/>
      </c>
      <c r="D69" s="106" t="str">
        <f>Hoja1!AE68</f>
        <v/>
      </c>
      <c r="E69" s="106" t="str">
        <f>Hoja1!AF68</f>
        <v/>
      </c>
      <c r="F69" s="106" t="str">
        <f>Hoja1!AG68</f>
        <v/>
      </c>
    </row>
    <row r="70" spans="1:6" x14ac:dyDescent="0.3">
      <c r="A70" s="2" t="str">
        <f>UPPER(Hoja1!AB69)</f>
        <v/>
      </c>
      <c r="B70" s="2" t="str">
        <f>Hoja1!AC69</f>
        <v/>
      </c>
      <c r="C70" s="105" t="str">
        <f>Hoja1!AD69</f>
        <v/>
      </c>
      <c r="D70" s="106" t="str">
        <f>Hoja1!AE69</f>
        <v/>
      </c>
      <c r="E70" s="106" t="str">
        <f>Hoja1!AF69</f>
        <v/>
      </c>
      <c r="F70" s="106" t="str">
        <f>Hoja1!AG69</f>
        <v/>
      </c>
    </row>
    <row r="71" spans="1:6" x14ac:dyDescent="0.3">
      <c r="A71" s="2" t="str">
        <f>UPPER(Hoja1!AB70)</f>
        <v/>
      </c>
      <c r="B71" s="2" t="str">
        <f>Hoja1!AC70</f>
        <v/>
      </c>
      <c r="C71" s="105" t="str">
        <f>Hoja1!AD70</f>
        <v/>
      </c>
      <c r="D71" s="106" t="str">
        <f>Hoja1!AE70</f>
        <v/>
      </c>
      <c r="E71" s="106" t="str">
        <f>Hoja1!AF70</f>
        <v/>
      </c>
      <c r="F71" s="106" t="str">
        <f>Hoja1!AG70</f>
        <v/>
      </c>
    </row>
    <row r="72" spans="1:6" x14ac:dyDescent="0.3">
      <c r="A72" s="2" t="str">
        <f>UPPER(Hoja1!AB71)</f>
        <v/>
      </c>
      <c r="B72" s="2" t="str">
        <f>Hoja1!AC71</f>
        <v/>
      </c>
      <c r="C72" s="105" t="str">
        <f>Hoja1!AD71</f>
        <v/>
      </c>
      <c r="D72" s="106" t="str">
        <f>Hoja1!AE71</f>
        <v/>
      </c>
      <c r="E72" s="106" t="str">
        <f>Hoja1!AF71</f>
        <v/>
      </c>
      <c r="F72" s="106" t="str">
        <f>Hoja1!AG71</f>
        <v/>
      </c>
    </row>
    <row r="73" spans="1:6" x14ac:dyDescent="0.3">
      <c r="A73" s="2" t="str">
        <f>UPPER(Hoja1!AB72)</f>
        <v/>
      </c>
      <c r="B73" s="2" t="str">
        <f>Hoja1!AC72</f>
        <v/>
      </c>
      <c r="C73" s="105" t="str">
        <f>Hoja1!AD72</f>
        <v/>
      </c>
      <c r="D73" s="106" t="str">
        <f>Hoja1!AE72</f>
        <v/>
      </c>
      <c r="E73" s="106" t="str">
        <f>Hoja1!AF72</f>
        <v/>
      </c>
      <c r="F73" s="106" t="str">
        <f>Hoja1!AG72</f>
        <v/>
      </c>
    </row>
    <row r="74" spans="1:6" x14ac:dyDescent="0.3">
      <c r="A74" s="2" t="str">
        <f>UPPER(Hoja1!AB73)</f>
        <v/>
      </c>
      <c r="B74" s="2" t="str">
        <f>Hoja1!AC73</f>
        <v/>
      </c>
      <c r="C74" s="105" t="str">
        <f>Hoja1!AD73</f>
        <v/>
      </c>
      <c r="D74" s="106" t="str">
        <f>Hoja1!AE73</f>
        <v/>
      </c>
      <c r="E74" s="106" t="str">
        <f>Hoja1!AF73</f>
        <v/>
      </c>
      <c r="F74" s="106" t="str">
        <f>Hoja1!AG73</f>
        <v/>
      </c>
    </row>
    <row r="75" spans="1:6" x14ac:dyDescent="0.3">
      <c r="A75" s="2" t="str">
        <f>UPPER(Hoja1!AB74)</f>
        <v/>
      </c>
      <c r="B75" s="2" t="str">
        <f>Hoja1!AC74</f>
        <v/>
      </c>
      <c r="C75" s="105" t="str">
        <f>Hoja1!AD74</f>
        <v/>
      </c>
      <c r="D75" s="106" t="str">
        <f>Hoja1!AE74</f>
        <v/>
      </c>
      <c r="E75" s="106" t="str">
        <f>Hoja1!AF74</f>
        <v/>
      </c>
      <c r="F75" s="106" t="str">
        <f>Hoja1!AG74</f>
        <v/>
      </c>
    </row>
    <row r="76" spans="1:6" x14ac:dyDescent="0.3">
      <c r="A76" s="2" t="str">
        <f>UPPER(Hoja1!AB75)</f>
        <v/>
      </c>
      <c r="B76" s="2" t="str">
        <f>Hoja1!AC75</f>
        <v/>
      </c>
      <c r="C76" s="105" t="str">
        <f>Hoja1!AD75</f>
        <v/>
      </c>
      <c r="D76" s="106" t="str">
        <f>Hoja1!AE75</f>
        <v/>
      </c>
      <c r="E76" s="106" t="str">
        <f>Hoja1!AF75</f>
        <v/>
      </c>
      <c r="F76" s="106" t="str">
        <f>Hoja1!AG75</f>
        <v/>
      </c>
    </row>
    <row r="77" spans="1:6" x14ac:dyDescent="0.3">
      <c r="A77" s="2" t="str">
        <f>UPPER(Hoja1!AB76)</f>
        <v/>
      </c>
      <c r="B77" s="2" t="str">
        <f>Hoja1!AC76</f>
        <v/>
      </c>
      <c r="C77" s="105" t="str">
        <f>Hoja1!AD76</f>
        <v/>
      </c>
      <c r="D77" s="106" t="str">
        <f>Hoja1!AE76</f>
        <v/>
      </c>
      <c r="E77" s="106" t="str">
        <f>Hoja1!AF76</f>
        <v/>
      </c>
      <c r="F77" s="106" t="str">
        <f>Hoja1!AG76</f>
        <v/>
      </c>
    </row>
    <row r="78" spans="1:6" x14ac:dyDescent="0.3">
      <c r="A78" s="2" t="str">
        <f>UPPER(Hoja1!AB77)</f>
        <v/>
      </c>
      <c r="B78" s="2" t="str">
        <f>Hoja1!AC77</f>
        <v/>
      </c>
      <c r="C78" s="105" t="str">
        <f>Hoja1!AD77</f>
        <v/>
      </c>
      <c r="D78" s="106" t="str">
        <f>Hoja1!AE77</f>
        <v/>
      </c>
      <c r="E78" s="106" t="str">
        <f>Hoja1!AF77</f>
        <v/>
      </c>
      <c r="F78" s="106" t="str">
        <f>Hoja1!AG77</f>
        <v/>
      </c>
    </row>
    <row r="79" spans="1:6" x14ac:dyDescent="0.3">
      <c r="A79" s="2" t="str">
        <f>UPPER(Hoja1!AB78)</f>
        <v/>
      </c>
      <c r="B79" s="2" t="str">
        <f>Hoja1!AC78</f>
        <v/>
      </c>
      <c r="C79" s="105" t="str">
        <f>Hoja1!AD78</f>
        <v/>
      </c>
      <c r="D79" s="106" t="str">
        <f>Hoja1!AE78</f>
        <v/>
      </c>
      <c r="E79" s="106" t="str">
        <f>Hoja1!AF78</f>
        <v/>
      </c>
      <c r="F79" s="106" t="str">
        <f>Hoja1!AG78</f>
        <v/>
      </c>
    </row>
    <row r="80" spans="1:6" x14ac:dyDescent="0.3">
      <c r="A80" s="2" t="str">
        <f>UPPER(Hoja1!AB79)</f>
        <v/>
      </c>
      <c r="B80" s="2" t="str">
        <f>Hoja1!AC79</f>
        <v/>
      </c>
      <c r="C80" s="105" t="str">
        <f>Hoja1!AD79</f>
        <v/>
      </c>
      <c r="D80" s="106" t="str">
        <f>Hoja1!AE79</f>
        <v/>
      </c>
      <c r="E80" s="106" t="str">
        <f>Hoja1!AF79</f>
        <v/>
      </c>
      <c r="F80" s="106" t="str">
        <f>Hoja1!AG79</f>
        <v/>
      </c>
    </row>
    <row r="81" spans="1:6" x14ac:dyDescent="0.3">
      <c r="A81" s="2" t="str">
        <f>UPPER(Hoja1!AB80)</f>
        <v/>
      </c>
      <c r="B81" s="2" t="str">
        <f>Hoja1!AC80</f>
        <v/>
      </c>
      <c r="C81" s="105" t="str">
        <f>Hoja1!AD80</f>
        <v/>
      </c>
      <c r="D81" s="106" t="str">
        <f>Hoja1!AE80</f>
        <v/>
      </c>
      <c r="E81" s="106" t="str">
        <f>Hoja1!AF80</f>
        <v/>
      </c>
      <c r="F81" s="106" t="str">
        <f>Hoja1!AG80</f>
        <v/>
      </c>
    </row>
    <row r="82" spans="1:6" x14ac:dyDescent="0.3">
      <c r="A82" s="2" t="str">
        <f>UPPER(Hoja1!AB81)</f>
        <v/>
      </c>
      <c r="B82" s="2" t="str">
        <f>Hoja1!AC81</f>
        <v/>
      </c>
      <c r="C82" s="105" t="str">
        <f>Hoja1!AD81</f>
        <v/>
      </c>
      <c r="D82" s="106" t="str">
        <f>Hoja1!AE81</f>
        <v/>
      </c>
      <c r="E82" s="106" t="str">
        <f>Hoja1!AF81</f>
        <v/>
      </c>
      <c r="F82" s="106" t="str">
        <f>Hoja1!AG81</f>
        <v/>
      </c>
    </row>
    <row r="83" spans="1:6" x14ac:dyDescent="0.3">
      <c r="A83" s="2" t="str">
        <f>UPPER(Hoja1!AB82)</f>
        <v/>
      </c>
      <c r="B83" s="2" t="str">
        <f>Hoja1!AC82</f>
        <v/>
      </c>
      <c r="C83" s="105" t="str">
        <f>Hoja1!AD82</f>
        <v/>
      </c>
      <c r="D83" s="106" t="str">
        <f>Hoja1!AE82</f>
        <v/>
      </c>
      <c r="E83" s="106" t="str">
        <f>Hoja1!AF82</f>
        <v/>
      </c>
      <c r="F83" s="106" t="str">
        <f>Hoja1!AG82</f>
        <v/>
      </c>
    </row>
    <row r="84" spans="1:6" x14ac:dyDescent="0.3">
      <c r="A84" s="2" t="str">
        <f>UPPER(Hoja1!AB83)</f>
        <v/>
      </c>
      <c r="B84" s="2" t="str">
        <f>Hoja1!AC83</f>
        <v/>
      </c>
      <c r="C84" s="105" t="str">
        <f>Hoja1!AD83</f>
        <v/>
      </c>
      <c r="D84" s="106" t="str">
        <f>Hoja1!AE83</f>
        <v/>
      </c>
      <c r="E84" s="106" t="str">
        <f>Hoja1!AF83</f>
        <v/>
      </c>
      <c r="F84" s="106" t="str">
        <f>Hoja1!AG83</f>
        <v/>
      </c>
    </row>
  </sheetData>
  <sheetProtection algorithmName="SHA-512" hashValue="7aTCY7yi3z4QOEw9sdscw9POzGJBWm91PNS0vy2eOZS9vU9eI3xSjZFJsph1LBMYk3TGv5ntX8k1tCyNN90osQ==" saltValue="9WnYTdvQcf7fKHrOgLPQRg==" spinCount="100000" sheet="1" objects="1" scenarios="1"/>
  <mergeCells count="4">
    <mergeCell ref="A1:B1"/>
    <mergeCell ref="C1:C2"/>
    <mergeCell ref="F1:F2"/>
    <mergeCell ref="A2:B3"/>
  </mergeCells>
  <phoneticPr fontId="6" type="noConversion"/>
  <conditionalFormatting sqref="A5:A84">
    <cfRule type="expression" dxfId="5" priority="6" stopIfTrue="1">
      <formula>LEFT($A5,9)="ACTIVIDAD"</formula>
    </cfRule>
  </conditionalFormatting>
  <conditionalFormatting sqref="B5:F5">
    <cfRule type="expression" dxfId="4" priority="5" stopIfTrue="1">
      <formula>LEFT($A5,9)="ACTIVIDAD"</formula>
    </cfRule>
  </conditionalFormatting>
  <conditionalFormatting sqref="B6:F84">
    <cfRule type="expression" dxfId="3" priority="1" stopIfTrue="1">
      <formula>LEFT($A6,9)="ACTIVIDAD"</formula>
    </cfRule>
  </conditionalFormatting>
  <pageMargins left="0.59055118110236227" right="0.59055118110236227" top="0.59055118110236227" bottom="0.59055118110236227" header="0.19685039370078741" footer="0.19685039370078741"/>
  <pageSetup paperSize="9" scale="59" fitToHeight="2" orientation="portrait" horizontalDpi="4294967293" verticalDpi="4294967293" r:id="rId1"/>
  <headerFooter>
    <oddFooter>&amp;C&amp;8&amp;A&amp;R&amp;8Pág &amp;P de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22"/>
  </sheetPr>
  <dimension ref="A1:V68"/>
  <sheetViews>
    <sheetView showGridLines="0" view="pageBreakPreview" zoomScale="60" zoomScaleNormal="75" workbookViewId="0">
      <selection sqref="A1:XFD1048576"/>
    </sheetView>
  </sheetViews>
  <sheetFormatPr baseColWidth="10" defaultColWidth="11.5546875" defaultRowHeight="13.8" x14ac:dyDescent="0.25"/>
  <cols>
    <col min="1" max="1" width="18.33203125" style="67" customWidth="1"/>
    <col min="2" max="2" width="96.33203125" style="67" customWidth="1"/>
    <col min="3" max="4" width="9.6640625" style="120" customWidth="1"/>
    <col min="5" max="22" width="6.6640625" style="1" customWidth="1"/>
    <col min="23" max="26" width="11.5546875" style="1"/>
    <col min="27" max="27" width="0" style="1" hidden="1" customWidth="1"/>
    <col min="28" max="16384" width="11.5546875" style="1"/>
  </cols>
  <sheetData>
    <row r="1" spans="1:22" x14ac:dyDescent="0.25">
      <c r="A1" s="151" t="str">
        <f>'COLABORACIONES EXTERNAS'!A1:D1</f>
        <v xml:space="preserve">EMPRESA:  </v>
      </c>
      <c r="B1" s="151"/>
      <c r="C1" s="151"/>
      <c r="D1" s="151"/>
      <c r="E1" s="151"/>
      <c r="F1" s="151"/>
      <c r="G1" s="151"/>
      <c r="H1" s="151"/>
      <c r="I1" s="151"/>
      <c r="J1" s="151"/>
      <c r="K1" s="151"/>
      <c r="L1" s="151"/>
      <c r="M1" s="151"/>
      <c r="N1" s="151"/>
      <c r="O1" s="151"/>
      <c r="P1" s="151"/>
      <c r="Q1" s="151"/>
      <c r="R1" s="151"/>
      <c r="S1" s="151"/>
      <c r="T1" s="151"/>
      <c r="U1" s="151"/>
      <c r="V1" s="151"/>
    </row>
    <row r="2" spans="1:22" x14ac:dyDescent="0.25">
      <c r="A2" s="293" t="str">
        <f>'COLABORACIONES EXTERNAS'!A2:D3</f>
        <v xml:space="preserve">PROYECTO:  </v>
      </c>
      <c r="B2" s="293"/>
      <c r="C2" s="293"/>
      <c r="D2" s="293"/>
      <c r="E2" s="293"/>
      <c r="F2" s="293"/>
      <c r="G2" s="293"/>
      <c r="H2" s="293"/>
      <c r="I2" s="293"/>
      <c r="J2" s="293"/>
      <c r="K2" s="293"/>
      <c r="L2" s="293"/>
      <c r="M2" s="293"/>
      <c r="N2" s="293"/>
      <c r="O2" s="293"/>
      <c r="P2" s="293"/>
      <c r="Q2" s="293"/>
      <c r="R2" s="293"/>
      <c r="S2" s="293"/>
      <c r="T2" s="293"/>
      <c r="U2" s="293"/>
      <c r="V2" s="293"/>
    </row>
    <row r="3" spans="1:22" x14ac:dyDescent="0.25">
      <c r="A3" s="293"/>
      <c r="B3" s="293"/>
      <c r="C3" s="293"/>
      <c r="D3" s="293"/>
      <c r="E3" s="293"/>
      <c r="F3" s="293"/>
      <c r="G3" s="293"/>
      <c r="H3" s="293"/>
      <c r="I3" s="293"/>
      <c r="J3" s="293"/>
      <c r="K3" s="293"/>
      <c r="L3" s="293"/>
      <c r="M3" s="293"/>
      <c r="N3" s="293"/>
      <c r="O3" s="293"/>
      <c r="P3" s="293"/>
      <c r="Q3" s="293"/>
      <c r="R3" s="293"/>
      <c r="S3" s="293"/>
      <c r="T3" s="293"/>
      <c r="U3" s="293"/>
      <c r="V3" s="293"/>
    </row>
    <row r="5" spans="1:22" s="109" customFormat="1" x14ac:dyDescent="0.25">
      <c r="A5" s="107" t="s">
        <v>295</v>
      </c>
      <c r="B5" s="294" t="s">
        <v>300</v>
      </c>
      <c r="C5" s="108" t="s">
        <v>296</v>
      </c>
      <c r="D5" s="108" t="s">
        <v>296</v>
      </c>
      <c r="E5" s="291" t="s">
        <v>299</v>
      </c>
      <c r="F5" s="292"/>
      <c r="G5" s="292"/>
      <c r="H5" s="292"/>
      <c r="I5" s="292"/>
      <c r="J5" s="292"/>
      <c r="K5" s="292"/>
      <c r="L5" s="292"/>
      <c r="M5" s="292"/>
      <c r="N5" s="292"/>
      <c r="O5" s="292"/>
      <c r="P5" s="292"/>
      <c r="Q5" s="292"/>
      <c r="R5" s="292"/>
      <c r="S5" s="292"/>
      <c r="T5" s="292"/>
      <c r="U5" s="292"/>
      <c r="V5" s="292"/>
    </row>
    <row r="6" spans="1:22" s="113" customFormat="1" x14ac:dyDescent="0.25">
      <c r="A6" s="110" t="s">
        <v>40</v>
      </c>
      <c r="B6" s="295"/>
      <c r="C6" s="111" t="s">
        <v>297</v>
      </c>
      <c r="D6" s="111" t="s">
        <v>298</v>
      </c>
      <c r="E6" s="112">
        <v>1</v>
      </c>
      <c r="F6" s="112" t="str">
        <f>IF(E6="","",IF(1+E6&gt;MAX($C$8:$D$58),"",1+E6))</f>
        <v/>
      </c>
      <c r="G6" s="112" t="str">
        <f t="shared" ref="G6:V6" si="0">IF(F6="","",IF(1+F6&gt;MAX($C$8:$D$58),"",1+F6))</f>
        <v/>
      </c>
      <c r="H6" s="112" t="str">
        <f t="shared" si="0"/>
        <v/>
      </c>
      <c r="I6" s="112" t="str">
        <f t="shared" si="0"/>
        <v/>
      </c>
      <c r="J6" s="112" t="str">
        <f t="shared" si="0"/>
        <v/>
      </c>
      <c r="K6" s="112" t="str">
        <f t="shared" si="0"/>
        <v/>
      </c>
      <c r="L6" s="112" t="str">
        <f t="shared" si="0"/>
        <v/>
      </c>
      <c r="M6" s="112" t="str">
        <f t="shared" si="0"/>
        <v/>
      </c>
      <c r="N6" s="112" t="str">
        <f t="shared" si="0"/>
        <v/>
      </c>
      <c r="O6" s="112" t="str">
        <f t="shared" si="0"/>
        <v/>
      </c>
      <c r="P6" s="112" t="str">
        <f t="shared" si="0"/>
        <v/>
      </c>
      <c r="Q6" s="112" t="str">
        <f t="shared" si="0"/>
        <v/>
      </c>
      <c r="R6" s="112" t="str">
        <f t="shared" si="0"/>
        <v/>
      </c>
      <c r="S6" s="112" t="str">
        <f t="shared" si="0"/>
        <v/>
      </c>
      <c r="T6" s="112" t="str">
        <f t="shared" si="0"/>
        <v/>
      </c>
      <c r="U6" s="112" t="str">
        <f t="shared" si="0"/>
        <v/>
      </c>
      <c r="V6" s="112" t="str">
        <f t="shared" si="0"/>
        <v/>
      </c>
    </row>
    <row r="7" spans="1:22" s="113" customFormat="1" x14ac:dyDescent="0.25">
      <c r="A7" s="114"/>
      <c r="B7" s="114"/>
      <c r="C7" s="115"/>
      <c r="D7" s="115"/>
      <c r="E7" s="116"/>
      <c r="F7" s="117"/>
      <c r="G7" s="117"/>
      <c r="H7" s="117"/>
      <c r="I7" s="117"/>
      <c r="J7" s="117"/>
      <c r="K7" s="117"/>
      <c r="L7" s="117"/>
      <c r="M7" s="117"/>
      <c r="N7" s="117"/>
      <c r="O7" s="117"/>
      <c r="P7" s="117"/>
      <c r="Q7" s="117"/>
      <c r="R7" s="117"/>
      <c r="S7" s="117"/>
      <c r="T7" s="117"/>
      <c r="U7" s="117"/>
      <c r="V7" s="117"/>
    </row>
    <row r="8" spans="1:22" x14ac:dyDescent="0.25">
      <c r="A8" s="118" t="str">
        <f>IF(Hoja1!AM4="","",UPPER(Hoja1!AM4))</f>
        <v/>
      </c>
      <c r="B8" s="118" t="str">
        <f t="shared" ref="B8:B68" si="1">IF(A8="","",VLOOKUP(A8,RESUMEN_FINAL,2,FALSE))</f>
        <v/>
      </c>
      <c r="C8" s="119" t="str">
        <f>IF(A8="","",VLOOKUP(A8,RESUMEN_FINAL,7,FALSE))</f>
        <v/>
      </c>
      <c r="D8" s="119" t="str">
        <f>IF(A8="","",VLOOKUP(A8,RESUMEN_FINAL,8,FALSE))</f>
        <v/>
      </c>
      <c r="E8" s="24"/>
      <c r="F8" s="24"/>
      <c r="G8" s="24"/>
      <c r="H8" s="24"/>
      <c r="I8" s="24"/>
      <c r="J8" s="24"/>
      <c r="K8" s="24"/>
      <c r="L8" s="24"/>
      <c r="M8" s="24"/>
      <c r="N8" s="24"/>
      <c r="O8" s="24"/>
      <c r="P8" s="24"/>
      <c r="Q8" s="24"/>
      <c r="R8" s="24"/>
      <c r="S8" s="24"/>
      <c r="T8" s="24"/>
      <c r="U8" s="24"/>
      <c r="V8" s="24"/>
    </row>
    <row r="9" spans="1:22" x14ac:dyDescent="0.25">
      <c r="A9" s="118" t="str">
        <f>IF(Hoja1!AM5="","",UPPER(Hoja1!AM5))</f>
        <v/>
      </c>
      <c r="B9" s="118" t="str">
        <f t="shared" si="1"/>
        <v/>
      </c>
      <c r="C9" s="119" t="str">
        <f t="shared" ref="C9:C68" si="2">IF(A9="","",VLOOKUP(A9,RESUMEN_FINAL,7,FALSE))</f>
        <v/>
      </c>
      <c r="D9" s="119" t="str">
        <f t="shared" ref="D9:D68" si="3">IF(A9="","",VLOOKUP(A9,RESUMEN_FINAL,8,FALSE))</f>
        <v/>
      </c>
      <c r="E9" s="24"/>
      <c r="F9" s="24"/>
      <c r="G9" s="24"/>
      <c r="H9" s="24"/>
      <c r="I9" s="24"/>
      <c r="J9" s="24"/>
      <c r="K9" s="24"/>
      <c r="L9" s="24"/>
      <c r="M9" s="24"/>
      <c r="N9" s="24"/>
      <c r="O9" s="24"/>
      <c r="P9" s="24"/>
      <c r="Q9" s="24"/>
      <c r="R9" s="24"/>
      <c r="S9" s="24"/>
      <c r="T9" s="24"/>
      <c r="U9" s="24"/>
      <c r="V9" s="24"/>
    </row>
    <row r="10" spans="1:22" x14ac:dyDescent="0.25">
      <c r="A10" s="118" t="str">
        <f>IF(Hoja1!AM6="","",UPPER(Hoja1!AM6))</f>
        <v/>
      </c>
      <c r="B10" s="118" t="str">
        <f t="shared" si="1"/>
        <v/>
      </c>
      <c r="C10" s="119" t="str">
        <f t="shared" si="2"/>
        <v/>
      </c>
      <c r="D10" s="119" t="str">
        <f t="shared" si="3"/>
        <v/>
      </c>
      <c r="E10" s="24"/>
      <c r="F10" s="24"/>
      <c r="G10" s="24"/>
      <c r="H10" s="24"/>
      <c r="I10" s="24"/>
      <c r="J10" s="24"/>
      <c r="K10" s="24"/>
      <c r="L10" s="24"/>
      <c r="M10" s="24"/>
      <c r="N10" s="24"/>
      <c r="O10" s="24"/>
      <c r="P10" s="24"/>
      <c r="Q10" s="24"/>
      <c r="R10" s="24"/>
      <c r="S10" s="24"/>
      <c r="T10" s="24"/>
      <c r="U10" s="24"/>
      <c r="V10" s="24"/>
    </row>
    <row r="11" spans="1:22" x14ac:dyDescent="0.25">
      <c r="A11" s="118" t="str">
        <f>IF(Hoja1!AM7="","",UPPER(Hoja1!AM7))</f>
        <v/>
      </c>
      <c r="B11" s="118" t="str">
        <f t="shared" si="1"/>
        <v/>
      </c>
      <c r="C11" s="119" t="str">
        <f t="shared" si="2"/>
        <v/>
      </c>
      <c r="D11" s="119" t="str">
        <f t="shared" si="3"/>
        <v/>
      </c>
      <c r="E11" s="24"/>
      <c r="F11" s="24"/>
      <c r="G11" s="24"/>
      <c r="H11" s="24"/>
      <c r="I11" s="24"/>
      <c r="J11" s="24"/>
      <c r="K11" s="24"/>
      <c r="L11" s="24"/>
      <c r="M11" s="24"/>
      <c r="N11" s="24"/>
      <c r="O11" s="24"/>
      <c r="P11" s="24"/>
      <c r="Q11" s="24"/>
      <c r="R11" s="24"/>
      <c r="S11" s="24"/>
      <c r="T11" s="24"/>
      <c r="U11" s="24"/>
      <c r="V11" s="24"/>
    </row>
    <row r="12" spans="1:22" x14ac:dyDescent="0.25">
      <c r="A12" s="118" t="str">
        <f>IF(Hoja1!AM8="","",UPPER(Hoja1!AM8))</f>
        <v/>
      </c>
      <c r="B12" s="118" t="str">
        <f t="shared" si="1"/>
        <v/>
      </c>
      <c r="C12" s="119" t="str">
        <f t="shared" si="2"/>
        <v/>
      </c>
      <c r="D12" s="119" t="str">
        <f t="shared" si="3"/>
        <v/>
      </c>
      <c r="E12" s="24"/>
      <c r="F12" s="24"/>
      <c r="G12" s="24"/>
      <c r="H12" s="24"/>
      <c r="I12" s="24"/>
      <c r="J12" s="24"/>
      <c r="K12" s="24"/>
      <c r="L12" s="24"/>
      <c r="M12" s="24"/>
      <c r="N12" s="24"/>
      <c r="O12" s="24"/>
      <c r="P12" s="24"/>
      <c r="Q12" s="24"/>
      <c r="R12" s="24"/>
      <c r="S12" s="24"/>
      <c r="T12" s="24"/>
      <c r="U12" s="24"/>
      <c r="V12" s="24"/>
    </row>
    <row r="13" spans="1:22" x14ac:dyDescent="0.25">
      <c r="A13" s="118" t="str">
        <f>IF(Hoja1!AM9="","",UPPER(Hoja1!AM9))</f>
        <v/>
      </c>
      <c r="B13" s="118" t="str">
        <f t="shared" si="1"/>
        <v/>
      </c>
      <c r="C13" s="119" t="str">
        <f t="shared" si="2"/>
        <v/>
      </c>
      <c r="D13" s="119" t="str">
        <f t="shared" si="3"/>
        <v/>
      </c>
      <c r="E13" s="24"/>
      <c r="F13" s="24"/>
      <c r="G13" s="24"/>
      <c r="H13" s="24"/>
      <c r="I13" s="24"/>
      <c r="J13" s="24"/>
      <c r="K13" s="24"/>
      <c r="L13" s="24"/>
      <c r="M13" s="24"/>
      <c r="N13" s="24"/>
      <c r="O13" s="24"/>
      <c r="P13" s="24"/>
      <c r="Q13" s="24"/>
      <c r="R13" s="24"/>
      <c r="S13" s="24"/>
      <c r="T13" s="24"/>
      <c r="U13" s="24"/>
      <c r="V13" s="24"/>
    </row>
    <row r="14" spans="1:22" x14ac:dyDescent="0.25">
      <c r="A14" s="118" t="str">
        <f>IF(Hoja1!AM10="","",UPPER(Hoja1!AM10))</f>
        <v/>
      </c>
      <c r="B14" s="118" t="str">
        <f t="shared" si="1"/>
        <v/>
      </c>
      <c r="C14" s="119" t="str">
        <f t="shared" si="2"/>
        <v/>
      </c>
      <c r="D14" s="119" t="str">
        <f t="shared" si="3"/>
        <v/>
      </c>
      <c r="E14" s="24"/>
      <c r="F14" s="24"/>
      <c r="G14" s="24"/>
      <c r="H14" s="24"/>
      <c r="I14" s="24"/>
      <c r="J14" s="24"/>
      <c r="K14" s="24"/>
      <c r="L14" s="24"/>
      <c r="M14" s="24"/>
      <c r="N14" s="24"/>
      <c r="O14" s="24"/>
      <c r="P14" s="24"/>
      <c r="Q14" s="24"/>
      <c r="R14" s="24"/>
      <c r="S14" s="24"/>
      <c r="T14" s="24"/>
      <c r="U14" s="24"/>
      <c r="V14" s="24"/>
    </row>
    <row r="15" spans="1:22" x14ac:dyDescent="0.25">
      <c r="A15" s="118" t="str">
        <f>IF(Hoja1!AM11="","",UPPER(Hoja1!AM11))</f>
        <v/>
      </c>
      <c r="B15" s="118" t="str">
        <f t="shared" si="1"/>
        <v/>
      </c>
      <c r="C15" s="119" t="str">
        <f t="shared" si="2"/>
        <v/>
      </c>
      <c r="D15" s="119" t="str">
        <f t="shared" si="3"/>
        <v/>
      </c>
      <c r="E15" s="24"/>
      <c r="F15" s="24"/>
      <c r="G15" s="24"/>
      <c r="H15" s="24"/>
      <c r="I15" s="24"/>
      <c r="J15" s="24"/>
      <c r="K15" s="24"/>
      <c r="L15" s="24"/>
      <c r="M15" s="24"/>
      <c r="N15" s="24"/>
      <c r="O15" s="24"/>
      <c r="P15" s="24"/>
      <c r="Q15" s="24"/>
      <c r="R15" s="24"/>
      <c r="S15" s="24"/>
      <c r="T15" s="24"/>
      <c r="U15" s="24"/>
      <c r="V15" s="24"/>
    </row>
    <row r="16" spans="1:22" x14ac:dyDescent="0.25">
      <c r="A16" s="118" t="str">
        <f>IF(Hoja1!AM12="","",UPPER(Hoja1!AM12))</f>
        <v/>
      </c>
      <c r="B16" s="118" t="str">
        <f t="shared" si="1"/>
        <v/>
      </c>
      <c r="C16" s="119" t="str">
        <f t="shared" si="2"/>
        <v/>
      </c>
      <c r="D16" s="119" t="str">
        <f t="shared" si="3"/>
        <v/>
      </c>
      <c r="E16" s="24"/>
      <c r="F16" s="24"/>
      <c r="G16" s="24"/>
      <c r="H16" s="24"/>
      <c r="I16" s="24"/>
      <c r="J16" s="24"/>
      <c r="K16" s="24"/>
      <c r="L16" s="24"/>
      <c r="M16" s="24"/>
      <c r="N16" s="24"/>
      <c r="O16" s="24"/>
      <c r="P16" s="24"/>
      <c r="Q16" s="24"/>
      <c r="R16" s="24"/>
      <c r="S16" s="24"/>
      <c r="T16" s="24"/>
      <c r="U16" s="24"/>
      <c r="V16" s="24"/>
    </row>
    <row r="17" spans="1:22" x14ac:dyDescent="0.25">
      <c r="A17" s="118" t="str">
        <f>IF(Hoja1!AM13="","",UPPER(Hoja1!AM13))</f>
        <v/>
      </c>
      <c r="B17" s="118" t="str">
        <f t="shared" si="1"/>
        <v/>
      </c>
      <c r="C17" s="119" t="str">
        <f t="shared" si="2"/>
        <v/>
      </c>
      <c r="D17" s="119" t="str">
        <f t="shared" si="3"/>
        <v/>
      </c>
      <c r="E17" s="24"/>
      <c r="F17" s="24"/>
      <c r="G17" s="24"/>
      <c r="H17" s="24"/>
      <c r="I17" s="24"/>
      <c r="J17" s="24"/>
      <c r="K17" s="24"/>
      <c r="L17" s="24"/>
      <c r="M17" s="24"/>
      <c r="N17" s="24"/>
      <c r="O17" s="24"/>
      <c r="P17" s="24"/>
      <c r="Q17" s="24"/>
      <c r="R17" s="24"/>
      <c r="S17" s="24"/>
      <c r="T17" s="24"/>
      <c r="U17" s="24"/>
      <c r="V17" s="24"/>
    </row>
    <row r="18" spans="1:22" x14ac:dyDescent="0.25">
      <c r="A18" s="118" t="str">
        <f>IF(Hoja1!AM14="","",UPPER(Hoja1!AM14))</f>
        <v/>
      </c>
      <c r="B18" s="118" t="str">
        <f t="shared" si="1"/>
        <v/>
      </c>
      <c r="C18" s="119" t="str">
        <f t="shared" si="2"/>
        <v/>
      </c>
      <c r="D18" s="119" t="str">
        <f t="shared" si="3"/>
        <v/>
      </c>
      <c r="E18" s="24"/>
      <c r="F18" s="24"/>
      <c r="G18" s="24"/>
      <c r="H18" s="24"/>
      <c r="I18" s="24"/>
      <c r="J18" s="24"/>
      <c r="K18" s="24"/>
      <c r="L18" s="24"/>
      <c r="M18" s="24"/>
      <c r="N18" s="24"/>
      <c r="O18" s="24"/>
      <c r="P18" s="24"/>
      <c r="Q18" s="24"/>
      <c r="R18" s="24"/>
      <c r="S18" s="24"/>
      <c r="T18" s="24"/>
      <c r="U18" s="24"/>
      <c r="V18" s="24"/>
    </row>
    <row r="19" spans="1:22" x14ac:dyDescent="0.25">
      <c r="A19" s="118" t="str">
        <f>IF(Hoja1!AM15="","",UPPER(Hoja1!AM15))</f>
        <v/>
      </c>
      <c r="B19" s="118" t="str">
        <f t="shared" si="1"/>
        <v/>
      </c>
      <c r="C19" s="119" t="str">
        <f t="shared" si="2"/>
        <v/>
      </c>
      <c r="D19" s="119" t="str">
        <f t="shared" si="3"/>
        <v/>
      </c>
      <c r="E19" s="24"/>
      <c r="F19" s="24"/>
      <c r="G19" s="24"/>
      <c r="H19" s="24"/>
      <c r="I19" s="24"/>
      <c r="J19" s="24"/>
      <c r="K19" s="24"/>
      <c r="L19" s="24"/>
      <c r="M19" s="24"/>
      <c r="N19" s="24"/>
      <c r="O19" s="24"/>
      <c r="P19" s="24"/>
      <c r="Q19" s="24"/>
      <c r="R19" s="24"/>
      <c r="S19" s="24"/>
      <c r="T19" s="24"/>
      <c r="U19" s="24"/>
      <c r="V19" s="24"/>
    </row>
    <row r="20" spans="1:22" x14ac:dyDescent="0.25">
      <c r="A20" s="118" t="str">
        <f>IF(Hoja1!AM16="","",UPPER(Hoja1!AM16))</f>
        <v/>
      </c>
      <c r="B20" s="118" t="str">
        <f t="shared" si="1"/>
        <v/>
      </c>
      <c r="C20" s="119" t="str">
        <f t="shared" si="2"/>
        <v/>
      </c>
      <c r="D20" s="119" t="str">
        <f t="shared" si="3"/>
        <v/>
      </c>
      <c r="E20" s="24"/>
      <c r="F20" s="24"/>
      <c r="G20" s="24"/>
      <c r="H20" s="24"/>
      <c r="I20" s="24"/>
      <c r="J20" s="24"/>
      <c r="K20" s="24"/>
      <c r="L20" s="24"/>
      <c r="M20" s="24"/>
      <c r="N20" s="24"/>
      <c r="O20" s="24"/>
      <c r="P20" s="24"/>
      <c r="Q20" s="24"/>
      <c r="R20" s="24"/>
      <c r="S20" s="24"/>
      <c r="T20" s="24"/>
      <c r="U20" s="24"/>
      <c r="V20" s="24"/>
    </row>
    <row r="21" spans="1:22" x14ac:dyDescent="0.25">
      <c r="A21" s="118" t="str">
        <f>IF(Hoja1!AM17="","",UPPER(Hoja1!AM17))</f>
        <v/>
      </c>
      <c r="B21" s="118" t="str">
        <f t="shared" si="1"/>
        <v/>
      </c>
      <c r="C21" s="119" t="str">
        <f t="shared" si="2"/>
        <v/>
      </c>
      <c r="D21" s="119" t="str">
        <f t="shared" si="3"/>
        <v/>
      </c>
      <c r="E21" s="24"/>
      <c r="F21" s="24"/>
      <c r="G21" s="24"/>
      <c r="H21" s="24"/>
      <c r="I21" s="24"/>
      <c r="J21" s="24"/>
      <c r="K21" s="24"/>
      <c r="L21" s="24"/>
      <c r="M21" s="24"/>
      <c r="N21" s="24"/>
      <c r="O21" s="24"/>
      <c r="P21" s="24"/>
      <c r="Q21" s="24"/>
      <c r="R21" s="24"/>
      <c r="S21" s="24"/>
      <c r="T21" s="24"/>
      <c r="U21" s="24"/>
      <c r="V21" s="24"/>
    </row>
    <row r="22" spans="1:22" x14ac:dyDescent="0.25">
      <c r="A22" s="118" t="str">
        <f>IF(Hoja1!AM18="","",UPPER(Hoja1!AM18))</f>
        <v/>
      </c>
      <c r="B22" s="118" t="str">
        <f t="shared" si="1"/>
        <v/>
      </c>
      <c r="C22" s="119" t="str">
        <f t="shared" si="2"/>
        <v/>
      </c>
      <c r="D22" s="119" t="str">
        <f t="shared" si="3"/>
        <v/>
      </c>
      <c r="E22" s="24"/>
      <c r="F22" s="24"/>
      <c r="G22" s="24"/>
      <c r="H22" s="24"/>
      <c r="I22" s="24"/>
      <c r="J22" s="24"/>
      <c r="K22" s="24"/>
      <c r="L22" s="24"/>
      <c r="M22" s="24"/>
      <c r="N22" s="24"/>
      <c r="O22" s="24"/>
      <c r="P22" s="24"/>
      <c r="Q22" s="24"/>
      <c r="R22" s="24"/>
      <c r="S22" s="24"/>
      <c r="T22" s="24"/>
      <c r="U22" s="24"/>
      <c r="V22" s="24"/>
    </row>
    <row r="23" spans="1:22" x14ac:dyDescent="0.25">
      <c r="A23" s="118" t="str">
        <f>IF(Hoja1!AM19="","",UPPER(Hoja1!AM19))</f>
        <v/>
      </c>
      <c r="B23" s="118" t="str">
        <f t="shared" si="1"/>
        <v/>
      </c>
      <c r="C23" s="119" t="str">
        <f t="shared" si="2"/>
        <v/>
      </c>
      <c r="D23" s="119" t="str">
        <f t="shared" si="3"/>
        <v/>
      </c>
      <c r="E23" s="24"/>
      <c r="F23" s="24"/>
      <c r="G23" s="24"/>
      <c r="H23" s="24"/>
      <c r="I23" s="24"/>
      <c r="J23" s="24"/>
      <c r="K23" s="24"/>
      <c r="L23" s="24"/>
      <c r="M23" s="24"/>
      <c r="N23" s="24"/>
      <c r="O23" s="24"/>
      <c r="P23" s="24"/>
      <c r="Q23" s="24"/>
      <c r="R23" s="24"/>
      <c r="S23" s="24"/>
      <c r="T23" s="24"/>
      <c r="U23" s="24"/>
      <c r="V23" s="24"/>
    </row>
    <row r="24" spans="1:22" x14ac:dyDescent="0.25">
      <c r="A24" s="118" t="str">
        <f>IF(Hoja1!AM20="","",UPPER(Hoja1!AM20))</f>
        <v/>
      </c>
      <c r="B24" s="118" t="str">
        <f t="shared" si="1"/>
        <v/>
      </c>
      <c r="C24" s="119" t="str">
        <f t="shared" si="2"/>
        <v/>
      </c>
      <c r="D24" s="119" t="str">
        <f t="shared" si="3"/>
        <v/>
      </c>
      <c r="E24" s="24"/>
      <c r="F24" s="24"/>
      <c r="G24" s="24"/>
      <c r="H24" s="24"/>
      <c r="I24" s="24"/>
      <c r="J24" s="24"/>
      <c r="K24" s="24"/>
      <c r="L24" s="24"/>
      <c r="M24" s="24"/>
      <c r="N24" s="24"/>
      <c r="O24" s="24"/>
      <c r="P24" s="24"/>
      <c r="Q24" s="24"/>
      <c r="R24" s="24"/>
      <c r="S24" s="24"/>
      <c r="T24" s="24"/>
      <c r="U24" s="24"/>
      <c r="V24" s="24"/>
    </row>
    <row r="25" spans="1:22" x14ac:dyDescent="0.25">
      <c r="A25" s="118" t="str">
        <f>IF(Hoja1!AM21="","",UPPER(Hoja1!AM21))</f>
        <v/>
      </c>
      <c r="B25" s="118" t="str">
        <f t="shared" si="1"/>
        <v/>
      </c>
      <c r="C25" s="119" t="str">
        <f t="shared" si="2"/>
        <v/>
      </c>
      <c r="D25" s="119" t="str">
        <f t="shared" si="3"/>
        <v/>
      </c>
      <c r="E25" s="24"/>
      <c r="F25" s="24"/>
      <c r="G25" s="24"/>
      <c r="H25" s="24"/>
      <c r="I25" s="24"/>
      <c r="J25" s="24"/>
      <c r="K25" s="24"/>
      <c r="L25" s="24"/>
      <c r="M25" s="24"/>
      <c r="N25" s="24"/>
      <c r="O25" s="24"/>
      <c r="P25" s="24"/>
      <c r="Q25" s="24"/>
      <c r="R25" s="24"/>
      <c r="S25" s="24"/>
      <c r="T25" s="24"/>
      <c r="U25" s="24"/>
      <c r="V25" s="24"/>
    </row>
    <row r="26" spans="1:22" x14ac:dyDescent="0.25">
      <c r="A26" s="118" t="str">
        <f>IF(Hoja1!AM22="","",UPPER(Hoja1!AM22))</f>
        <v/>
      </c>
      <c r="B26" s="118" t="str">
        <f t="shared" si="1"/>
        <v/>
      </c>
      <c r="C26" s="119" t="str">
        <f t="shared" si="2"/>
        <v/>
      </c>
      <c r="D26" s="119" t="str">
        <f t="shared" si="3"/>
        <v/>
      </c>
      <c r="E26" s="24"/>
      <c r="F26" s="24"/>
      <c r="G26" s="24"/>
      <c r="H26" s="24"/>
      <c r="I26" s="24"/>
      <c r="J26" s="24"/>
      <c r="K26" s="24"/>
      <c r="L26" s="24"/>
      <c r="M26" s="24"/>
      <c r="N26" s="24"/>
      <c r="O26" s="24"/>
      <c r="P26" s="24"/>
      <c r="Q26" s="24"/>
      <c r="R26" s="24"/>
      <c r="S26" s="24"/>
      <c r="T26" s="24"/>
      <c r="U26" s="24"/>
      <c r="V26" s="24"/>
    </row>
    <row r="27" spans="1:22" x14ac:dyDescent="0.25">
      <c r="A27" s="118" t="str">
        <f>IF(Hoja1!AM23="","",UPPER(Hoja1!AM23))</f>
        <v/>
      </c>
      <c r="B27" s="118" t="str">
        <f t="shared" si="1"/>
        <v/>
      </c>
      <c r="C27" s="119" t="str">
        <f t="shared" si="2"/>
        <v/>
      </c>
      <c r="D27" s="119" t="str">
        <f t="shared" si="3"/>
        <v/>
      </c>
      <c r="E27" s="24"/>
      <c r="F27" s="24"/>
      <c r="G27" s="24"/>
      <c r="H27" s="24"/>
      <c r="I27" s="24"/>
      <c r="J27" s="24"/>
      <c r="K27" s="24"/>
      <c r="L27" s="24"/>
      <c r="M27" s="24"/>
      <c r="N27" s="24"/>
      <c r="O27" s="24"/>
      <c r="P27" s="24"/>
      <c r="Q27" s="24"/>
      <c r="R27" s="24"/>
      <c r="S27" s="24"/>
      <c r="T27" s="24"/>
      <c r="U27" s="24"/>
      <c r="V27" s="24"/>
    </row>
    <row r="28" spans="1:22" x14ac:dyDescent="0.25">
      <c r="A28" s="118" t="str">
        <f>IF(Hoja1!AM24="","",UPPER(Hoja1!AM24))</f>
        <v/>
      </c>
      <c r="B28" s="118" t="str">
        <f t="shared" si="1"/>
        <v/>
      </c>
      <c r="C28" s="119" t="str">
        <f t="shared" si="2"/>
        <v/>
      </c>
      <c r="D28" s="119" t="str">
        <f t="shared" si="3"/>
        <v/>
      </c>
      <c r="E28" s="24"/>
      <c r="F28" s="24"/>
      <c r="G28" s="24"/>
      <c r="H28" s="24"/>
      <c r="I28" s="24"/>
      <c r="J28" s="24"/>
      <c r="K28" s="24"/>
      <c r="L28" s="24"/>
      <c r="M28" s="24"/>
      <c r="N28" s="24"/>
      <c r="O28" s="24"/>
      <c r="P28" s="24"/>
      <c r="Q28" s="24"/>
      <c r="R28" s="24"/>
      <c r="S28" s="24"/>
      <c r="T28" s="24"/>
      <c r="U28" s="24"/>
      <c r="V28" s="24"/>
    </row>
    <row r="29" spans="1:22" x14ac:dyDescent="0.25">
      <c r="A29" s="118" t="str">
        <f>IF(Hoja1!AM25="","",UPPER(Hoja1!AM25))</f>
        <v/>
      </c>
      <c r="B29" s="118" t="str">
        <f t="shared" si="1"/>
        <v/>
      </c>
      <c r="C29" s="119" t="str">
        <f t="shared" si="2"/>
        <v/>
      </c>
      <c r="D29" s="119" t="str">
        <f t="shared" si="3"/>
        <v/>
      </c>
      <c r="E29" s="24"/>
      <c r="F29" s="24"/>
      <c r="G29" s="24"/>
      <c r="H29" s="24"/>
      <c r="I29" s="24"/>
      <c r="J29" s="24"/>
      <c r="K29" s="24"/>
      <c r="L29" s="24"/>
      <c r="M29" s="24"/>
      <c r="N29" s="24"/>
      <c r="O29" s="24"/>
      <c r="P29" s="24"/>
      <c r="Q29" s="24"/>
      <c r="R29" s="24"/>
      <c r="S29" s="24"/>
      <c r="T29" s="24"/>
      <c r="U29" s="24"/>
      <c r="V29" s="24"/>
    </row>
    <row r="30" spans="1:22" x14ac:dyDescent="0.25">
      <c r="A30" s="118" t="str">
        <f>IF(Hoja1!AM26="","",UPPER(Hoja1!AM26))</f>
        <v/>
      </c>
      <c r="B30" s="118" t="str">
        <f t="shared" si="1"/>
        <v/>
      </c>
      <c r="C30" s="119" t="str">
        <f t="shared" si="2"/>
        <v/>
      </c>
      <c r="D30" s="119" t="str">
        <f t="shared" si="3"/>
        <v/>
      </c>
      <c r="E30" s="24"/>
      <c r="F30" s="24"/>
      <c r="G30" s="24"/>
      <c r="H30" s="24"/>
      <c r="I30" s="24"/>
      <c r="J30" s="24"/>
      <c r="K30" s="24"/>
      <c r="L30" s="24"/>
      <c r="M30" s="24"/>
      <c r="N30" s="24"/>
      <c r="O30" s="24"/>
      <c r="P30" s="24"/>
      <c r="Q30" s="24"/>
      <c r="R30" s="24"/>
      <c r="S30" s="24"/>
      <c r="T30" s="24"/>
      <c r="U30" s="24"/>
      <c r="V30" s="24"/>
    </row>
    <row r="31" spans="1:22" x14ac:dyDescent="0.25">
      <c r="A31" s="118" t="str">
        <f>IF(Hoja1!AM27="","",UPPER(Hoja1!AM27))</f>
        <v/>
      </c>
      <c r="B31" s="118" t="str">
        <f t="shared" si="1"/>
        <v/>
      </c>
      <c r="C31" s="119" t="str">
        <f t="shared" si="2"/>
        <v/>
      </c>
      <c r="D31" s="119" t="str">
        <f t="shared" si="3"/>
        <v/>
      </c>
      <c r="E31" s="24"/>
      <c r="F31" s="24"/>
      <c r="G31" s="24"/>
      <c r="H31" s="24"/>
      <c r="I31" s="24"/>
      <c r="J31" s="24"/>
      <c r="K31" s="24"/>
      <c r="L31" s="24"/>
      <c r="M31" s="24"/>
      <c r="N31" s="24"/>
      <c r="O31" s="24"/>
      <c r="P31" s="24"/>
      <c r="Q31" s="24"/>
      <c r="R31" s="24"/>
      <c r="S31" s="24"/>
      <c r="T31" s="24"/>
      <c r="U31" s="24"/>
      <c r="V31" s="24"/>
    </row>
    <row r="32" spans="1:22" x14ac:dyDescent="0.25">
      <c r="A32" s="118" t="str">
        <f>IF(Hoja1!AM28="","",UPPER(Hoja1!AM28))</f>
        <v/>
      </c>
      <c r="B32" s="118" t="str">
        <f t="shared" si="1"/>
        <v/>
      </c>
      <c r="C32" s="119" t="str">
        <f t="shared" si="2"/>
        <v/>
      </c>
      <c r="D32" s="119" t="str">
        <f t="shared" si="3"/>
        <v/>
      </c>
      <c r="E32" s="24"/>
      <c r="F32" s="24"/>
      <c r="G32" s="24"/>
      <c r="H32" s="24"/>
      <c r="I32" s="24"/>
      <c r="J32" s="24"/>
      <c r="K32" s="24"/>
      <c r="L32" s="24"/>
      <c r="M32" s="24"/>
      <c r="N32" s="24"/>
      <c r="O32" s="24"/>
      <c r="P32" s="24"/>
      <c r="Q32" s="24"/>
      <c r="R32" s="24"/>
      <c r="S32" s="24"/>
      <c r="T32" s="24"/>
      <c r="U32" s="24"/>
      <c r="V32" s="24"/>
    </row>
    <row r="33" spans="1:22" x14ac:dyDescent="0.25">
      <c r="A33" s="118" t="str">
        <f>IF(Hoja1!AM29="","",UPPER(Hoja1!AM29))</f>
        <v/>
      </c>
      <c r="B33" s="118" t="str">
        <f t="shared" si="1"/>
        <v/>
      </c>
      <c r="C33" s="119" t="str">
        <f t="shared" si="2"/>
        <v/>
      </c>
      <c r="D33" s="119" t="str">
        <f t="shared" si="3"/>
        <v/>
      </c>
      <c r="E33" s="24"/>
      <c r="F33" s="24"/>
      <c r="G33" s="24"/>
      <c r="H33" s="24"/>
      <c r="I33" s="24"/>
      <c r="J33" s="24"/>
      <c r="K33" s="24"/>
      <c r="L33" s="24"/>
      <c r="M33" s="24"/>
      <c r="N33" s="24"/>
      <c r="O33" s="24"/>
      <c r="P33" s="24"/>
      <c r="Q33" s="24"/>
      <c r="R33" s="24"/>
      <c r="S33" s="24"/>
      <c r="T33" s="24"/>
      <c r="U33" s="24"/>
      <c r="V33" s="24"/>
    </row>
    <row r="34" spans="1:22" x14ac:dyDescent="0.25">
      <c r="A34" s="118" t="str">
        <f>IF(Hoja1!AM30="","",UPPER(Hoja1!AM30))</f>
        <v/>
      </c>
      <c r="B34" s="118" t="str">
        <f t="shared" si="1"/>
        <v/>
      </c>
      <c r="C34" s="119" t="str">
        <f t="shared" si="2"/>
        <v/>
      </c>
      <c r="D34" s="119" t="str">
        <f t="shared" si="3"/>
        <v/>
      </c>
      <c r="E34" s="24"/>
      <c r="F34" s="24"/>
      <c r="G34" s="24"/>
      <c r="H34" s="24"/>
      <c r="I34" s="24"/>
      <c r="J34" s="24"/>
      <c r="K34" s="24"/>
      <c r="L34" s="24"/>
      <c r="M34" s="24"/>
      <c r="N34" s="24"/>
      <c r="O34" s="24"/>
      <c r="P34" s="24"/>
      <c r="Q34" s="24"/>
      <c r="R34" s="24"/>
      <c r="S34" s="24"/>
      <c r="T34" s="24"/>
      <c r="U34" s="24"/>
      <c r="V34" s="24"/>
    </row>
    <row r="35" spans="1:22" x14ac:dyDescent="0.25">
      <c r="A35" s="118" t="str">
        <f>IF(Hoja1!AM31="","",UPPER(Hoja1!AM31))</f>
        <v/>
      </c>
      <c r="B35" s="118" t="str">
        <f t="shared" si="1"/>
        <v/>
      </c>
      <c r="C35" s="119" t="str">
        <f t="shared" si="2"/>
        <v/>
      </c>
      <c r="D35" s="119" t="str">
        <f t="shared" si="3"/>
        <v/>
      </c>
      <c r="E35" s="24"/>
      <c r="F35" s="24"/>
      <c r="G35" s="24"/>
      <c r="H35" s="24"/>
      <c r="I35" s="24"/>
      <c r="J35" s="24"/>
      <c r="K35" s="24"/>
      <c r="L35" s="24"/>
      <c r="M35" s="24"/>
      <c r="N35" s="24"/>
      <c r="O35" s="24"/>
      <c r="P35" s="24"/>
      <c r="Q35" s="24"/>
      <c r="R35" s="24"/>
      <c r="S35" s="24"/>
      <c r="T35" s="24"/>
      <c r="U35" s="24"/>
      <c r="V35" s="24"/>
    </row>
    <row r="36" spans="1:22" x14ac:dyDescent="0.25">
      <c r="A36" s="118" t="str">
        <f>IF(Hoja1!AM32="","",UPPER(Hoja1!AM32))</f>
        <v/>
      </c>
      <c r="B36" s="118" t="str">
        <f t="shared" si="1"/>
        <v/>
      </c>
      <c r="C36" s="119" t="str">
        <f t="shared" si="2"/>
        <v/>
      </c>
      <c r="D36" s="119" t="str">
        <f t="shared" si="3"/>
        <v/>
      </c>
      <c r="E36" s="24"/>
      <c r="F36" s="24"/>
      <c r="G36" s="24"/>
      <c r="H36" s="24"/>
      <c r="I36" s="24"/>
      <c r="J36" s="24"/>
      <c r="K36" s="24"/>
      <c r="L36" s="24"/>
      <c r="M36" s="24"/>
      <c r="N36" s="24"/>
      <c r="O36" s="24"/>
      <c r="P36" s="24"/>
      <c r="Q36" s="24"/>
      <c r="R36" s="24"/>
      <c r="S36" s="24"/>
      <c r="T36" s="24"/>
      <c r="U36" s="24"/>
      <c r="V36" s="24"/>
    </row>
    <row r="37" spans="1:22" x14ac:dyDescent="0.25">
      <c r="A37" s="118" t="str">
        <f>IF(Hoja1!AM33="","",UPPER(Hoja1!AM33))</f>
        <v/>
      </c>
      <c r="B37" s="118" t="str">
        <f t="shared" si="1"/>
        <v/>
      </c>
      <c r="C37" s="119" t="str">
        <f t="shared" si="2"/>
        <v/>
      </c>
      <c r="D37" s="119" t="str">
        <f t="shared" si="3"/>
        <v/>
      </c>
      <c r="E37" s="24"/>
      <c r="F37" s="24"/>
      <c r="G37" s="24"/>
      <c r="H37" s="24"/>
      <c r="I37" s="24"/>
      <c r="J37" s="24"/>
      <c r="K37" s="24"/>
      <c r="L37" s="24"/>
      <c r="M37" s="24"/>
      <c r="N37" s="24"/>
      <c r="O37" s="24"/>
      <c r="P37" s="24"/>
      <c r="Q37" s="24"/>
      <c r="R37" s="24"/>
      <c r="S37" s="24"/>
      <c r="T37" s="24"/>
      <c r="U37" s="24"/>
      <c r="V37" s="24"/>
    </row>
    <row r="38" spans="1:22" x14ac:dyDescent="0.25">
      <c r="A38" s="118" t="str">
        <f>IF(Hoja1!AM34="","",UPPER(Hoja1!AM34))</f>
        <v/>
      </c>
      <c r="B38" s="118" t="str">
        <f t="shared" si="1"/>
        <v/>
      </c>
      <c r="C38" s="119" t="str">
        <f t="shared" si="2"/>
        <v/>
      </c>
      <c r="D38" s="119" t="str">
        <f t="shared" si="3"/>
        <v/>
      </c>
      <c r="E38" s="24"/>
      <c r="F38" s="24"/>
      <c r="G38" s="24"/>
      <c r="H38" s="24"/>
      <c r="I38" s="24"/>
      <c r="J38" s="24"/>
      <c r="K38" s="24"/>
      <c r="L38" s="24"/>
      <c r="M38" s="24"/>
      <c r="N38" s="24"/>
      <c r="O38" s="24"/>
      <c r="P38" s="24"/>
      <c r="Q38" s="24"/>
      <c r="R38" s="24"/>
      <c r="S38" s="24"/>
      <c r="T38" s="24"/>
      <c r="U38" s="24"/>
      <c r="V38" s="24"/>
    </row>
    <row r="39" spans="1:22" x14ac:dyDescent="0.25">
      <c r="A39" s="118" t="str">
        <f>IF(Hoja1!AM35="","",UPPER(Hoja1!AM35))</f>
        <v/>
      </c>
      <c r="B39" s="118" t="str">
        <f t="shared" si="1"/>
        <v/>
      </c>
      <c r="C39" s="119" t="str">
        <f t="shared" si="2"/>
        <v/>
      </c>
      <c r="D39" s="119" t="str">
        <f t="shared" si="3"/>
        <v/>
      </c>
      <c r="E39" s="24"/>
      <c r="F39" s="24"/>
      <c r="G39" s="24"/>
      <c r="H39" s="24"/>
      <c r="I39" s="24"/>
      <c r="J39" s="24"/>
      <c r="K39" s="24"/>
      <c r="L39" s="24"/>
      <c r="M39" s="24"/>
      <c r="N39" s="24"/>
      <c r="O39" s="24"/>
      <c r="P39" s="24"/>
      <c r="Q39" s="24"/>
      <c r="R39" s="24"/>
      <c r="S39" s="24"/>
      <c r="T39" s="24"/>
      <c r="U39" s="24"/>
      <c r="V39" s="24"/>
    </row>
    <row r="40" spans="1:22" x14ac:dyDescent="0.25">
      <c r="A40" s="118" t="str">
        <f>IF(Hoja1!AM36="","",UPPER(Hoja1!AM36))</f>
        <v/>
      </c>
      <c r="B40" s="118" t="str">
        <f t="shared" si="1"/>
        <v/>
      </c>
      <c r="C40" s="119" t="str">
        <f t="shared" si="2"/>
        <v/>
      </c>
      <c r="D40" s="119" t="str">
        <f t="shared" si="3"/>
        <v/>
      </c>
      <c r="E40" s="24"/>
      <c r="F40" s="24"/>
      <c r="G40" s="24"/>
      <c r="H40" s="24"/>
      <c r="I40" s="24"/>
      <c r="J40" s="24"/>
      <c r="K40" s="24"/>
      <c r="L40" s="24"/>
      <c r="M40" s="24"/>
      <c r="N40" s="24"/>
      <c r="O40" s="24"/>
      <c r="P40" s="24"/>
      <c r="Q40" s="24"/>
      <c r="R40" s="24"/>
      <c r="S40" s="24"/>
      <c r="T40" s="24"/>
      <c r="U40" s="24"/>
      <c r="V40" s="24"/>
    </row>
    <row r="41" spans="1:22" x14ac:dyDescent="0.25">
      <c r="A41" s="118" t="str">
        <f>IF(Hoja1!AM37="","",UPPER(Hoja1!AM37))</f>
        <v/>
      </c>
      <c r="B41" s="118" t="str">
        <f t="shared" si="1"/>
        <v/>
      </c>
      <c r="C41" s="119" t="str">
        <f t="shared" si="2"/>
        <v/>
      </c>
      <c r="D41" s="119" t="str">
        <f t="shared" si="3"/>
        <v/>
      </c>
      <c r="E41" s="24"/>
      <c r="F41" s="24"/>
      <c r="G41" s="24"/>
      <c r="H41" s="24"/>
      <c r="I41" s="24"/>
      <c r="J41" s="24"/>
      <c r="K41" s="24"/>
      <c r="L41" s="24"/>
      <c r="M41" s="24"/>
      <c r="N41" s="24"/>
      <c r="O41" s="24"/>
      <c r="P41" s="24"/>
      <c r="Q41" s="24"/>
      <c r="R41" s="24"/>
      <c r="S41" s="24"/>
      <c r="T41" s="24"/>
      <c r="U41" s="24"/>
      <c r="V41" s="24"/>
    </row>
    <row r="42" spans="1:22" x14ac:dyDescent="0.25">
      <c r="A42" s="118" t="str">
        <f>IF(Hoja1!AM38="","",UPPER(Hoja1!AM38))</f>
        <v/>
      </c>
      <c r="B42" s="118" t="str">
        <f t="shared" si="1"/>
        <v/>
      </c>
      <c r="C42" s="119" t="str">
        <f t="shared" si="2"/>
        <v/>
      </c>
      <c r="D42" s="119" t="str">
        <f t="shared" si="3"/>
        <v/>
      </c>
      <c r="E42" s="24"/>
      <c r="F42" s="24"/>
      <c r="G42" s="24"/>
      <c r="H42" s="24"/>
      <c r="I42" s="24"/>
      <c r="J42" s="24"/>
      <c r="K42" s="24"/>
      <c r="L42" s="24"/>
      <c r="M42" s="24"/>
      <c r="N42" s="24"/>
      <c r="O42" s="24"/>
      <c r="P42" s="24"/>
      <c r="Q42" s="24"/>
      <c r="R42" s="24"/>
      <c r="S42" s="24"/>
      <c r="T42" s="24"/>
      <c r="U42" s="24"/>
      <c r="V42" s="24"/>
    </row>
    <row r="43" spans="1:22" x14ac:dyDescent="0.25">
      <c r="A43" s="118" t="str">
        <f>IF(Hoja1!AM39="","",UPPER(Hoja1!AM39))</f>
        <v/>
      </c>
      <c r="B43" s="118" t="str">
        <f t="shared" si="1"/>
        <v/>
      </c>
      <c r="C43" s="119" t="str">
        <f t="shared" si="2"/>
        <v/>
      </c>
      <c r="D43" s="119" t="str">
        <f t="shared" si="3"/>
        <v/>
      </c>
      <c r="E43" s="24"/>
      <c r="F43" s="24"/>
      <c r="G43" s="24"/>
      <c r="H43" s="24"/>
      <c r="I43" s="24"/>
      <c r="J43" s="24"/>
      <c r="K43" s="24"/>
      <c r="L43" s="24"/>
      <c r="M43" s="24"/>
      <c r="N43" s="24"/>
      <c r="O43" s="24"/>
      <c r="P43" s="24"/>
      <c r="Q43" s="24"/>
      <c r="R43" s="24"/>
      <c r="S43" s="24"/>
      <c r="T43" s="24"/>
      <c r="U43" s="24"/>
      <c r="V43" s="24"/>
    </row>
    <row r="44" spans="1:22" x14ac:dyDescent="0.25">
      <c r="A44" s="118" t="str">
        <f>IF(Hoja1!AM40="","",UPPER(Hoja1!AM40))</f>
        <v/>
      </c>
      <c r="B44" s="118" t="str">
        <f t="shared" si="1"/>
        <v/>
      </c>
      <c r="C44" s="119" t="str">
        <f t="shared" si="2"/>
        <v/>
      </c>
      <c r="D44" s="119" t="str">
        <f t="shared" si="3"/>
        <v/>
      </c>
      <c r="E44" s="24"/>
      <c r="F44" s="24"/>
      <c r="G44" s="24"/>
      <c r="H44" s="24"/>
      <c r="I44" s="24"/>
      <c r="J44" s="24"/>
      <c r="K44" s="24"/>
      <c r="L44" s="24"/>
      <c r="M44" s="24"/>
      <c r="N44" s="24"/>
      <c r="O44" s="24"/>
      <c r="P44" s="24"/>
      <c r="Q44" s="24"/>
      <c r="R44" s="24"/>
      <c r="S44" s="24"/>
      <c r="T44" s="24"/>
      <c r="U44" s="24"/>
      <c r="V44" s="24"/>
    </row>
    <row r="45" spans="1:22" x14ac:dyDescent="0.25">
      <c r="A45" s="118" t="str">
        <f>IF(Hoja1!AM41="","",UPPER(Hoja1!AM41))</f>
        <v/>
      </c>
      <c r="B45" s="118" t="str">
        <f t="shared" si="1"/>
        <v/>
      </c>
      <c r="C45" s="119" t="str">
        <f t="shared" si="2"/>
        <v/>
      </c>
      <c r="D45" s="119" t="str">
        <f t="shared" si="3"/>
        <v/>
      </c>
      <c r="E45" s="24"/>
      <c r="F45" s="24"/>
      <c r="G45" s="24"/>
      <c r="H45" s="24"/>
      <c r="I45" s="24"/>
      <c r="J45" s="24"/>
      <c r="K45" s="24"/>
      <c r="L45" s="24"/>
      <c r="M45" s="24"/>
      <c r="N45" s="24"/>
      <c r="O45" s="24"/>
      <c r="P45" s="24"/>
      <c r="Q45" s="24"/>
      <c r="R45" s="24"/>
      <c r="S45" s="24"/>
      <c r="T45" s="24"/>
      <c r="U45" s="24"/>
      <c r="V45" s="24"/>
    </row>
    <row r="46" spans="1:22" x14ac:dyDescent="0.25">
      <c r="A46" s="118" t="str">
        <f>IF(Hoja1!AM42="","",UPPER(Hoja1!AM42))</f>
        <v/>
      </c>
      <c r="B46" s="118" t="str">
        <f t="shared" si="1"/>
        <v/>
      </c>
      <c r="C46" s="119" t="str">
        <f t="shared" si="2"/>
        <v/>
      </c>
      <c r="D46" s="119" t="str">
        <f t="shared" si="3"/>
        <v/>
      </c>
      <c r="E46" s="24"/>
      <c r="F46" s="24"/>
      <c r="G46" s="24"/>
      <c r="H46" s="24"/>
      <c r="I46" s="24"/>
      <c r="J46" s="24"/>
      <c r="K46" s="24"/>
      <c r="L46" s="24"/>
      <c r="M46" s="24"/>
      <c r="N46" s="24"/>
      <c r="O46" s="24"/>
      <c r="P46" s="24"/>
      <c r="Q46" s="24"/>
      <c r="R46" s="24"/>
      <c r="S46" s="24"/>
      <c r="T46" s="24"/>
      <c r="U46" s="24"/>
      <c r="V46" s="24"/>
    </row>
    <row r="47" spans="1:22" x14ac:dyDescent="0.25">
      <c r="A47" s="118" t="str">
        <f>IF(Hoja1!AM43="","",UPPER(Hoja1!AM43))</f>
        <v/>
      </c>
      <c r="B47" s="118" t="str">
        <f t="shared" si="1"/>
        <v/>
      </c>
      <c r="C47" s="119" t="str">
        <f t="shared" si="2"/>
        <v/>
      </c>
      <c r="D47" s="119" t="str">
        <f t="shared" si="3"/>
        <v/>
      </c>
      <c r="E47" s="24"/>
      <c r="F47" s="24"/>
      <c r="G47" s="24"/>
      <c r="H47" s="24"/>
      <c r="I47" s="24"/>
      <c r="J47" s="24"/>
      <c r="K47" s="24"/>
      <c r="L47" s="24"/>
      <c r="M47" s="24"/>
      <c r="N47" s="24"/>
      <c r="O47" s="24"/>
      <c r="P47" s="24"/>
      <c r="Q47" s="24"/>
      <c r="R47" s="24"/>
      <c r="S47" s="24"/>
      <c r="T47" s="24"/>
      <c r="U47" s="24"/>
      <c r="V47" s="24"/>
    </row>
    <row r="48" spans="1:22" x14ac:dyDescent="0.25">
      <c r="A48" s="118" t="str">
        <f>IF(Hoja1!AM44="","",UPPER(Hoja1!AM44))</f>
        <v/>
      </c>
      <c r="B48" s="118" t="str">
        <f t="shared" si="1"/>
        <v/>
      </c>
      <c r="C48" s="119" t="str">
        <f t="shared" si="2"/>
        <v/>
      </c>
      <c r="D48" s="119" t="str">
        <f t="shared" si="3"/>
        <v/>
      </c>
      <c r="E48" s="24"/>
      <c r="F48" s="24"/>
      <c r="G48" s="24"/>
      <c r="H48" s="24"/>
      <c r="I48" s="24"/>
      <c r="J48" s="24"/>
      <c r="K48" s="24"/>
      <c r="L48" s="24"/>
      <c r="M48" s="24"/>
      <c r="N48" s="24"/>
      <c r="O48" s="24"/>
      <c r="P48" s="24"/>
      <c r="Q48" s="24"/>
      <c r="R48" s="24"/>
      <c r="S48" s="24"/>
      <c r="T48" s="24"/>
      <c r="U48" s="24"/>
      <c r="V48" s="24"/>
    </row>
    <row r="49" spans="1:22" x14ac:dyDescent="0.25">
      <c r="A49" s="118" t="str">
        <f>IF(Hoja1!AM45="","",UPPER(Hoja1!AM45))</f>
        <v/>
      </c>
      <c r="B49" s="118" t="str">
        <f t="shared" si="1"/>
        <v/>
      </c>
      <c r="C49" s="119" t="str">
        <f t="shared" si="2"/>
        <v/>
      </c>
      <c r="D49" s="119" t="str">
        <f t="shared" si="3"/>
        <v/>
      </c>
      <c r="E49" s="24"/>
      <c r="F49" s="24"/>
      <c r="G49" s="24"/>
      <c r="H49" s="24"/>
      <c r="I49" s="24"/>
      <c r="J49" s="24"/>
      <c r="K49" s="24"/>
      <c r="L49" s="24"/>
      <c r="M49" s="24"/>
      <c r="N49" s="24"/>
      <c r="O49" s="24"/>
      <c r="P49" s="24"/>
      <c r="Q49" s="24"/>
      <c r="R49" s="24"/>
      <c r="S49" s="24"/>
      <c r="T49" s="24"/>
      <c r="U49" s="24"/>
      <c r="V49" s="24"/>
    </row>
    <row r="50" spans="1:22" x14ac:dyDescent="0.25">
      <c r="A50" s="118" t="str">
        <f>IF(Hoja1!AM46="","",UPPER(Hoja1!AM46))</f>
        <v/>
      </c>
      <c r="B50" s="118" t="str">
        <f t="shared" si="1"/>
        <v/>
      </c>
      <c r="C50" s="119" t="str">
        <f t="shared" si="2"/>
        <v/>
      </c>
      <c r="D50" s="119" t="str">
        <f t="shared" si="3"/>
        <v/>
      </c>
      <c r="E50" s="24"/>
      <c r="F50" s="24"/>
      <c r="G50" s="24"/>
      <c r="H50" s="24"/>
      <c r="I50" s="24"/>
      <c r="J50" s="24"/>
      <c r="K50" s="24"/>
      <c r="L50" s="24"/>
      <c r="M50" s="24"/>
      <c r="N50" s="24"/>
      <c r="O50" s="24"/>
      <c r="P50" s="24"/>
      <c r="Q50" s="24"/>
      <c r="R50" s="24"/>
      <c r="S50" s="24"/>
      <c r="T50" s="24"/>
      <c r="U50" s="24"/>
      <c r="V50" s="24"/>
    </row>
    <row r="51" spans="1:22" x14ac:dyDescent="0.25">
      <c r="A51" s="118" t="str">
        <f>IF(Hoja1!AM47="","",UPPER(Hoja1!AM47))</f>
        <v/>
      </c>
      <c r="B51" s="118" t="str">
        <f t="shared" si="1"/>
        <v/>
      </c>
      <c r="C51" s="119" t="str">
        <f t="shared" si="2"/>
        <v/>
      </c>
      <c r="D51" s="119" t="str">
        <f t="shared" si="3"/>
        <v/>
      </c>
      <c r="E51" s="24"/>
      <c r="F51" s="24"/>
      <c r="G51" s="24"/>
      <c r="H51" s="24"/>
      <c r="I51" s="24"/>
      <c r="J51" s="24"/>
      <c r="K51" s="24"/>
      <c r="L51" s="24"/>
      <c r="M51" s="24"/>
      <c r="N51" s="24"/>
      <c r="O51" s="24"/>
      <c r="P51" s="24"/>
      <c r="Q51" s="24"/>
      <c r="R51" s="24"/>
      <c r="S51" s="24"/>
      <c r="T51" s="24"/>
      <c r="U51" s="24"/>
      <c r="V51" s="24"/>
    </row>
    <row r="52" spans="1:22" x14ac:dyDescent="0.25">
      <c r="A52" s="118" t="str">
        <f>IF(Hoja1!AM48="","",UPPER(Hoja1!AM48))</f>
        <v/>
      </c>
      <c r="B52" s="118" t="str">
        <f t="shared" si="1"/>
        <v/>
      </c>
      <c r="C52" s="119" t="str">
        <f t="shared" si="2"/>
        <v/>
      </c>
      <c r="D52" s="119" t="str">
        <f t="shared" si="3"/>
        <v/>
      </c>
      <c r="E52" s="24"/>
      <c r="F52" s="24"/>
      <c r="G52" s="24"/>
      <c r="H52" s="24"/>
      <c r="I52" s="24"/>
      <c r="J52" s="24"/>
      <c r="K52" s="24"/>
      <c r="L52" s="24"/>
      <c r="M52" s="24"/>
      <c r="N52" s="24"/>
      <c r="O52" s="24"/>
      <c r="P52" s="24"/>
      <c r="Q52" s="24"/>
      <c r="R52" s="24"/>
      <c r="S52" s="24"/>
      <c r="T52" s="24"/>
      <c r="U52" s="24"/>
      <c r="V52" s="24"/>
    </row>
    <row r="53" spans="1:22" x14ac:dyDescent="0.25">
      <c r="A53" s="118" t="str">
        <f>IF(Hoja1!AM49="","",UPPER(Hoja1!AM49))</f>
        <v/>
      </c>
      <c r="B53" s="118" t="str">
        <f t="shared" si="1"/>
        <v/>
      </c>
      <c r="C53" s="119" t="str">
        <f t="shared" si="2"/>
        <v/>
      </c>
      <c r="D53" s="119" t="str">
        <f t="shared" si="3"/>
        <v/>
      </c>
      <c r="E53" s="24"/>
      <c r="F53" s="24"/>
      <c r="G53" s="24"/>
      <c r="H53" s="24"/>
      <c r="I53" s="24"/>
      <c r="J53" s="24"/>
      <c r="K53" s="24"/>
      <c r="L53" s="24"/>
      <c r="M53" s="24"/>
      <c r="N53" s="24"/>
      <c r="O53" s="24"/>
      <c r="P53" s="24"/>
      <c r="Q53" s="24"/>
      <c r="R53" s="24"/>
      <c r="S53" s="24"/>
      <c r="T53" s="24"/>
      <c r="U53" s="24"/>
      <c r="V53" s="24"/>
    </row>
    <row r="54" spans="1:22" x14ac:dyDescent="0.25">
      <c r="A54" s="118" t="str">
        <f>IF(Hoja1!AM50="","",UPPER(Hoja1!AM50))</f>
        <v/>
      </c>
      <c r="B54" s="118" t="str">
        <f t="shared" si="1"/>
        <v/>
      </c>
      <c r="C54" s="119" t="str">
        <f t="shared" si="2"/>
        <v/>
      </c>
      <c r="D54" s="119" t="str">
        <f t="shared" si="3"/>
        <v/>
      </c>
      <c r="E54" s="24"/>
      <c r="F54" s="24"/>
      <c r="G54" s="24"/>
      <c r="H54" s="24"/>
      <c r="I54" s="24"/>
      <c r="J54" s="24"/>
      <c r="K54" s="24"/>
      <c r="L54" s="24"/>
      <c r="M54" s="24"/>
      <c r="N54" s="24"/>
      <c r="O54" s="24"/>
      <c r="P54" s="24"/>
      <c r="Q54" s="24"/>
      <c r="R54" s="24"/>
      <c r="S54" s="24"/>
      <c r="T54" s="24"/>
      <c r="U54" s="24"/>
      <c r="V54" s="24"/>
    </row>
    <row r="55" spans="1:22" x14ac:dyDescent="0.25">
      <c r="A55" s="118" t="str">
        <f>IF(Hoja1!AM51="","",UPPER(Hoja1!AM51))</f>
        <v/>
      </c>
      <c r="B55" s="118" t="str">
        <f t="shared" si="1"/>
        <v/>
      </c>
      <c r="C55" s="119" t="str">
        <f t="shared" si="2"/>
        <v/>
      </c>
      <c r="D55" s="119" t="str">
        <f t="shared" si="3"/>
        <v/>
      </c>
      <c r="E55" s="24"/>
      <c r="F55" s="24"/>
      <c r="G55" s="24"/>
      <c r="H55" s="24"/>
      <c r="I55" s="24"/>
      <c r="J55" s="24"/>
      <c r="K55" s="24"/>
      <c r="L55" s="24"/>
      <c r="M55" s="24"/>
      <c r="N55" s="24"/>
      <c r="O55" s="24"/>
      <c r="P55" s="24"/>
      <c r="Q55" s="24"/>
      <c r="R55" s="24"/>
      <c r="S55" s="24"/>
      <c r="T55" s="24"/>
      <c r="U55" s="24"/>
      <c r="V55" s="24"/>
    </row>
    <row r="56" spans="1:22" x14ac:dyDescent="0.25">
      <c r="A56" s="118" t="str">
        <f>IF(Hoja1!AM52="","",UPPER(Hoja1!AM52))</f>
        <v/>
      </c>
      <c r="B56" s="118" t="str">
        <f t="shared" si="1"/>
        <v/>
      </c>
      <c r="C56" s="119" t="str">
        <f t="shared" si="2"/>
        <v/>
      </c>
      <c r="D56" s="119" t="str">
        <f t="shared" si="3"/>
        <v/>
      </c>
      <c r="E56" s="24"/>
      <c r="F56" s="24"/>
      <c r="G56" s="24"/>
      <c r="H56" s="24"/>
      <c r="I56" s="24"/>
      <c r="J56" s="24"/>
      <c r="K56" s="24"/>
      <c r="L56" s="24"/>
      <c r="M56" s="24"/>
      <c r="N56" s="24"/>
      <c r="O56" s="24"/>
      <c r="P56" s="24"/>
      <c r="Q56" s="24"/>
      <c r="R56" s="24"/>
      <c r="S56" s="24"/>
      <c r="T56" s="24"/>
      <c r="U56" s="24"/>
      <c r="V56" s="24"/>
    </row>
    <row r="57" spans="1:22" x14ac:dyDescent="0.25">
      <c r="A57" s="118" t="str">
        <f>IF(Hoja1!AM53="","",UPPER(Hoja1!AM53))</f>
        <v/>
      </c>
      <c r="B57" s="118" t="str">
        <f t="shared" si="1"/>
        <v/>
      </c>
      <c r="C57" s="119" t="str">
        <f t="shared" si="2"/>
        <v/>
      </c>
      <c r="D57" s="119" t="str">
        <f t="shared" si="3"/>
        <v/>
      </c>
      <c r="E57" s="24"/>
      <c r="F57" s="24"/>
      <c r="G57" s="24"/>
      <c r="H57" s="24"/>
      <c r="I57" s="24"/>
      <c r="J57" s="24"/>
      <c r="K57" s="24"/>
      <c r="L57" s="24"/>
      <c r="M57" s="24"/>
      <c r="N57" s="24"/>
      <c r="O57" s="24"/>
      <c r="P57" s="24"/>
      <c r="Q57" s="24"/>
      <c r="R57" s="24"/>
      <c r="S57" s="24"/>
      <c r="T57" s="24"/>
      <c r="U57" s="24"/>
      <c r="V57" s="24"/>
    </row>
    <row r="58" spans="1:22" x14ac:dyDescent="0.25">
      <c r="A58" s="118" t="str">
        <f>IF(Hoja1!AM54="","",UPPER(Hoja1!AM54))</f>
        <v/>
      </c>
      <c r="B58" s="118" t="str">
        <f t="shared" si="1"/>
        <v/>
      </c>
      <c r="C58" s="119" t="str">
        <f t="shared" si="2"/>
        <v/>
      </c>
      <c r="D58" s="119" t="str">
        <f t="shared" si="3"/>
        <v/>
      </c>
      <c r="E58" s="24"/>
      <c r="F58" s="24"/>
      <c r="G58" s="24"/>
      <c r="H58" s="24"/>
      <c r="I58" s="24"/>
      <c r="J58" s="24"/>
      <c r="K58" s="24"/>
      <c r="L58" s="24"/>
      <c r="M58" s="24"/>
      <c r="N58" s="24"/>
      <c r="O58" s="24"/>
      <c r="P58" s="24"/>
      <c r="Q58" s="24"/>
      <c r="R58" s="24"/>
      <c r="S58" s="24"/>
      <c r="T58" s="24"/>
      <c r="U58" s="24"/>
      <c r="V58" s="24"/>
    </row>
    <row r="59" spans="1:22" x14ac:dyDescent="0.25">
      <c r="A59" s="118" t="str">
        <f>IF(Hoja1!AM55="","",UPPER(Hoja1!AM55))</f>
        <v/>
      </c>
      <c r="B59" s="118" t="str">
        <f t="shared" si="1"/>
        <v/>
      </c>
      <c r="C59" s="119" t="str">
        <f t="shared" si="2"/>
        <v/>
      </c>
      <c r="D59" s="119" t="str">
        <f t="shared" si="3"/>
        <v/>
      </c>
      <c r="E59" s="24"/>
      <c r="F59" s="24"/>
      <c r="G59" s="24"/>
      <c r="H59" s="24"/>
      <c r="I59" s="24"/>
      <c r="J59" s="24"/>
      <c r="K59" s="24"/>
      <c r="L59" s="24"/>
      <c r="M59" s="24"/>
      <c r="N59" s="24"/>
      <c r="O59" s="24"/>
      <c r="P59" s="24"/>
      <c r="Q59" s="24"/>
      <c r="R59" s="24"/>
      <c r="S59" s="24"/>
      <c r="T59" s="24"/>
      <c r="U59" s="24"/>
      <c r="V59" s="24"/>
    </row>
    <row r="60" spans="1:22" x14ac:dyDescent="0.25">
      <c r="A60" s="118" t="str">
        <f>IF(Hoja1!AM56="","",UPPER(Hoja1!AM56))</f>
        <v/>
      </c>
      <c r="B60" s="118" t="str">
        <f t="shared" si="1"/>
        <v/>
      </c>
      <c r="C60" s="119" t="str">
        <f t="shared" si="2"/>
        <v/>
      </c>
      <c r="D60" s="119" t="str">
        <f t="shared" si="3"/>
        <v/>
      </c>
      <c r="E60" s="24"/>
      <c r="F60" s="24"/>
      <c r="G60" s="24"/>
      <c r="H60" s="24"/>
      <c r="I60" s="24"/>
      <c r="J60" s="24"/>
      <c r="K60" s="24"/>
      <c r="L60" s="24"/>
      <c r="M60" s="24"/>
      <c r="N60" s="24"/>
      <c r="O60" s="24"/>
      <c r="P60" s="24"/>
      <c r="Q60" s="24"/>
      <c r="R60" s="24"/>
      <c r="S60" s="24"/>
      <c r="T60" s="24"/>
      <c r="U60" s="24"/>
      <c r="V60" s="24"/>
    </row>
    <row r="61" spans="1:22" x14ac:dyDescent="0.25">
      <c r="A61" s="118" t="str">
        <f>IF(Hoja1!AM57="","",UPPER(Hoja1!AM57))</f>
        <v/>
      </c>
      <c r="B61" s="118" t="str">
        <f t="shared" si="1"/>
        <v/>
      </c>
      <c r="C61" s="119" t="str">
        <f t="shared" si="2"/>
        <v/>
      </c>
      <c r="D61" s="119" t="str">
        <f t="shared" si="3"/>
        <v/>
      </c>
      <c r="E61" s="24"/>
      <c r="F61" s="24"/>
      <c r="G61" s="24"/>
      <c r="H61" s="24"/>
      <c r="I61" s="24"/>
      <c r="J61" s="24"/>
      <c r="K61" s="24"/>
      <c r="L61" s="24"/>
      <c r="M61" s="24"/>
      <c r="N61" s="24"/>
      <c r="O61" s="24"/>
      <c r="P61" s="24"/>
      <c r="Q61" s="24"/>
      <c r="R61" s="24"/>
      <c r="S61" s="24"/>
      <c r="T61" s="24"/>
      <c r="U61" s="24"/>
      <c r="V61" s="24"/>
    </row>
    <row r="62" spans="1:22" x14ac:dyDescent="0.25">
      <c r="A62" s="118" t="str">
        <f>IF(Hoja1!AM58="","",UPPER(Hoja1!AM58))</f>
        <v/>
      </c>
      <c r="B62" s="118" t="str">
        <f t="shared" si="1"/>
        <v/>
      </c>
      <c r="C62" s="119" t="str">
        <f t="shared" si="2"/>
        <v/>
      </c>
      <c r="D62" s="119" t="str">
        <f t="shared" si="3"/>
        <v/>
      </c>
      <c r="E62" s="24"/>
      <c r="F62" s="24"/>
      <c r="G62" s="24"/>
      <c r="H62" s="24"/>
      <c r="I62" s="24"/>
      <c r="J62" s="24"/>
      <c r="K62" s="24"/>
      <c r="L62" s="24"/>
      <c r="M62" s="24"/>
      <c r="N62" s="24"/>
      <c r="O62" s="24"/>
      <c r="P62" s="24"/>
      <c r="Q62" s="24"/>
      <c r="R62" s="24"/>
      <c r="S62" s="24"/>
      <c r="T62" s="24"/>
      <c r="U62" s="24"/>
      <c r="V62" s="24"/>
    </row>
    <row r="63" spans="1:22" x14ac:dyDescent="0.25">
      <c r="A63" s="118" t="str">
        <f>IF(Hoja1!AM59="","",UPPER(Hoja1!AM59))</f>
        <v/>
      </c>
      <c r="B63" s="118" t="str">
        <f t="shared" si="1"/>
        <v/>
      </c>
      <c r="C63" s="119" t="str">
        <f t="shared" si="2"/>
        <v/>
      </c>
      <c r="D63" s="119" t="str">
        <f t="shared" si="3"/>
        <v/>
      </c>
      <c r="E63" s="24"/>
      <c r="F63" s="24"/>
      <c r="G63" s="24"/>
      <c r="H63" s="24"/>
      <c r="I63" s="24"/>
      <c r="J63" s="24"/>
      <c r="K63" s="24"/>
      <c r="L63" s="24"/>
      <c r="M63" s="24"/>
      <c r="N63" s="24"/>
      <c r="O63" s="24"/>
      <c r="P63" s="24"/>
      <c r="Q63" s="24"/>
      <c r="R63" s="24"/>
      <c r="S63" s="24"/>
      <c r="T63" s="24"/>
      <c r="U63" s="24"/>
      <c r="V63" s="24"/>
    </row>
    <row r="64" spans="1:22" x14ac:dyDescent="0.25">
      <c r="A64" s="118" t="str">
        <f>IF(Hoja1!AM60="","",UPPER(Hoja1!AM60))</f>
        <v/>
      </c>
      <c r="B64" s="118" t="str">
        <f t="shared" si="1"/>
        <v/>
      </c>
      <c r="C64" s="119" t="str">
        <f t="shared" si="2"/>
        <v/>
      </c>
      <c r="D64" s="119" t="str">
        <f t="shared" si="3"/>
        <v/>
      </c>
      <c r="E64" s="24"/>
      <c r="F64" s="24"/>
      <c r="G64" s="24"/>
      <c r="H64" s="24"/>
      <c r="I64" s="24"/>
      <c r="J64" s="24"/>
      <c r="K64" s="24"/>
      <c r="L64" s="24"/>
      <c r="M64" s="24"/>
      <c r="N64" s="24"/>
      <c r="O64" s="24"/>
      <c r="P64" s="24"/>
      <c r="Q64" s="24"/>
      <c r="R64" s="24"/>
      <c r="S64" s="24"/>
      <c r="T64" s="24"/>
      <c r="U64" s="24"/>
      <c r="V64" s="24"/>
    </row>
    <row r="65" spans="1:22" x14ac:dyDescent="0.25">
      <c r="A65" s="118" t="str">
        <f>IF(Hoja1!AM61="","",UPPER(Hoja1!AM61))</f>
        <v/>
      </c>
      <c r="B65" s="118" t="str">
        <f t="shared" si="1"/>
        <v/>
      </c>
      <c r="C65" s="119" t="str">
        <f t="shared" si="2"/>
        <v/>
      </c>
      <c r="D65" s="119" t="str">
        <f t="shared" si="3"/>
        <v/>
      </c>
      <c r="E65" s="24"/>
      <c r="F65" s="24"/>
      <c r="G65" s="24"/>
      <c r="H65" s="24"/>
      <c r="I65" s="24"/>
      <c r="J65" s="24"/>
      <c r="K65" s="24"/>
      <c r="L65" s="24"/>
      <c r="M65" s="24"/>
      <c r="N65" s="24"/>
      <c r="O65" s="24"/>
      <c r="P65" s="24"/>
      <c r="Q65" s="24"/>
      <c r="R65" s="24"/>
      <c r="S65" s="24"/>
      <c r="T65" s="24"/>
      <c r="U65" s="24"/>
      <c r="V65" s="24"/>
    </row>
    <row r="66" spans="1:22" x14ac:dyDescent="0.25">
      <c r="A66" s="118" t="str">
        <f>IF(Hoja1!AM62="","",UPPER(Hoja1!AM62))</f>
        <v/>
      </c>
      <c r="B66" s="118" t="str">
        <f t="shared" si="1"/>
        <v/>
      </c>
      <c r="C66" s="119" t="str">
        <f t="shared" si="2"/>
        <v/>
      </c>
      <c r="D66" s="119" t="str">
        <f t="shared" si="3"/>
        <v/>
      </c>
      <c r="E66" s="24"/>
      <c r="F66" s="24"/>
      <c r="G66" s="24"/>
      <c r="H66" s="24"/>
      <c r="I66" s="24"/>
      <c r="J66" s="24"/>
      <c r="K66" s="24"/>
      <c r="L66" s="24"/>
      <c r="M66" s="24"/>
      <c r="N66" s="24"/>
      <c r="O66" s="24"/>
      <c r="P66" s="24"/>
      <c r="Q66" s="24"/>
      <c r="R66" s="24"/>
      <c r="S66" s="24"/>
      <c r="T66" s="24"/>
      <c r="U66" s="24"/>
      <c r="V66" s="24"/>
    </row>
    <row r="67" spans="1:22" x14ac:dyDescent="0.25">
      <c r="A67" s="118" t="str">
        <f>IF(Hoja1!AM63="","",UPPER(Hoja1!AM63))</f>
        <v/>
      </c>
      <c r="B67" s="118" t="str">
        <f t="shared" si="1"/>
        <v/>
      </c>
      <c r="C67" s="119" t="str">
        <f t="shared" si="2"/>
        <v/>
      </c>
      <c r="D67" s="119" t="str">
        <f t="shared" si="3"/>
        <v/>
      </c>
      <c r="E67" s="24"/>
      <c r="F67" s="24"/>
      <c r="G67" s="24"/>
      <c r="H67" s="24"/>
      <c r="I67" s="24"/>
      <c r="J67" s="24"/>
      <c r="K67" s="24"/>
      <c r="L67" s="24"/>
      <c r="M67" s="24"/>
      <c r="N67" s="24"/>
      <c r="O67" s="24"/>
      <c r="P67" s="24"/>
      <c r="Q67" s="24"/>
      <c r="R67" s="24"/>
      <c r="S67" s="24"/>
      <c r="T67" s="24"/>
      <c r="U67" s="24"/>
      <c r="V67" s="24"/>
    </row>
    <row r="68" spans="1:22" x14ac:dyDescent="0.25">
      <c r="A68" s="118" t="str">
        <f>IF(Hoja1!AM64="","",UPPER(Hoja1!AM64))</f>
        <v/>
      </c>
      <c r="B68" s="118" t="str">
        <f t="shared" si="1"/>
        <v/>
      </c>
      <c r="C68" s="119" t="str">
        <f t="shared" si="2"/>
        <v/>
      </c>
      <c r="D68" s="119" t="str">
        <f t="shared" si="3"/>
        <v/>
      </c>
      <c r="E68" s="24"/>
      <c r="F68" s="24"/>
      <c r="G68" s="24"/>
      <c r="H68" s="24"/>
      <c r="I68" s="24"/>
      <c r="J68" s="24"/>
      <c r="K68" s="24"/>
      <c r="L68" s="24"/>
      <c r="M68" s="24"/>
      <c r="N68" s="24"/>
      <c r="O68" s="24"/>
      <c r="P68" s="24"/>
      <c r="Q68" s="24"/>
      <c r="R68" s="24"/>
      <c r="S68" s="24"/>
      <c r="T68" s="24"/>
      <c r="U68" s="24"/>
      <c r="V68" s="24"/>
    </row>
  </sheetData>
  <sheetProtection algorithmName="SHA-512" hashValue="WCHvypYVclTWJS6NUHXxLBoLyJ2enZRBpDJnPGNxhW8VAfAmdJtJnj/Dy2C63Hqc1C7ObT17LsE8TRdoqK+uPg==" saltValue="c6kSYxXPqrCVLVUwhKRHEQ==" spinCount="100000" sheet="1"/>
  <mergeCells count="4">
    <mergeCell ref="E5:V5"/>
    <mergeCell ref="A2:V3"/>
    <mergeCell ref="A1:V1"/>
    <mergeCell ref="B5:B6"/>
  </mergeCells>
  <phoneticPr fontId="6" type="noConversion"/>
  <conditionalFormatting sqref="A8:D68">
    <cfRule type="cellIs" dxfId="2" priority="1" stopIfTrue="1" operator="notEqual">
      <formula>""</formula>
    </cfRule>
  </conditionalFormatting>
  <conditionalFormatting sqref="E8:V68">
    <cfRule type="expression" dxfId="1" priority="2" stopIfTrue="1">
      <formula>AND(E$6&gt;=$C8,E$6&lt;=$D8,LEFT($A8,9)="ACTIVIDAD")</formula>
    </cfRule>
    <cfRule type="expression" dxfId="0" priority="3" stopIfTrue="1">
      <formula>AND(E$6&gt;=$C8,E$6&lt;=$D8,LEFT($A8,8)="SUBTAREA")</formula>
    </cfRule>
  </conditionalFormatting>
  <printOptions horizontalCentered="1"/>
  <pageMargins left="0.59055118110236227" right="0.59055118110236227" top="0.59055118110236227" bottom="0.59055118110236227" header="0" footer="0"/>
  <pageSetup paperSize="9" scale="52" orientation="landscape" r:id="rId1"/>
  <headerFooter alignWithMargins="0">
    <oddFooter>&amp;C&amp;8&amp;A&amp;R&amp;8Pág &amp;P de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22"/>
  </sheetPr>
  <dimension ref="B1:AM83"/>
  <sheetViews>
    <sheetView zoomScale="70" zoomScaleNormal="70" workbookViewId="0">
      <selection activeCell="K28" sqref="K28"/>
    </sheetView>
  </sheetViews>
  <sheetFormatPr baseColWidth="10" defaultColWidth="11.5546875" defaultRowHeight="14.4" x14ac:dyDescent="0.3"/>
  <cols>
    <col min="1" max="1" width="5.6640625" style="132" customWidth="1"/>
    <col min="2" max="2" width="22.109375" style="132" customWidth="1"/>
    <col min="3" max="12" width="15.6640625" style="132" customWidth="1"/>
    <col min="13" max="13" width="11.5546875" style="132"/>
    <col min="14" max="14" width="29.109375" style="132" bestFit="1" customWidth="1"/>
    <col min="15" max="15" width="13.109375" style="132" bestFit="1" customWidth="1"/>
    <col min="16" max="16" width="6.6640625" style="132" bestFit="1" customWidth="1"/>
    <col min="17" max="19" width="11.44140625" style="141" customWidth="1"/>
    <col min="20" max="21" width="11.44140625" style="132" customWidth="1"/>
    <col min="22" max="22" width="31.44140625" style="132" customWidth="1"/>
    <col min="23" max="23" width="11.44140625" style="132" customWidth="1"/>
    <col min="24" max="24" width="3.44140625" style="132" bestFit="1" customWidth="1"/>
    <col min="25" max="25" width="21.5546875" style="132" bestFit="1" customWidth="1"/>
    <col min="26" max="26" width="11.5546875" style="132"/>
    <col min="27" max="27" width="22" style="132" hidden="1" customWidth="1"/>
    <col min="28" max="28" width="22" style="132" customWidth="1"/>
    <col min="29" max="29" width="13.5546875" style="132" bestFit="1" customWidth="1"/>
    <col min="30" max="30" width="6.6640625" style="132" bestFit="1" customWidth="1"/>
    <col min="31" max="33" width="11.44140625" style="141" customWidth="1"/>
    <col min="34" max="34" width="11.5546875" style="132"/>
    <col min="35" max="35" width="3.44140625" style="132" bestFit="1" customWidth="1"/>
    <col min="36" max="36" width="21.5546875" style="132" bestFit="1" customWidth="1"/>
    <col min="37" max="37" width="11.5546875" style="132"/>
    <col min="38" max="38" width="22" style="132" bestFit="1" customWidth="1"/>
    <col min="39" max="16384" width="11.5546875" style="132"/>
  </cols>
  <sheetData>
    <row r="1" spans="2:39" x14ac:dyDescent="0.3">
      <c r="N1" s="296" t="s">
        <v>354</v>
      </c>
      <c r="O1" s="296"/>
      <c r="P1" s="296"/>
      <c r="Q1" s="296"/>
      <c r="R1" s="296"/>
      <c r="S1" s="296"/>
      <c r="T1" s="296"/>
      <c r="U1" s="296"/>
      <c r="V1" s="296"/>
      <c r="W1" s="296"/>
      <c r="X1" s="296"/>
      <c r="Y1" s="296"/>
      <c r="Z1" s="296"/>
      <c r="AA1" s="296"/>
      <c r="AB1" s="296"/>
      <c r="AC1" s="296"/>
      <c r="AD1" s="296"/>
      <c r="AE1" s="296"/>
      <c r="AF1" s="296"/>
      <c r="AG1" s="296"/>
      <c r="AI1" s="296" t="s">
        <v>355</v>
      </c>
      <c r="AJ1" s="296"/>
      <c r="AK1" s="296"/>
      <c r="AL1" s="296"/>
    </row>
    <row r="3" spans="2:39" s="133" customFormat="1" x14ac:dyDescent="0.3">
      <c r="C3" s="133" t="s">
        <v>329</v>
      </c>
      <c r="D3" s="133" t="s">
        <v>330</v>
      </c>
      <c r="E3" s="133" t="s">
        <v>331</v>
      </c>
      <c r="F3" s="133" t="s">
        <v>332</v>
      </c>
      <c r="G3" s="133" t="s">
        <v>333</v>
      </c>
      <c r="H3" s="133" t="s">
        <v>334</v>
      </c>
      <c r="I3" s="133" t="s">
        <v>335</v>
      </c>
      <c r="J3" s="133" t="s">
        <v>336</v>
      </c>
      <c r="K3" s="133" t="s">
        <v>337</v>
      </c>
      <c r="L3" s="133" t="s">
        <v>338</v>
      </c>
      <c r="O3" s="133" t="s">
        <v>349</v>
      </c>
      <c r="P3" s="133" t="s">
        <v>353</v>
      </c>
      <c r="Q3" s="134" t="s">
        <v>350</v>
      </c>
      <c r="R3" s="134" t="s">
        <v>351</v>
      </c>
      <c r="S3" s="134" t="s">
        <v>352</v>
      </c>
      <c r="T3" s="133" t="s">
        <v>294</v>
      </c>
      <c r="U3" s="133" t="s">
        <v>315</v>
      </c>
      <c r="AC3" s="133" t="s">
        <v>349</v>
      </c>
      <c r="AD3" s="133" t="s">
        <v>353</v>
      </c>
      <c r="AE3" s="134" t="s">
        <v>350</v>
      </c>
      <c r="AF3" s="134" t="s">
        <v>351</v>
      </c>
      <c r="AG3" s="134" t="s">
        <v>352</v>
      </c>
    </row>
    <row r="4" spans="2:39" x14ac:dyDescent="0.3">
      <c r="B4" s="132" t="s">
        <v>313</v>
      </c>
      <c r="C4" s="132">
        <f>'ACTIVIDAD 1'!AA5</f>
        <v>0</v>
      </c>
      <c r="D4" s="132">
        <f>'ACTIVIDAD 2'!AA5</f>
        <v>0</v>
      </c>
      <c r="E4" s="132">
        <f>'ACTIVIDAD 3'!AA5</f>
        <v>0</v>
      </c>
      <c r="F4" s="132">
        <f>'ACTIVIDAD 4'!AA5</f>
        <v>0</v>
      </c>
      <c r="G4" s="132">
        <f>'ACTIVIDAD 5'!AA5</f>
        <v>0</v>
      </c>
      <c r="H4" s="132">
        <f>'ACTIVIDAD 6'!AA5</f>
        <v>0</v>
      </c>
      <c r="I4" s="132">
        <f>'ACTIVIDAD 7'!AA5</f>
        <v>0</v>
      </c>
      <c r="J4" s="132">
        <f>'ACTIVIDAD 8'!AA5</f>
        <v>0</v>
      </c>
      <c r="K4" s="132">
        <f>'ACTIVIDAD 9'!AA5</f>
        <v>0</v>
      </c>
      <c r="L4" s="132">
        <f>'ACTIVIDAD 10'!AA5</f>
        <v>0</v>
      </c>
      <c r="N4" s="132" t="s">
        <v>329</v>
      </c>
      <c r="O4" s="135">
        <f>C$4</f>
        <v>0</v>
      </c>
      <c r="P4" s="136"/>
      <c r="Q4" s="137">
        <f>SUM(Q5:Q11)</f>
        <v>0</v>
      </c>
      <c r="R4" s="137">
        <f>SUM(R5:R11)</f>
        <v>0</v>
      </c>
      <c r="S4" s="137">
        <f>C$5</f>
        <v>0</v>
      </c>
      <c r="T4" s="136">
        <f>C$6</f>
        <v>0</v>
      </c>
      <c r="U4" s="138">
        <f>C$7</f>
        <v>0</v>
      </c>
      <c r="V4" s="139" t="str">
        <f>N4</f>
        <v>ACTIVIDAD 1</v>
      </c>
      <c r="X4" s="132">
        <v>1</v>
      </c>
      <c r="Y4" s="132">
        <f>IF(C4=0,0,C4)</f>
        <v>0</v>
      </c>
      <c r="Z4" s="140">
        <f t="shared" ref="Z4:Z35" si="0">IF(Y4=0,MAX($X$4:$X$83)+1,X4)</f>
        <v>81</v>
      </c>
      <c r="AA4" s="140" t="str">
        <f t="shared" ref="AA4:AA35" si="1">IF(ISERROR(VLOOKUP(SMALL($Z$4:$Z$83,X4),$X$4:$Y$83,2,FALSE)),"",VLOOKUP(SMALL($Z$4:$Z$83,X4),$X$4:$Y$83,2,FALSE))</f>
        <v/>
      </c>
      <c r="AB4" s="140" t="str">
        <f t="shared" ref="AB4:AB35" si="2">IF(AA4="","",VLOOKUP(AA4,NOMBRE_ACT,8,FALSE))</f>
        <v/>
      </c>
      <c r="AC4" s="132" t="str">
        <f t="shared" ref="AC4:AC35" si="3">IF(AA4="","",IF(LEFT(AB4,3)="Col","",IF(LEFT(AB4,3)="Pat","",VLOOKUP(AB4,RESUMEN_FINAL,2,FALSE))))</f>
        <v/>
      </c>
      <c r="AD4" s="132" t="str">
        <f t="shared" ref="AD4:AD35" si="4">IF(AA4="","",IF(LEFT(AB4,4)="Subt",VLOOKUP(AB4,RESUMEN_FINAL,3,FALSE),""))</f>
        <v/>
      </c>
      <c r="AE4" s="141" t="str">
        <f t="shared" ref="AE4:AE35" si="5">IF(AA4="","",VLOOKUP(AB4,RESUMEN_FINAL,4,FALSE))</f>
        <v/>
      </c>
      <c r="AF4" s="141" t="str">
        <f t="shared" ref="AF4:AF35" si="6">IF(AA4="","",VLOOKUP(AB4,RESUMEN_FINAL,5,FALSE))</f>
        <v/>
      </c>
      <c r="AG4" s="141" t="str">
        <f t="shared" ref="AG4:AG35" si="7">IF(AA4="","",VLOOKUP(AB4,RESUMEN_FINAL,6,FALSE))</f>
        <v/>
      </c>
      <c r="AI4" s="132">
        <v>1</v>
      </c>
      <c r="AJ4" s="132">
        <f>IF(Y4=0,0,IF(LEFT(Y4,3)="Col",0,IF(LEFT(Y4,4)="Pate",0,Y4)))</f>
        <v>0</v>
      </c>
      <c r="AK4" s="140">
        <f t="shared" ref="AK4:AK35" si="8">IF(AJ4=0,MAX($X$4:$X$83)+1,AI4)</f>
        <v>81</v>
      </c>
      <c r="AL4" s="140" t="str">
        <f t="shared" ref="AL4:AL35" si="9">IF(ISERROR(VLOOKUP(SMALL($AK$4:$AK$83,AI4),$AI$4:$AJ$83,2,FALSE)),"",VLOOKUP(SMALL($AK$4:$AK$83,AI4),$AI$4:$AJ$83,2,FALSE))</f>
        <v/>
      </c>
      <c r="AM4" s="140" t="str">
        <f t="shared" ref="AM4:AM35" si="10">IF(AL4="","",VLOOKUP(AL4,NOMBRE_ACT,8,FALSE))</f>
        <v/>
      </c>
    </row>
    <row r="5" spans="2:39" x14ac:dyDescent="0.3">
      <c r="B5" s="142" t="s">
        <v>314</v>
      </c>
      <c r="C5" s="132">
        <f>'ACTIVIDAD 1'!AA7</f>
        <v>0</v>
      </c>
      <c r="D5" s="132">
        <f>'ACTIVIDAD 2'!AA7</f>
        <v>0</v>
      </c>
      <c r="E5" s="132">
        <f>'ACTIVIDAD 3'!AA7</f>
        <v>0</v>
      </c>
      <c r="F5" s="132">
        <f>'ACTIVIDAD 4'!AA7</f>
        <v>0</v>
      </c>
      <c r="G5" s="132">
        <f>'ACTIVIDAD 5'!AA7</f>
        <v>0</v>
      </c>
      <c r="H5" s="132">
        <f>'ACTIVIDAD 6'!AA7</f>
        <v>0</v>
      </c>
      <c r="I5" s="132">
        <f>'ACTIVIDAD 7'!AA7</f>
        <v>0</v>
      </c>
      <c r="J5" s="132">
        <f>'ACTIVIDAD 8'!AA7</f>
        <v>0</v>
      </c>
      <c r="K5" s="132">
        <f>'ACTIVIDAD 9'!AA7</f>
        <v>0</v>
      </c>
      <c r="L5" s="132">
        <f>'ACTIVIDAD 10'!AA7</f>
        <v>0</v>
      </c>
      <c r="N5" s="132" t="s">
        <v>368</v>
      </c>
      <c r="O5" s="143" t="str">
        <f>N5</f>
        <v>COLABORACIONES EXT ACT 1</v>
      </c>
      <c r="P5" s="139"/>
      <c r="Q5" s="144">
        <f>C$10</f>
        <v>0</v>
      </c>
      <c r="R5" s="144">
        <f>C$11</f>
        <v>0</v>
      </c>
      <c r="S5" s="144">
        <f>C$9</f>
        <v>0</v>
      </c>
      <c r="T5" s="139"/>
      <c r="U5" s="145"/>
      <c r="V5" s="139" t="str">
        <f t="shared" ref="V5:V68" si="11">N5</f>
        <v>COLABORACIONES EXT ACT 1</v>
      </c>
      <c r="X5" s="132">
        <v>2</v>
      </c>
      <c r="Y5" s="132">
        <f>IF(C9=0,0,"Colaboraciones ext Act 1")</f>
        <v>0</v>
      </c>
      <c r="Z5" s="140">
        <f t="shared" si="0"/>
        <v>81</v>
      </c>
      <c r="AA5" s="140" t="str">
        <f t="shared" si="1"/>
        <v/>
      </c>
      <c r="AB5" s="140" t="str">
        <f t="shared" si="2"/>
        <v/>
      </c>
      <c r="AC5" s="132" t="str">
        <f t="shared" si="3"/>
        <v/>
      </c>
      <c r="AD5" s="132" t="str">
        <f t="shared" si="4"/>
        <v/>
      </c>
      <c r="AE5" s="141" t="str">
        <f t="shared" si="5"/>
        <v/>
      </c>
      <c r="AF5" s="141" t="str">
        <f t="shared" si="6"/>
        <v/>
      </c>
      <c r="AG5" s="141" t="str">
        <f t="shared" si="7"/>
        <v/>
      </c>
      <c r="AI5" s="132">
        <v>2</v>
      </c>
      <c r="AJ5" s="132">
        <f t="shared" ref="AJ5:AJ68" si="12">IF(Y5=0,0,IF(LEFT(Y5,3)="Col",0,IF(LEFT(Y5,4)="Pate",0,Y5)))</f>
        <v>0</v>
      </c>
      <c r="AK5" s="140">
        <f t="shared" si="8"/>
        <v>81</v>
      </c>
      <c r="AL5" s="140" t="str">
        <f t="shared" si="9"/>
        <v/>
      </c>
      <c r="AM5" s="140" t="str">
        <f t="shared" si="10"/>
        <v/>
      </c>
    </row>
    <row r="6" spans="2:39" x14ac:dyDescent="0.3">
      <c r="B6" s="142" t="s">
        <v>294</v>
      </c>
      <c r="C6" s="132">
        <f>'ACTIVIDAD 1'!AA9</f>
        <v>0</v>
      </c>
      <c r="D6" s="132">
        <f>'ACTIVIDAD 2'!AA9</f>
        <v>0</v>
      </c>
      <c r="E6" s="132">
        <f>'ACTIVIDAD 3'!AA9</f>
        <v>0</v>
      </c>
      <c r="F6" s="132">
        <f>'ACTIVIDAD 4'!AA9</f>
        <v>0</v>
      </c>
      <c r="G6" s="132">
        <f>'ACTIVIDAD 5'!AA9</f>
        <v>0</v>
      </c>
      <c r="H6" s="132">
        <f>'ACTIVIDAD 6'!AA9</f>
        <v>0</v>
      </c>
      <c r="I6" s="132">
        <f>'ACTIVIDAD 7'!AA9</f>
        <v>0</v>
      </c>
      <c r="J6" s="132">
        <f>'ACTIVIDAD 8'!AA9</f>
        <v>0</v>
      </c>
      <c r="K6" s="132">
        <f>'ACTIVIDAD 9'!AA9</f>
        <v>0</v>
      </c>
      <c r="L6" s="132">
        <f>'ACTIVIDAD 10'!AA9</f>
        <v>0</v>
      </c>
      <c r="N6" s="132" t="s">
        <v>339</v>
      </c>
      <c r="O6" s="143" t="str">
        <f>N6</f>
        <v>PATENTES ACT 1</v>
      </c>
      <c r="P6" s="139"/>
      <c r="Q6" s="144">
        <f>C$13</f>
        <v>0</v>
      </c>
      <c r="R6" s="144">
        <f>C$14</f>
        <v>0</v>
      </c>
      <c r="S6" s="144">
        <f>C$12</f>
        <v>0</v>
      </c>
      <c r="T6" s="139"/>
      <c r="U6" s="145"/>
      <c r="V6" s="139" t="str">
        <f t="shared" si="11"/>
        <v>PATENTES ACT 1</v>
      </c>
      <c r="X6" s="132">
        <v>3</v>
      </c>
      <c r="Y6" s="132">
        <f>IF(C12=0,0,"Patentes Act 1")</f>
        <v>0</v>
      </c>
      <c r="Z6" s="140">
        <f t="shared" si="0"/>
        <v>81</v>
      </c>
      <c r="AA6" s="140" t="str">
        <f t="shared" si="1"/>
        <v/>
      </c>
      <c r="AB6" s="140" t="str">
        <f t="shared" si="2"/>
        <v/>
      </c>
      <c r="AC6" s="132" t="str">
        <f t="shared" si="3"/>
        <v/>
      </c>
      <c r="AD6" s="132" t="str">
        <f t="shared" si="4"/>
        <v/>
      </c>
      <c r="AE6" s="141" t="str">
        <f t="shared" si="5"/>
        <v/>
      </c>
      <c r="AF6" s="141" t="str">
        <f t="shared" si="6"/>
        <v/>
      </c>
      <c r="AG6" s="141" t="str">
        <f t="shared" si="7"/>
        <v/>
      </c>
      <c r="AI6" s="132">
        <v>3</v>
      </c>
      <c r="AJ6" s="132">
        <f t="shared" si="12"/>
        <v>0</v>
      </c>
      <c r="AK6" s="140">
        <f t="shared" si="8"/>
        <v>81</v>
      </c>
      <c r="AL6" s="140" t="str">
        <f t="shared" si="9"/>
        <v/>
      </c>
      <c r="AM6" s="140" t="str">
        <f t="shared" si="10"/>
        <v/>
      </c>
    </row>
    <row r="7" spans="2:39" x14ac:dyDescent="0.3">
      <c r="B7" s="142" t="s">
        <v>315</v>
      </c>
      <c r="C7" s="132">
        <f>'ACTIVIDAD 1'!AA10</f>
        <v>0</v>
      </c>
      <c r="D7" s="132">
        <f>'ACTIVIDAD 2'!AA10</f>
        <v>0</v>
      </c>
      <c r="E7" s="132">
        <f>'ACTIVIDAD 3'!AA10</f>
        <v>0</v>
      </c>
      <c r="F7" s="132">
        <f>'ACTIVIDAD 4'!AA10</f>
        <v>0</v>
      </c>
      <c r="G7" s="132">
        <f>'ACTIVIDAD 5'!AA10</f>
        <v>0</v>
      </c>
      <c r="H7" s="132">
        <f>'ACTIVIDAD 6'!AA10</f>
        <v>0</v>
      </c>
      <c r="I7" s="132">
        <f>'ACTIVIDAD 7'!AA10</f>
        <v>0</v>
      </c>
      <c r="J7" s="132">
        <f>'ACTIVIDAD 8'!AA10</f>
        <v>0</v>
      </c>
      <c r="K7" s="132">
        <f>'ACTIVIDAD 9'!AA10</f>
        <v>0</v>
      </c>
      <c r="L7" s="132">
        <f>'ACTIVIDAD 10'!AA10</f>
        <v>0</v>
      </c>
      <c r="N7" s="132" t="s">
        <v>35</v>
      </c>
      <c r="O7" s="143">
        <f>C$15</f>
        <v>0</v>
      </c>
      <c r="P7" s="139">
        <f>C$16</f>
        <v>0</v>
      </c>
      <c r="Q7" s="144">
        <f>IF(C$16="II",C$20,0)</f>
        <v>0</v>
      </c>
      <c r="R7" s="144">
        <f>IF(C$16="DE",C$20,0)</f>
        <v>0</v>
      </c>
      <c r="S7" s="144">
        <f>C$20</f>
        <v>0</v>
      </c>
      <c r="T7" s="139">
        <f>C$17</f>
        <v>0</v>
      </c>
      <c r="U7" s="145">
        <f>C$18</f>
        <v>0</v>
      </c>
      <c r="V7" s="139" t="str">
        <f t="shared" si="11"/>
        <v>SUBTAREA 1.1</v>
      </c>
      <c r="X7" s="132">
        <v>4</v>
      </c>
      <c r="Y7" s="132">
        <f>IF(C15=0,0,C15)</f>
        <v>0</v>
      </c>
      <c r="Z7" s="140">
        <f t="shared" si="0"/>
        <v>81</v>
      </c>
      <c r="AA7" s="140" t="str">
        <f t="shared" si="1"/>
        <v/>
      </c>
      <c r="AB7" s="140" t="str">
        <f t="shared" si="2"/>
        <v/>
      </c>
      <c r="AC7" s="132" t="str">
        <f t="shared" si="3"/>
        <v/>
      </c>
      <c r="AD7" s="132" t="str">
        <f t="shared" si="4"/>
        <v/>
      </c>
      <c r="AE7" s="141" t="str">
        <f t="shared" si="5"/>
        <v/>
      </c>
      <c r="AF7" s="141" t="str">
        <f t="shared" si="6"/>
        <v/>
      </c>
      <c r="AG7" s="141" t="str">
        <f t="shared" si="7"/>
        <v/>
      </c>
      <c r="AI7" s="132">
        <v>4</v>
      </c>
      <c r="AJ7" s="132">
        <f t="shared" si="12"/>
        <v>0</v>
      </c>
      <c r="AK7" s="140">
        <f t="shared" si="8"/>
        <v>81</v>
      </c>
      <c r="AL7" s="140" t="str">
        <f t="shared" si="9"/>
        <v/>
      </c>
      <c r="AM7" s="140" t="str">
        <f t="shared" si="10"/>
        <v/>
      </c>
    </row>
    <row r="8" spans="2:39" x14ac:dyDescent="0.3">
      <c r="B8" s="142" t="s">
        <v>316</v>
      </c>
      <c r="C8" s="132" t="str">
        <f>'ACTIVIDAD 1'!AA11</f>
        <v/>
      </c>
      <c r="D8" s="132" t="str">
        <f>'ACTIVIDAD 2'!AA11</f>
        <v/>
      </c>
      <c r="E8" s="132" t="str">
        <f>'ACTIVIDAD 3'!AA11</f>
        <v/>
      </c>
      <c r="F8" s="132" t="str">
        <f>'ACTIVIDAD 4'!AA11</f>
        <v/>
      </c>
      <c r="G8" s="132" t="str">
        <f>'ACTIVIDAD 5'!AA11</f>
        <v/>
      </c>
      <c r="H8" s="132" t="str">
        <f>'ACTIVIDAD 6'!AA11</f>
        <v/>
      </c>
      <c r="I8" s="132" t="str">
        <f>'ACTIVIDAD 7'!AA11</f>
        <v/>
      </c>
      <c r="J8" s="132" t="str">
        <f>'ACTIVIDAD 8'!AA11</f>
        <v/>
      </c>
      <c r="K8" s="132" t="str">
        <f>'ACTIVIDAD 9'!AA11</f>
        <v/>
      </c>
      <c r="L8" s="132" t="str">
        <f>'ACTIVIDAD 10'!AA11</f>
        <v/>
      </c>
      <c r="N8" s="132" t="s">
        <v>41</v>
      </c>
      <c r="O8" s="143">
        <f>C$21</f>
        <v>0</v>
      </c>
      <c r="P8" s="139">
        <f>C$22</f>
        <v>0</v>
      </c>
      <c r="Q8" s="144">
        <f>IF(C$22="II",C$26,0)</f>
        <v>0</v>
      </c>
      <c r="R8" s="144">
        <f>IF(C$22="DE",C$26,0)</f>
        <v>0</v>
      </c>
      <c r="S8" s="144">
        <f>C$26</f>
        <v>0</v>
      </c>
      <c r="T8" s="139">
        <f>C$23</f>
        <v>0</v>
      </c>
      <c r="U8" s="145">
        <f>C$24</f>
        <v>0</v>
      </c>
      <c r="V8" s="139" t="str">
        <f t="shared" si="11"/>
        <v>SUBTAREA 1.2</v>
      </c>
      <c r="X8" s="132">
        <v>5</v>
      </c>
      <c r="Y8" s="132">
        <f>IF(C21=0,0,C21)</f>
        <v>0</v>
      </c>
      <c r="Z8" s="140">
        <f t="shared" si="0"/>
        <v>81</v>
      </c>
      <c r="AA8" s="140" t="str">
        <f t="shared" si="1"/>
        <v/>
      </c>
      <c r="AB8" s="140" t="str">
        <f t="shared" si="2"/>
        <v/>
      </c>
      <c r="AC8" s="132" t="str">
        <f t="shared" si="3"/>
        <v/>
      </c>
      <c r="AD8" s="132" t="str">
        <f t="shared" si="4"/>
        <v/>
      </c>
      <c r="AE8" s="141" t="str">
        <f t="shared" si="5"/>
        <v/>
      </c>
      <c r="AF8" s="141" t="str">
        <f t="shared" si="6"/>
        <v/>
      </c>
      <c r="AG8" s="141" t="str">
        <f t="shared" si="7"/>
        <v/>
      </c>
      <c r="AI8" s="132">
        <v>5</v>
      </c>
      <c r="AJ8" s="132">
        <f t="shared" si="12"/>
        <v>0</v>
      </c>
      <c r="AK8" s="140">
        <f t="shared" si="8"/>
        <v>81</v>
      </c>
      <c r="AL8" s="140" t="str">
        <f t="shared" si="9"/>
        <v/>
      </c>
      <c r="AM8" s="140" t="str">
        <f t="shared" si="10"/>
        <v/>
      </c>
    </row>
    <row r="9" spans="2:39" x14ac:dyDescent="0.3">
      <c r="B9" s="142" t="s">
        <v>317</v>
      </c>
      <c r="C9" s="132">
        <f>'ACTIVIDAD 1'!AA21</f>
        <v>0</v>
      </c>
      <c r="D9" s="132">
        <f>'ACTIVIDAD 2'!AA21</f>
        <v>0</v>
      </c>
      <c r="E9" s="132">
        <f>'ACTIVIDAD 3'!AA21</f>
        <v>0</v>
      </c>
      <c r="F9" s="132">
        <f>'ACTIVIDAD 4'!AA21</f>
        <v>0</v>
      </c>
      <c r="G9" s="132">
        <f>'ACTIVIDAD 5'!AA21</f>
        <v>0</v>
      </c>
      <c r="H9" s="132">
        <f>'ACTIVIDAD 6'!AA21</f>
        <v>0</v>
      </c>
      <c r="I9" s="132">
        <f>'ACTIVIDAD 7'!AA21</f>
        <v>0</v>
      </c>
      <c r="J9" s="132">
        <f>'ACTIVIDAD 8'!AA21</f>
        <v>0</v>
      </c>
      <c r="K9" s="132">
        <f>'ACTIVIDAD 9'!AA21</f>
        <v>0</v>
      </c>
      <c r="L9" s="132">
        <f>'ACTIVIDAD 10'!AA21</f>
        <v>0</v>
      </c>
      <c r="N9" s="132" t="s">
        <v>42</v>
      </c>
      <c r="O9" s="143">
        <f>C$27</f>
        <v>0</v>
      </c>
      <c r="P9" s="139">
        <f>C$28</f>
        <v>0</v>
      </c>
      <c r="Q9" s="144">
        <f>IF(C$28="II",C$32,0)</f>
        <v>0</v>
      </c>
      <c r="R9" s="144">
        <f>IF(C$28="DE",C$32,0)</f>
        <v>0</v>
      </c>
      <c r="S9" s="144">
        <f>C$32</f>
        <v>0</v>
      </c>
      <c r="T9" s="139">
        <f>C$29</f>
        <v>0</v>
      </c>
      <c r="U9" s="145">
        <f>C$30</f>
        <v>0</v>
      </c>
      <c r="V9" s="139" t="str">
        <f t="shared" si="11"/>
        <v>SUBTAREA 1.3</v>
      </c>
      <c r="X9" s="132">
        <v>6</v>
      </c>
      <c r="Y9" s="132">
        <f>IF(C27=0,0,C27)</f>
        <v>0</v>
      </c>
      <c r="Z9" s="140">
        <f t="shared" si="0"/>
        <v>81</v>
      </c>
      <c r="AA9" s="140" t="str">
        <f t="shared" si="1"/>
        <v/>
      </c>
      <c r="AB9" s="140" t="str">
        <f t="shared" si="2"/>
        <v/>
      </c>
      <c r="AC9" s="132" t="str">
        <f t="shared" si="3"/>
        <v/>
      </c>
      <c r="AD9" s="132" t="str">
        <f t="shared" si="4"/>
        <v/>
      </c>
      <c r="AE9" s="141" t="str">
        <f t="shared" si="5"/>
        <v/>
      </c>
      <c r="AF9" s="141" t="str">
        <f t="shared" si="6"/>
        <v/>
      </c>
      <c r="AG9" s="141" t="str">
        <f t="shared" si="7"/>
        <v/>
      </c>
      <c r="AI9" s="132">
        <v>6</v>
      </c>
      <c r="AJ9" s="132">
        <f t="shared" si="12"/>
        <v>0</v>
      </c>
      <c r="AK9" s="140">
        <f t="shared" si="8"/>
        <v>81</v>
      </c>
      <c r="AL9" s="140" t="str">
        <f t="shared" si="9"/>
        <v/>
      </c>
      <c r="AM9" s="140" t="str">
        <f t="shared" si="10"/>
        <v/>
      </c>
    </row>
    <row r="10" spans="2:39" x14ac:dyDescent="0.3">
      <c r="B10" s="142" t="s">
        <v>318</v>
      </c>
      <c r="C10" s="132">
        <f>'ACTIVIDAD 1'!AA22</f>
        <v>0</v>
      </c>
      <c r="D10" s="132">
        <f>'ACTIVIDAD 2'!AA22</f>
        <v>0</v>
      </c>
      <c r="E10" s="132">
        <f>'ACTIVIDAD 3'!AA22</f>
        <v>0</v>
      </c>
      <c r="F10" s="132">
        <f>'ACTIVIDAD 4'!AA22</f>
        <v>0</v>
      </c>
      <c r="G10" s="132">
        <f>'ACTIVIDAD 5'!AA22</f>
        <v>0</v>
      </c>
      <c r="H10" s="132">
        <f>'ACTIVIDAD 6'!AA22</f>
        <v>0</v>
      </c>
      <c r="I10" s="132">
        <f>'ACTIVIDAD 7'!AA22</f>
        <v>0</v>
      </c>
      <c r="J10" s="132">
        <f>'ACTIVIDAD 8'!AA22</f>
        <v>0</v>
      </c>
      <c r="K10" s="132">
        <f>'ACTIVIDAD 9'!AA22</f>
        <v>0</v>
      </c>
      <c r="L10" s="132">
        <f>'ACTIVIDAD 10'!AA22</f>
        <v>0</v>
      </c>
      <c r="N10" s="132" t="s">
        <v>47</v>
      </c>
      <c r="O10" s="143">
        <f>C$33</f>
        <v>0</v>
      </c>
      <c r="P10" s="139">
        <f>C$34</f>
        <v>0</v>
      </c>
      <c r="Q10" s="144">
        <f>IF(C$34="II",C$38,0)</f>
        <v>0</v>
      </c>
      <c r="R10" s="144">
        <f>IF(C$34="DE",C$38,0)</f>
        <v>0</v>
      </c>
      <c r="S10" s="144">
        <f>C$38</f>
        <v>0</v>
      </c>
      <c r="T10" s="139">
        <f>C$35</f>
        <v>0</v>
      </c>
      <c r="U10" s="145">
        <f>C$36</f>
        <v>0</v>
      </c>
      <c r="V10" s="139" t="str">
        <f t="shared" si="11"/>
        <v>SUBTAREA 1.4</v>
      </c>
      <c r="X10" s="132">
        <v>7</v>
      </c>
      <c r="Y10" s="132">
        <f>IF(C33=0,0,C33)</f>
        <v>0</v>
      </c>
      <c r="Z10" s="140">
        <f t="shared" si="0"/>
        <v>81</v>
      </c>
      <c r="AA10" s="140" t="str">
        <f t="shared" si="1"/>
        <v/>
      </c>
      <c r="AB10" s="140" t="str">
        <f t="shared" si="2"/>
        <v/>
      </c>
      <c r="AC10" s="132" t="str">
        <f t="shared" si="3"/>
        <v/>
      </c>
      <c r="AD10" s="132" t="str">
        <f t="shared" si="4"/>
        <v/>
      </c>
      <c r="AE10" s="141" t="str">
        <f t="shared" si="5"/>
        <v/>
      </c>
      <c r="AF10" s="141" t="str">
        <f t="shared" si="6"/>
        <v/>
      </c>
      <c r="AG10" s="141" t="str">
        <f t="shared" si="7"/>
        <v/>
      </c>
      <c r="AI10" s="132">
        <v>7</v>
      </c>
      <c r="AJ10" s="132">
        <f t="shared" si="12"/>
        <v>0</v>
      </c>
      <c r="AK10" s="140">
        <f t="shared" si="8"/>
        <v>81</v>
      </c>
      <c r="AL10" s="140" t="str">
        <f t="shared" si="9"/>
        <v/>
      </c>
      <c r="AM10" s="140" t="str">
        <f t="shared" si="10"/>
        <v/>
      </c>
    </row>
    <row r="11" spans="2:39" x14ac:dyDescent="0.3">
      <c r="B11" s="142" t="s">
        <v>319</v>
      </c>
      <c r="C11" s="132">
        <f>'ACTIVIDAD 1'!AA23</f>
        <v>0</v>
      </c>
      <c r="D11" s="132">
        <f>'ACTIVIDAD 2'!AA23</f>
        <v>0</v>
      </c>
      <c r="E11" s="132">
        <f>'ACTIVIDAD 3'!AA23</f>
        <v>0</v>
      </c>
      <c r="F11" s="132">
        <f>'ACTIVIDAD 4'!AA23</f>
        <v>0</v>
      </c>
      <c r="G11" s="132">
        <f>'ACTIVIDAD 5'!AA23</f>
        <v>0</v>
      </c>
      <c r="H11" s="132">
        <f>'ACTIVIDAD 6'!AA23</f>
        <v>0</v>
      </c>
      <c r="I11" s="132">
        <f>'ACTIVIDAD 7'!AA23</f>
        <v>0</v>
      </c>
      <c r="J11" s="132">
        <f>'ACTIVIDAD 8'!AA23</f>
        <v>0</v>
      </c>
      <c r="K11" s="132">
        <f>'ACTIVIDAD 9'!AA23</f>
        <v>0</v>
      </c>
      <c r="L11" s="132">
        <f>'ACTIVIDAD 10'!AA23</f>
        <v>0</v>
      </c>
      <c r="N11" s="132" t="s">
        <v>53</v>
      </c>
      <c r="O11" s="146">
        <f>C$39</f>
        <v>0</v>
      </c>
      <c r="P11" s="147">
        <f>C$40</f>
        <v>0</v>
      </c>
      <c r="Q11" s="148">
        <f>IF(C$40="II",C$44,0)</f>
        <v>0</v>
      </c>
      <c r="R11" s="148">
        <f>IF(C$40="DE",C$44,0)</f>
        <v>0</v>
      </c>
      <c r="S11" s="148">
        <f>C$44</f>
        <v>0</v>
      </c>
      <c r="T11" s="147">
        <f>C$41</f>
        <v>0</v>
      </c>
      <c r="U11" s="149">
        <f>C$42</f>
        <v>0</v>
      </c>
      <c r="V11" s="139" t="str">
        <f t="shared" si="11"/>
        <v>SUBTAREA 1.5</v>
      </c>
      <c r="X11" s="132">
        <v>8</v>
      </c>
      <c r="Y11" s="132">
        <f>IF(C39=0,0,C39)</f>
        <v>0</v>
      </c>
      <c r="Z11" s="140">
        <f t="shared" si="0"/>
        <v>81</v>
      </c>
      <c r="AA11" s="140" t="str">
        <f t="shared" si="1"/>
        <v/>
      </c>
      <c r="AB11" s="140" t="str">
        <f t="shared" si="2"/>
        <v/>
      </c>
      <c r="AC11" s="132" t="str">
        <f t="shared" si="3"/>
        <v/>
      </c>
      <c r="AD11" s="132" t="str">
        <f t="shared" si="4"/>
        <v/>
      </c>
      <c r="AE11" s="141" t="str">
        <f t="shared" si="5"/>
        <v/>
      </c>
      <c r="AF11" s="141" t="str">
        <f t="shared" si="6"/>
        <v/>
      </c>
      <c r="AG11" s="141" t="str">
        <f t="shared" si="7"/>
        <v/>
      </c>
      <c r="AI11" s="132">
        <v>8</v>
      </c>
      <c r="AJ11" s="132">
        <f t="shared" si="12"/>
        <v>0</v>
      </c>
      <c r="AK11" s="140">
        <f t="shared" si="8"/>
        <v>81</v>
      </c>
      <c r="AL11" s="140" t="str">
        <f t="shared" si="9"/>
        <v/>
      </c>
      <c r="AM11" s="140" t="str">
        <f t="shared" si="10"/>
        <v/>
      </c>
    </row>
    <row r="12" spans="2:39" x14ac:dyDescent="0.3">
      <c r="B12" s="142" t="s">
        <v>320</v>
      </c>
      <c r="C12" s="132">
        <f>'ACTIVIDAD 1'!AA28</f>
        <v>0</v>
      </c>
      <c r="D12" s="132">
        <f>'ACTIVIDAD 2'!AA28</f>
        <v>0</v>
      </c>
      <c r="E12" s="132">
        <f>'ACTIVIDAD 3'!AA28</f>
        <v>0</v>
      </c>
      <c r="F12" s="132">
        <f>'ACTIVIDAD 4'!AA28</f>
        <v>0</v>
      </c>
      <c r="G12" s="132">
        <f>'ACTIVIDAD 5'!AA28</f>
        <v>0</v>
      </c>
      <c r="H12" s="132">
        <f>'ACTIVIDAD 6'!AA28</f>
        <v>0</v>
      </c>
      <c r="I12" s="132">
        <f>'ACTIVIDAD 7'!AA28</f>
        <v>0</v>
      </c>
      <c r="J12" s="132">
        <f>'ACTIVIDAD 8'!AA28</f>
        <v>0</v>
      </c>
      <c r="K12" s="132">
        <f>'ACTIVIDAD 9'!AA28</f>
        <v>0</v>
      </c>
      <c r="L12" s="132">
        <f>'ACTIVIDAD 10'!AA28</f>
        <v>0</v>
      </c>
      <c r="N12" s="132" t="s">
        <v>330</v>
      </c>
      <c r="O12" s="135">
        <f>D$4</f>
        <v>0</v>
      </c>
      <c r="P12" s="136"/>
      <c r="Q12" s="137">
        <f>SUM(Q13:Q19)</f>
        <v>0</v>
      </c>
      <c r="R12" s="137">
        <f>SUM(R13:R19)</f>
        <v>0</v>
      </c>
      <c r="S12" s="137">
        <f>D$5</f>
        <v>0</v>
      </c>
      <c r="T12" s="136">
        <f>D$6</f>
        <v>0</v>
      </c>
      <c r="U12" s="138">
        <f>D$7</f>
        <v>0</v>
      </c>
      <c r="V12" s="139" t="str">
        <f t="shared" si="11"/>
        <v>ACTIVIDAD 2</v>
      </c>
      <c r="X12" s="132">
        <v>9</v>
      </c>
      <c r="Y12" s="132">
        <f>IF(D4=0,0,D4)</f>
        <v>0</v>
      </c>
      <c r="Z12" s="140">
        <f t="shared" si="0"/>
        <v>81</v>
      </c>
      <c r="AA12" s="140" t="str">
        <f t="shared" si="1"/>
        <v/>
      </c>
      <c r="AB12" s="140" t="str">
        <f t="shared" si="2"/>
        <v/>
      </c>
      <c r="AC12" s="132" t="str">
        <f t="shared" si="3"/>
        <v/>
      </c>
      <c r="AD12" s="132" t="str">
        <f t="shared" si="4"/>
        <v/>
      </c>
      <c r="AE12" s="141" t="str">
        <f t="shared" si="5"/>
        <v/>
      </c>
      <c r="AF12" s="141" t="str">
        <f t="shared" si="6"/>
        <v/>
      </c>
      <c r="AG12" s="141" t="str">
        <f t="shared" si="7"/>
        <v/>
      </c>
      <c r="AI12" s="132">
        <v>9</v>
      </c>
      <c r="AJ12" s="132">
        <f t="shared" si="12"/>
        <v>0</v>
      </c>
      <c r="AK12" s="140">
        <f t="shared" si="8"/>
        <v>81</v>
      </c>
      <c r="AL12" s="140" t="str">
        <f t="shared" si="9"/>
        <v/>
      </c>
      <c r="AM12" s="140" t="str">
        <f t="shared" si="10"/>
        <v/>
      </c>
    </row>
    <row r="13" spans="2:39" x14ac:dyDescent="0.3">
      <c r="B13" s="142" t="s">
        <v>321</v>
      </c>
      <c r="C13" s="132">
        <f>'ACTIVIDAD 1'!AA29</f>
        <v>0</v>
      </c>
      <c r="D13" s="132">
        <f>'ACTIVIDAD 2'!AA29</f>
        <v>0</v>
      </c>
      <c r="E13" s="132">
        <f>'ACTIVIDAD 3'!AA29</f>
        <v>0</v>
      </c>
      <c r="F13" s="132">
        <f>'ACTIVIDAD 4'!AA29</f>
        <v>0</v>
      </c>
      <c r="G13" s="132">
        <f>'ACTIVIDAD 5'!AA29</f>
        <v>0</v>
      </c>
      <c r="H13" s="132">
        <f>'ACTIVIDAD 6'!AA29</f>
        <v>0</v>
      </c>
      <c r="I13" s="132">
        <f>'ACTIVIDAD 7'!AA29</f>
        <v>0</v>
      </c>
      <c r="J13" s="132">
        <f>'ACTIVIDAD 8'!AA29</f>
        <v>0</v>
      </c>
      <c r="K13" s="132">
        <f>'ACTIVIDAD 9'!AA29</f>
        <v>0</v>
      </c>
      <c r="L13" s="132">
        <f>'ACTIVIDAD 10'!AA29</f>
        <v>0</v>
      </c>
      <c r="N13" s="132" t="s">
        <v>369</v>
      </c>
      <c r="O13" s="143" t="str">
        <f>N13</f>
        <v>COLABORACIONES EXT ACT 2</v>
      </c>
      <c r="P13" s="139"/>
      <c r="Q13" s="144">
        <f>D$10</f>
        <v>0</v>
      </c>
      <c r="R13" s="144">
        <f>D$11</f>
        <v>0</v>
      </c>
      <c r="S13" s="144">
        <f>D$9</f>
        <v>0</v>
      </c>
      <c r="T13" s="139"/>
      <c r="U13" s="145"/>
      <c r="V13" s="139" t="str">
        <f t="shared" si="11"/>
        <v>COLABORACIONES EXT ACT 2</v>
      </c>
      <c r="X13" s="132">
        <v>10</v>
      </c>
      <c r="Y13" s="132">
        <f>IF(D9=0,0,"Colaboraciones ext Act 2")</f>
        <v>0</v>
      </c>
      <c r="Z13" s="140">
        <f t="shared" si="0"/>
        <v>81</v>
      </c>
      <c r="AA13" s="140" t="str">
        <f t="shared" si="1"/>
        <v/>
      </c>
      <c r="AB13" s="140" t="str">
        <f t="shared" si="2"/>
        <v/>
      </c>
      <c r="AC13" s="132" t="str">
        <f t="shared" si="3"/>
        <v/>
      </c>
      <c r="AD13" s="132" t="str">
        <f t="shared" si="4"/>
        <v/>
      </c>
      <c r="AE13" s="141" t="str">
        <f t="shared" si="5"/>
        <v/>
      </c>
      <c r="AF13" s="141" t="str">
        <f t="shared" si="6"/>
        <v/>
      </c>
      <c r="AG13" s="141" t="str">
        <f t="shared" si="7"/>
        <v/>
      </c>
      <c r="AI13" s="132">
        <v>10</v>
      </c>
      <c r="AJ13" s="132">
        <f t="shared" si="12"/>
        <v>0</v>
      </c>
      <c r="AK13" s="140">
        <f t="shared" si="8"/>
        <v>81</v>
      </c>
      <c r="AL13" s="140" t="str">
        <f t="shared" si="9"/>
        <v/>
      </c>
      <c r="AM13" s="140" t="str">
        <f t="shared" si="10"/>
        <v/>
      </c>
    </row>
    <row r="14" spans="2:39" x14ac:dyDescent="0.3">
      <c r="B14" s="142" t="s">
        <v>322</v>
      </c>
      <c r="C14" s="132">
        <f>'ACTIVIDAD 1'!AA30</f>
        <v>0</v>
      </c>
      <c r="D14" s="132">
        <f>'ACTIVIDAD 2'!AA30</f>
        <v>0</v>
      </c>
      <c r="E14" s="132">
        <f>'ACTIVIDAD 3'!AA30</f>
        <v>0</v>
      </c>
      <c r="F14" s="132">
        <f>'ACTIVIDAD 4'!AA30</f>
        <v>0</v>
      </c>
      <c r="G14" s="132">
        <f>'ACTIVIDAD 5'!AA30</f>
        <v>0</v>
      </c>
      <c r="H14" s="132">
        <f>'ACTIVIDAD 6'!AA30</f>
        <v>0</v>
      </c>
      <c r="I14" s="132">
        <f>'ACTIVIDAD 7'!AA30</f>
        <v>0</v>
      </c>
      <c r="J14" s="132">
        <f>'ACTIVIDAD 8'!AA30</f>
        <v>0</v>
      </c>
      <c r="K14" s="132">
        <f>'ACTIVIDAD 9'!AA30</f>
        <v>0</v>
      </c>
      <c r="L14" s="132">
        <f>'ACTIVIDAD 10'!AA30</f>
        <v>0</v>
      </c>
      <c r="N14" s="132" t="s">
        <v>340</v>
      </c>
      <c r="O14" s="143" t="str">
        <f>N14</f>
        <v>PATENTES ACT 2</v>
      </c>
      <c r="P14" s="139"/>
      <c r="Q14" s="144">
        <f>D$13</f>
        <v>0</v>
      </c>
      <c r="R14" s="144">
        <f>D$14</f>
        <v>0</v>
      </c>
      <c r="S14" s="144">
        <f>D$12</f>
        <v>0</v>
      </c>
      <c r="T14" s="139"/>
      <c r="U14" s="145"/>
      <c r="V14" s="139" t="str">
        <f t="shared" si="11"/>
        <v>PATENTES ACT 2</v>
      </c>
      <c r="X14" s="132">
        <v>11</v>
      </c>
      <c r="Y14" s="132">
        <f>IF(D12=0,0,"Patentes Act 2")</f>
        <v>0</v>
      </c>
      <c r="Z14" s="140">
        <f t="shared" si="0"/>
        <v>81</v>
      </c>
      <c r="AA14" s="140" t="str">
        <f t="shared" si="1"/>
        <v/>
      </c>
      <c r="AB14" s="140" t="str">
        <f t="shared" si="2"/>
        <v/>
      </c>
      <c r="AC14" s="132" t="str">
        <f t="shared" si="3"/>
        <v/>
      </c>
      <c r="AD14" s="132" t="str">
        <f t="shared" si="4"/>
        <v/>
      </c>
      <c r="AE14" s="141" t="str">
        <f t="shared" si="5"/>
        <v/>
      </c>
      <c r="AF14" s="141" t="str">
        <f t="shared" si="6"/>
        <v/>
      </c>
      <c r="AG14" s="141" t="str">
        <f t="shared" si="7"/>
        <v/>
      </c>
      <c r="AI14" s="132">
        <v>11</v>
      </c>
      <c r="AJ14" s="132">
        <f t="shared" si="12"/>
        <v>0</v>
      </c>
      <c r="AK14" s="140">
        <f t="shared" si="8"/>
        <v>81</v>
      </c>
      <c r="AL14" s="140" t="str">
        <f t="shared" si="9"/>
        <v/>
      </c>
      <c r="AM14" s="140" t="str">
        <f t="shared" si="10"/>
        <v/>
      </c>
    </row>
    <row r="15" spans="2:39" x14ac:dyDescent="0.3">
      <c r="B15" s="150" t="s">
        <v>323</v>
      </c>
      <c r="C15" s="132">
        <f>'ACTIVIDAD 1'!AA33</f>
        <v>0</v>
      </c>
      <c r="D15" s="132">
        <f>'ACTIVIDAD 2'!AA33</f>
        <v>0</v>
      </c>
      <c r="E15" s="132">
        <f>'ACTIVIDAD 3'!AA33</f>
        <v>0</v>
      </c>
      <c r="F15" s="132">
        <f>'ACTIVIDAD 4'!AA33</f>
        <v>0</v>
      </c>
      <c r="G15" s="132">
        <f>'ACTIVIDAD 5'!AA33</f>
        <v>0</v>
      </c>
      <c r="H15" s="132">
        <f>'ACTIVIDAD 6'!AA33</f>
        <v>0</v>
      </c>
      <c r="I15" s="132">
        <f>'ACTIVIDAD 7'!AA33</f>
        <v>0</v>
      </c>
      <c r="J15" s="132">
        <f>'ACTIVIDAD 8'!AA33</f>
        <v>0</v>
      </c>
      <c r="K15" s="132">
        <f>'ACTIVIDAD 9'!AA33</f>
        <v>0</v>
      </c>
      <c r="L15" s="132">
        <f>'ACTIVIDAD 10'!AA33</f>
        <v>0</v>
      </c>
      <c r="N15" s="132" t="s">
        <v>69</v>
      </c>
      <c r="O15" s="143">
        <f>D$15</f>
        <v>0</v>
      </c>
      <c r="P15" s="139">
        <f>D$16</f>
        <v>0</v>
      </c>
      <c r="Q15" s="144">
        <f>IF(D$16="II",D$20,0)</f>
        <v>0</v>
      </c>
      <c r="R15" s="144">
        <f>IF(D$16="DE",D$20,0)</f>
        <v>0</v>
      </c>
      <c r="S15" s="144">
        <f>D$20</f>
        <v>0</v>
      </c>
      <c r="T15" s="139">
        <f>D$17</f>
        <v>0</v>
      </c>
      <c r="U15" s="145">
        <f>D$18</f>
        <v>0</v>
      </c>
      <c r="V15" s="139" t="str">
        <f t="shared" si="11"/>
        <v>SUBTAREA 2.1</v>
      </c>
      <c r="X15" s="132">
        <v>12</v>
      </c>
      <c r="Y15" s="132">
        <f>IF(D15=0,0,D15)</f>
        <v>0</v>
      </c>
      <c r="Z15" s="140">
        <f t="shared" si="0"/>
        <v>81</v>
      </c>
      <c r="AA15" s="140" t="str">
        <f t="shared" si="1"/>
        <v/>
      </c>
      <c r="AB15" s="140" t="str">
        <f t="shared" si="2"/>
        <v/>
      </c>
      <c r="AC15" s="132" t="str">
        <f t="shared" si="3"/>
        <v/>
      </c>
      <c r="AD15" s="132" t="str">
        <f t="shared" si="4"/>
        <v/>
      </c>
      <c r="AE15" s="141" t="str">
        <f t="shared" si="5"/>
        <v/>
      </c>
      <c r="AF15" s="141" t="str">
        <f t="shared" si="6"/>
        <v/>
      </c>
      <c r="AG15" s="141" t="str">
        <f t="shared" si="7"/>
        <v/>
      </c>
      <c r="AI15" s="132">
        <v>12</v>
      </c>
      <c r="AJ15" s="132">
        <f t="shared" si="12"/>
        <v>0</v>
      </c>
      <c r="AK15" s="140">
        <f t="shared" si="8"/>
        <v>81</v>
      </c>
      <c r="AL15" s="140" t="str">
        <f t="shared" si="9"/>
        <v/>
      </c>
      <c r="AM15" s="140" t="str">
        <f t="shared" si="10"/>
        <v/>
      </c>
    </row>
    <row r="16" spans="2:39" x14ac:dyDescent="0.3">
      <c r="B16" s="142" t="s">
        <v>324</v>
      </c>
      <c r="C16" s="132">
        <f>'ACTIVIDAD 1'!AA36</f>
        <v>0</v>
      </c>
      <c r="D16" s="132">
        <f>'ACTIVIDAD 2'!AA36</f>
        <v>0</v>
      </c>
      <c r="E16" s="132">
        <f>'ACTIVIDAD 3'!AA36</f>
        <v>0</v>
      </c>
      <c r="F16" s="132">
        <f>'ACTIVIDAD 4'!AA36</f>
        <v>0</v>
      </c>
      <c r="G16" s="132">
        <f>'ACTIVIDAD 5'!AA36</f>
        <v>0</v>
      </c>
      <c r="H16" s="132">
        <f>'ACTIVIDAD 6'!AA36</f>
        <v>0</v>
      </c>
      <c r="I16" s="132">
        <f>'ACTIVIDAD 7'!AA36</f>
        <v>0</v>
      </c>
      <c r="J16" s="132">
        <f>'ACTIVIDAD 8'!AA36</f>
        <v>0</v>
      </c>
      <c r="K16" s="132">
        <f>'ACTIVIDAD 9'!AA36</f>
        <v>0</v>
      </c>
      <c r="L16" s="132">
        <f>'ACTIVIDAD 10'!AA36</f>
        <v>0</v>
      </c>
      <c r="N16" s="132" t="s">
        <v>59</v>
      </c>
      <c r="O16" s="143">
        <f>D$21</f>
        <v>0</v>
      </c>
      <c r="P16" s="139">
        <f>D$22</f>
        <v>0</v>
      </c>
      <c r="Q16" s="144">
        <f>IF(D$22="II",D$26,0)</f>
        <v>0</v>
      </c>
      <c r="R16" s="144">
        <f>IF(D$22="DE",D$26,0)</f>
        <v>0</v>
      </c>
      <c r="S16" s="144">
        <f>D$26</f>
        <v>0</v>
      </c>
      <c r="T16" s="139">
        <f>D$23</f>
        <v>0</v>
      </c>
      <c r="U16" s="145">
        <f>D$24</f>
        <v>0</v>
      </c>
      <c r="V16" s="139" t="str">
        <f t="shared" si="11"/>
        <v>SUBTAREA 2.2</v>
      </c>
      <c r="X16" s="132">
        <v>13</v>
      </c>
      <c r="Y16" s="132">
        <f>IF(D21=0,0,D21)</f>
        <v>0</v>
      </c>
      <c r="Z16" s="140">
        <f t="shared" si="0"/>
        <v>81</v>
      </c>
      <c r="AA16" s="140" t="str">
        <f t="shared" si="1"/>
        <v/>
      </c>
      <c r="AB16" s="140" t="str">
        <f t="shared" si="2"/>
        <v/>
      </c>
      <c r="AC16" s="132" t="str">
        <f t="shared" si="3"/>
        <v/>
      </c>
      <c r="AD16" s="132" t="str">
        <f t="shared" si="4"/>
        <v/>
      </c>
      <c r="AE16" s="141" t="str">
        <f t="shared" si="5"/>
        <v/>
      </c>
      <c r="AF16" s="141" t="str">
        <f t="shared" si="6"/>
        <v/>
      </c>
      <c r="AG16" s="141" t="str">
        <f t="shared" si="7"/>
        <v/>
      </c>
      <c r="AI16" s="132">
        <v>13</v>
      </c>
      <c r="AJ16" s="132">
        <f t="shared" si="12"/>
        <v>0</v>
      </c>
      <c r="AK16" s="140">
        <f t="shared" si="8"/>
        <v>81</v>
      </c>
      <c r="AL16" s="140" t="str">
        <f t="shared" si="9"/>
        <v/>
      </c>
      <c r="AM16" s="140" t="str">
        <f t="shared" si="10"/>
        <v/>
      </c>
    </row>
    <row r="17" spans="2:39" x14ac:dyDescent="0.3">
      <c r="B17" s="142" t="s">
        <v>294</v>
      </c>
      <c r="C17" s="132">
        <f>'ACTIVIDAD 1'!AA38</f>
        <v>0</v>
      </c>
      <c r="D17" s="132">
        <f>'ACTIVIDAD 2'!AA38</f>
        <v>0</v>
      </c>
      <c r="E17" s="132">
        <f>'ACTIVIDAD 3'!AA38</f>
        <v>0</v>
      </c>
      <c r="F17" s="132">
        <f>'ACTIVIDAD 4'!AA38</f>
        <v>0</v>
      </c>
      <c r="G17" s="132">
        <f>'ACTIVIDAD 5'!AA38</f>
        <v>0</v>
      </c>
      <c r="H17" s="132">
        <f>'ACTIVIDAD 6'!AA38</f>
        <v>0</v>
      </c>
      <c r="I17" s="132">
        <f>'ACTIVIDAD 7'!AA38</f>
        <v>0</v>
      </c>
      <c r="J17" s="132">
        <f>'ACTIVIDAD 8'!AA38</f>
        <v>0</v>
      </c>
      <c r="K17" s="132">
        <f>'ACTIVIDAD 9'!AA38</f>
        <v>0</v>
      </c>
      <c r="L17" s="132">
        <f>'ACTIVIDAD 10'!AA38</f>
        <v>0</v>
      </c>
      <c r="N17" s="132" t="s">
        <v>61</v>
      </c>
      <c r="O17" s="143">
        <f>D$27</f>
        <v>0</v>
      </c>
      <c r="P17" s="139">
        <f>D$28</f>
        <v>0</v>
      </c>
      <c r="Q17" s="144">
        <f>IF(D$28="II",D$32,0)</f>
        <v>0</v>
      </c>
      <c r="R17" s="144">
        <f>IF(D$28="DE",D$32,0)</f>
        <v>0</v>
      </c>
      <c r="S17" s="144">
        <f>D$32</f>
        <v>0</v>
      </c>
      <c r="T17" s="139">
        <f>D$29</f>
        <v>0</v>
      </c>
      <c r="U17" s="145">
        <f>D$30</f>
        <v>0</v>
      </c>
      <c r="V17" s="139" t="str">
        <f t="shared" si="11"/>
        <v>SUBTAREA 2.3</v>
      </c>
      <c r="X17" s="132">
        <v>14</v>
      </c>
      <c r="Y17" s="132">
        <f>IF(D27=0,0,D27)</f>
        <v>0</v>
      </c>
      <c r="Z17" s="140">
        <f t="shared" si="0"/>
        <v>81</v>
      </c>
      <c r="AA17" s="140" t="str">
        <f t="shared" si="1"/>
        <v/>
      </c>
      <c r="AB17" s="140" t="str">
        <f t="shared" si="2"/>
        <v/>
      </c>
      <c r="AC17" s="132" t="str">
        <f t="shared" si="3"/>
        <v/>
      </c>
      <c r="AD17" s="132" t="str">
        <f t="shared" si="4"/>
        <v/>
      </c>
      <c r="AE17" s="141" t="str">
        <f t="shared" si="5"/>
        <v/>
      </c>
      <c r="AF17" s="141" t="str">
        <f t="shared" si="6"/>
        <v/>
      </c>
      <c r="AG17" s="141" t="str">
        <f t="shared" si="7"/>
        <v/>
      </c>
      <c r="AI17" s="132">
        <v>14</v>
      </c>
      <c r="AJ17" s="132">
        <f t="shared" si="12"/>
        <v>0</v>
      </c>
      <c r="AK17" s="140">
        <f t="shared" si="8"/>
        <v>81</v>
      </c>
      <c r="AL17" s="140" t="str">
        <f t="shared" si="9"/>
        <v/>
      </c>
      <c r="AM17" s="140" t="str">
        <f t="shared" si="10"/>
        <v/>
      </c>
    </row>
    <row r="18" spans="2:39" x14ac:dyDescent="0.3">
      <c r="B18" s="142" t="s">
        <v>315</v>
      </c>
      <c r="C18" s="132">
        <f>'ACTIVIDAD 1'!AA40</f>
        <v>0</v>
      </c>
      <c r="D18" s="132">
        <f>'ACTIVIDAD 2'!AA40</f>
        <v>0</v>
      </c>
      <c r="E18" s="132">
        <f>'ACTIVIDAD 3'!AA40</f>
        <v>0</v>
      </c>
      <c r="F18" s="132">
        <f>'ACTIVIDAD 4'!AA40</f>
        <v>0</v>
      </c>
      <c r="G18" s="132">
        <f>'ACTIVIDAD 5'!AA40</f>
        <v>0</v>
      </c>
      <c r="H18" s="132">
        <f>'ACTIVIDAD 6'!AA40</f>
        <v>0</v>
      </c>
      <c r="I18" s="132">
        <f>'ACTIVIDAD 7'!AA40</f>
        <v>0</v>
      </c>
      <c r="J18" s="132">
        <f>'ACTIVIDAD 8'!AA40</f>
        <v>0</v>
      </c>
      <c r="K18" s="132">
        <f>'ACTIVIDAD 9'!AA40</f>
        <v>0</v>
      </c>
      <c r="L18" s="132">
        <f>'ACTIVIDAD 10'!AA40</f>
        <v>0</v>
      </c>
      <c r="N18" s="132" t="s">
        <v>63</v>
      </c>
      <c r="O18" s="143">
        <f>D$33</f>
        <v>0</v>
      </c>
      <c r="P18" s="139">
        <f>D$34</f>
        <v>0</v>
      </c>
      <c r="Q18" s="144">
        <f>IF(D$34="II",D$38,0)</f>
        <v>0</v>
      </c>
      <c r="R18" s="144">
        <f>IF(D$34="DE",D$38,0)</f>
        <v>0</v>
      </c>
      <c r="S18" s="144">
        <f>D$38</f>
        <v>0</v>
      </c>
      <c r="T18" s="139">
        <f>D$35</f>
        <v>0</v>
      </c>
      <c r="U18" s="145">
        <f>D$36</f>
        <v>0</v>
      </c>
      <c r="V18" s="139" t="str">
        <f t="shared" si="11"/>
        <v>SUBTAREA 2.4</v>
      </c>
      <c r="X18" s="132">
        <v>15</v>
      </c>
      <c r="Y18" s="132">
        <f>IF(D33=0,0,D33)</f>
        <v>0</v>
      </c>
      <c r="Z18" s="140">
        <f t="shared" si="0"/>
        <v>81</v>
      </c>
      <c r="AA18" s="140" t="str">
        <f t="shared" si="1"/>
        <v/>
      </c>
      <c r="AB18" s="140" t="str">
        <f t="shared" si="2"/>
        <v/>
      </c>
      <c r="AC18" s="132" t="str">
        <f t="shared" si="3"/>
        <v/>
      </c>
      <c r="AD18" s="132" t="str">
        <f t="shared" si="4"/>
        <v/>
      </c>
      <c r="AE18" s="141" t="str">
        <f t="shared" si="5"/>
        <v/>
      </c>
      <c r="AF18" s="141" t="str">
        <f t="shared" si="6"/>
        <v/>
      </c>
      <c r="AG18" s="141" t="str">
        <f t="shared" si="7"/>
        <v/>
      </c>
      <c r="AI18" s="132">
        <v>15</v>
      </c>
      <c r="AJ18" s="132">
        <f t="shared" si="12"/>
        <v>0</v>
      </c>
      <c r="AK18" s="140">
        <f t="shared" si="8"/>
        <v>81</v>
      </c>
      <c r="AL18" s="140" t="str">
        <f t="shared" si="9"/>
        <v/>
      </c>
      <c r="AM18" s="140" t="str">
        <f t="shared" si="10"/>
        <v/>
      </c>
    </row>
    <row r="19" spans="2:39" x14ac:dyDescent="0.3">
      <c r="B19" s="142" t="s">
        <v>316</v>
      </c>
      <c r="C19" s="132" t="str">
        <f>'ACTIVIDAD 1'!AA42</f>
        <v/>
      </c>
      <c r="D19" s="132" t="str">
        <f>'ACTIVIDAD 2'!AA42</f>
        <v/>
      </c>
      <c r="E19" s="132" t="str">
        <f>'ACTIVIDAD 3'!AA42</f>
        <v/>
      </c>
      <c r="F19" s="132" t="str">
        <f>'ACTIVIDAD 4'!AA42</f>
        <v/>
      </c>
      <c r="G19" s="132" t="str">
        <f>'ACTIVIDAD 5'!AA42</f>
        <v/>
      </c>
      <c r="H19" s="132" t="str">
        <f>'ACTIVIDAD 6'!AA42</f>
        <v/>
      </c>
      <c r="I19" s="132" t="str">
        <f>'ACTIVIDAD 7'!AA42</f>
        <v/>
      </c>
      <c r="J19" s="132" t="str">
        <f>'ACTIVIDAD 8'!AA42</f>
        <v/>
      </c>
      <c r="K19" s="132" t="str">
        <f>'ACTIVIDAD 9'!AA42</f>
        <v/>
      </c>
      <c r="L19" s="132" t="str">
        <f>'ACTIVIDAD 10'!AA42</f>
        <v/>
      </c>
      <c r="N19" s="132" t="s">
        <v>65</v>
      </c>
      <c r="O19" s="146">
        <f>D$39</f>
        <v>0</v>
      </c>
      <c r="P19" s="147">
        <f>D$40</f>
        <v>0</v>
      </c>
      <c r="Q19" s="148">
        <f>IF(D$40="II",D$44,0)</f>
        <v>0</v>
      </c>
      <c r="R19" s="148">
        <f>IF(D$40="DE",D$44,0)</f>
        <v>0</v>
      </c>
      <c r="S19" s="148">
        <f>D$44</f>
        <v>0</v>
      </c>
      <c r="T19" s="147">
        <f>D$41</f>
        <v>0</v>
      </c>
      <c r="U19" s="149">
        <f>D$42</f>
        <v>0</v>
      </c>
      <c r="V19" s="139" t="str">
        <f t="shared" si="11"/>
        <v>SUBTAREA 2.5</v>
      </c>
      <c r="X19" s="132">
        <v>16</v>
      </c>
      <c r="Y19" s="132">
        <f>IF(D39=0,0,D39)</f>
        <v>0</v>
      </c>
      <c r="Z19" s="140">
        <f t="shared" si="0"/>
        <v>81</v>
      </c>
      <c r="AA19" s="140" t="str">
        <f t="shared" si="1"/>
        <v/>
      </c>
      <c r="AB19" s="140" t="str">
        <f t="shared" si="2"/>
        <v/>
      </c>
      <c r="AC19" s="132" t="str">
        <f t="shared" si="3"/>
        <v/>
      </c>
      <c r="AD19" s="132" t="str">
        <f t="shared" si="4"/>
        <v/>
      </c>
      <c r="AE19" s="141" t="str">
        <f t="shared" si="5"/>
        <v/>
      </c>
      <c r="AF19" s="141" t="str">
        <f t="shared" si="6"/>
        <v/>
      </c>
      <c r="AG19" s="141" t="str">
        <f t="shared" si="7"/>
        <v/>
      </c>
      <c r="AI19" s="132">
        <v>16</v>
      </c>
      <c r="AJ19" s="132">
        <f t="shared" si="12"/>
        <v>0</v>
      </c>
      <c r="AK19" s="140">
        <f t="shared" si="8"/>
        <v>81</v>
      </c>
      <c r="AL19" s="140" t="str">
        <f t="shared" si="9"/>
        <v/>
      </c>
      <c r="AM19" s="140" t="str">
        <f t="shared" si="10"/>
        <v/>
      </c>
    </row>
    <row r="20" spans="2:39" x14ac:dyDescent="0.3">
      <c r="B20" s="142" t="s">
        <v>314</v>
      </c>
      <c r="C20" s="132">
        <f>'ACTIVIDAD 1'!AA57</f>
        <v>0</v>
      </c>
      <c r="D20" s="132">
        <f>'ACTIVIDAD 2'!AA57</f>
        <v>0</v>
      </c>
      <c r="E20" s="132">
        <f>'ACTIVIDAD 3'!AA57</f>
        <v>0</v>
      </c>
      <c r="F20" s="132">
        <f>'ACTIVIDAD 4'!AA57</f>
        <v>0</v>
      </c>
      <c r="G20" s="132">
        <f>'ACTIVIDAD 5'!AA57</f>
        <v>0</v>
      </c>
      <c r="H20" s="132">
        <f>'ACTIVIDAD 6'!AA57</f>
        <v>0</v>
      </c>
      <c r="I20" s="132">
        <f>'ACTIVIDAD 7'!AA57</f>
        <v>0</v>
      </c>
      <c r="J20" s="132">
        <f>'ACTIVIDAD 8'!AA57</f>
        <v>0</v>
      </c>
      <c r="K20" s="132">
        <f>'ACTIVIDAD 9'!AA57</f>
        <v>0</v>
      </c>
      <c r="L20" s="132">
        <f>'ACTIVIDAD 10'!AA57</f>
        <v>0</v>
      </c>
      <c r="N20" s="132" t="s">
        <v>331</v>
      </c>
      <c r="O20" s="135">
        <f>E$4</f>
        <v>0</v>
      </c>
      <c r="P20" s="136"/>
      <c r="Q20" s="137">
        <f>SUM(Q21:Q27)</f>
        <v>0</v>
      </c>
      <c r="R20" s="137">
        <f>SUM(R21:R27)</f>
        <v>0</v>
      </c>
      <c r="S20" s="137">
        <f>E$5</f>
        <v>0</v>
      </c>
      <c r="T20" s="136">
        <f>E$6</f>
        <v>0</v>
      </c>
      <c r="U20" s="138">
        <f>E$7</f>
        <v>0</v>
      </c>
      <c r="V20" s="139" t="str">
        <f t="shared" si="11"/>
        <v>ACTIVIDAD 3</v>
      </c>
      <c r="X20" s="132">
        <v>17</v>
      </c>
      <c r="Y20" s="132">
        <f>IF(E4=0,0,E4)</f>
        <v>0</v>
      </c>
      <c r="Z20" s="140">
        <f t="shared" si="0"/>
        <v>81</v>
      </c>
      <c r="AA20" s="140" t="str">
        <f t="shared" si="1"/>
        <v/>
      </c>
      <c r="AB20" s="140" t="str">
        <f t="shared" si="2"/>
        <v/>
      </c>
      <c r="AC20" s="132" t="str">
        <f t="shared" si="3"/>
        <v/>
      </c>
      <c r="AD20" s="132" t="str">
        <f t="shared" si="4"/>
        <v/>
      </c>
      <c r="AE20" s="141" t="str">
        <f t="shared" si="5"/>
        <v/>
      </c>
      <c r="AF20" s="141" t="str">
        <f t="shared" si="6"/>
        <v/>
      </c>
      <c r="AG20" s="141" t="str">
        <f t="shared" si="7"/>
        <v/>
      </c>
      <c r="AI20" s="132">
        <v>17</v>
      </c>
      <c r="AJ20" s="132">
        <f t="shared" si="12"/>
        <v>0</v>
      </c>
      <c r="AK20" s="140">
        <f t="shared" si="8"/>
        <v>81</v>
      </c>
      <c r="AL20" s="140" t="str">
        <f t="shared" si="9"/>
        <v/>
      </c>
      <c r="AM20" s="140" t="str">
        <f t="shared" si="10"/>
        <v/>
      </c>
    </row>
    <row r="21" spans="2:39" x14ac:dyDescent="0.3">
      <c r="B21" s="150" t="s">
        <v>328</v>
      </c>
      <c r="C21" s="132">
        <f>'ACTIVIDAD 1'!AA65</f>
        <v>0</v>
      </c>
      <c r="D21" s="132">
        <f>'ACTIVIDAD 2'!AA65</f>
        <v>0</v>
      </c>
      <c r="E21" s="132">
        <f>'ACTIVIDAD 3'!AA65</f>
        <v>0</v>
      </c>
      <c r="F21" s="132">
        <f>'ACTIVIDAD 4'!AA65</f>
        <v>0</v>
      </c>
      <c r="G21" s="132">
        <f>'ACTIVIDAD 5'!AA65</f>
        <v>0</v>
      </c>
      <c r="H21" s="132">
        <f>'ACTIVIDAD 6'!AA65</f>
        <v>0</v>
      </c>
      <c r="I21" s="132">
        <f>'ACTIVIDAD 7'!AA65</f>
        <v>0</v>
      </c>
      <c r="J21" s="132">
        <f>'ACTIVIDAD 8'!AA65</f>
        <v>0</v>
      </c>
      <c r="K21" s="132">
        <f>'ACTIVIDAD 9'!AA65</f>
        <v>0</v>
      </c>
      <c r="L21" s="132">
        <f>'ACTIVIDAD 10'!AA65</f>
        <v>0</v>
      </c>
      <c r="N21" s="132" t="s">
        <v>370</v>
      </c>
      <c r="O21" s="143" t="str">
        <f>N21</f>
        <v>COLABORACIONES EXT ACT 3</v>
      </c>
      <c r="P21" s="139"/>
      <c r="Q21" s="144">
        <f>E$10</f>
        <v>0</v>
      </c>
      <c r="R21" s="144">
        <f>E$11</f>
        <v>0</v>
      </c>
      <c r="S21" s="144">
        <f>E$9</f>
        <v>0</v>
      </c>
      <c r="T21" s="139"/>
      <c r="U21" s="145"/>
      <c r="V21" s="139" t="str">
        <f t="shared" si="11"/>
        <v>COLABORACIONES EXT ACT 3</v>
      </c>
      <c r="X21" s="132">
        <v>18</v>
      </c>
      <c r="Y21" s="132">
        <f>IF(E9=0,0,"Colaboraciones ext Act 3")</f>
        <v>0</v>
      </c>
      <c r="Z21" s="140">
        <f t="shared" si="0"/>
        <v>81</v>
      </c>
      <c r="AA21" s="140" t="str">
        <f t="shared" si="1"/>
        <v/>
      </c>
      <c r="AB21" s="140" t="str">
        <f t="shared" si="2"/>
        <v/>
      </c>
      <c r="AC21" s="132" t="str">
        <f t="shared" si="3"/>
        <v/>
      </c>
      <c r="AD21" s="132" t="str">
        <f t="shared" si="4"/>
        <v/>
      </c>
      <c r="AE21" s="141" t="str">
        <f t="shared" si="5"/>
        <v/>
      </c>
      <c r="AF21" s="141" t="str">
        <f t="shared" si="6"/>
        <v/>
      </c>
      <c r="AG21" s="141" t="str">
        <f t="shared" si="7"/>
        <v/>
      </c>
      <c r="AI21" s="132">
        <v>18</v>
      </c>
      <c r="AJ21" s="132">
        <f t="shared" si="12"/>
        <v>0</v>
      </c>
      <c r="AK21" s="140">
        <f t="shared" si="8"/>
        <v>81</v>
      </c>
      <c r="AL21" s="140" t="str">
        <f t="shared" si="9"/>
        <v/>
      </c>
      <c r="AM21" s="140" t="str">
        <f t="shared" si="10"/>
        <v/>
      </c>
    </row>
    <row r="22" spans="2:39" x14ac:dyDescent="0.3">
      <c r="B22" s="142" t="s">
        <v>324</v>
      </c>
      <c r="C22" s="132">
        <f>'ACTIVIDAD 1'!AA68</f>
        <v>0</v>
      </c>
      <c r="D22" s="132">
        <f>'ACTIVIDAD 2'!AA68</f>
        <v>0</v>
      </c>
      <c r="E22" s="132">
        <f>'ACTIVIDAD 3'!AA68</f>
        <v>0</v>
      </c>
      <c r="F22" s="132">
        <f>'ACTIVIDAD 4'!AA68</f>
        <v>0</v>
      </c>
      <c r="G22" s="132">
        <f>'ACTIVIDAD 5'!AA68</f>
        <v>0</v>
      </c>
      <c r="H22" s="132">
        <f>'ACTIVIDAD 6'!AA68</f>
        <v>0</v>
      </c>
      <c r="I22" s="132">
        <f>'ACTIVIDAD 7'!AA68</f>
        <v>0</v>
      </c>
      <c r="J22" s="132">
        <f>'ACTIVIDAD 8'!AA68</f>
        <v>0</v>
      </c>
      <c r="K22" s="132">
        <f>'ACTIVIDAD 9'!AA68</f>
        <v>0</v>
      </c>
      <c r="L22" s="132">
        <f>'ACTIVIDAD 10'!AA68</f>
        <v>0</v>
      </c>
      <c r="N22" s="132" t="s">
        <v>341</v>
      </c>
      <c r="O22" s="143" t="str">
        <f>N22</f>
        <v>PATENTES ACT 3</v>
      </c>
      <c r="P22" s="139"/>
      <c r="Q22" s="144">
        <f>E$13</f>
        <v>0</v>
      </c>
      <c r="R22" s="144">
        <f>E$14</f>
        <v>0</v>
      </c>
      <c r="S22" s="144">
        <f>E$12</f>
        <v>0</v>
      </c>
      <c r="T22" s="139"/>
      <c r="U22" s="145"/>
      <c r="V22" s="139" t="str">
        <f t="shared" si="11"/>
        <v>PATENTES ACT 3</v>
      </c>
      <c r="X22" s="132">
        <v>19</v>
      </c>
      <c r="Y22" s="132">
        <f>IF(E12=0,0,"Patentes Act 3")</f>
        <v>0</v>
      </c>
      <c r="Z22" s="140">
        <f t="shared" si="0"/>
        <v>81</v>
      </c>
      <c r="AA22" s="140" t="str">
        <f t="shared" si="1"/>
        <v/>
      </c>
      <c r="AB22" s="140" t="str">
        <f t="shared" si="2"/>
        <v/>
      </c>
      <c r="AC22" s="132" t="str">
        <f t="shared" si="3"/>
        <v/>
      </c>
      <c r="AD22" s="132" t="str">
        <f t="shared" si="4"/>
        <v/>
      </c>
      <c r="AE22" s="141" t="str">
        <f t="shared" si="5"/>
        <v/>
      </c>
      <c r="AF22" s="141" t="str">
        <f t="shared" si="6"/>
        <v/>
      </c>
      <c r="AG22" s="141" t="str">
        <f t="shared" si="7"/>
        <v/>
      </c>
      <c r="AI22" s="132">
        <v>19</v>
      </c>
      <c r="AJ22" s="132">
        <f t="shared" si="12"/>
        <v>0</v>
      </c>
      <c r="AK22" s="140">
        <f t="shared" si="8"/>
        <v>81</v>
      </c>
      <c r="AL22" s="140" t="str">
        <f t="shared" si="9"/>
        <v/>
      </c>
      <c r="AM22" s="140" t="str">
        <f t="shared" si="10"/>
        <v/>
      </c>
    </row>
    <row r="23" spans="2:39" x14ac:dyDescent="0.3">
      <c r="B23" s="142" t="s">
        <v>294</v>
      </c>
      <c r="C23" s="132">
        <f>'ACTIVIDAD 1'!AA70</f>
        <v>0</v>
      </c>
      <c r="D23" s="132">
        <f>'ACTIVIDAD 2'!AA70</f>
        <v>0</v>
      </c>
      <c r="E23" s="132">
        <f>'ACTIVIDAD 3'!AA70</f>
        <v>0</v>
      </c>
      <c r="F23" s="132">
        <f>'ACTIVIDAD 4'!AA70</f>
        <v>0</v>
      </c>
      <c r="G23" s="132">
        <f>'ACTIVIDAD 5'!AA70</f>
        <v>0</v>
      </c>
      <c r="H23" s="132">
        <f>'ACTIVIDAD 6'!AA70</f>
        <v>0</v>
      </c>
      <c r="I23" s="132">
        <f>'ACTIVIDAD 7'!AA70</f>
        <v>0</v>
      </c>
      <c r="J23" s="132">
        <f>'ACTIVIDAD 8'!AA70</f>
        <v>0</v>
      </c>
      <c r="K23" s="132">
        <f>'ACTIVIDAD 9'!AA70</f>
        <v>0</v>
      </c>
      <c r="L23" s="132">
        <f>'ACTIVIDAD 10'!AA70</f>
        <v>0</v>
      </c>
      <c r="N23" s="132" t="s">
        <v>86</v>
      </c>
      <c r="O23" s="143">
        <f>E$15</f>
        <v>0</v>
      </c>
      <c r="P23" s="139">
        <f>E$16</f>
        <v>0</v>
      </c>
      <c r="Q23" s="144">
        <f>IF(E$16="II",E$20,0)</f>
        <v>0</v>
      </c>
      <c r="R23" s="144">
        <f>IF(E$16="DE",E$20,0)</f>
        <v>0</v>
      </c>
      <c r="S23" s="144">
        <f>E$20</f>
        <v>0</v>
      </c>
      <c r="T23" s="139">
        <f>E$17</f>
        <v>0</v>
      </c>
      <c r="U23" s="145">
        <f>E$18</f>
        <v>0</v>
      </c>
      <c r="V23" s="139" t="str">
        <f t="shared" si="11"/>
        <v>SUBTAREA 3.1</v>
      </c>
      <c r="X23" s="132">
        <v>20</v>
      </c>
      <c r="Y23" s="132">
        <f>IF(E15=0,0,E15)</f>
        <v>0</v>
      </c>
      <c r="Z23" s="140">
        <f t="shared" si="0"/>
        <v>81</v>
      </c>
      <c r="AA23" s="140" t="str">
        <f t="shared" si="1"/>
        <v/>
      </c>
      <c r="AB23" s="140" t="str">
        <f t="shared" si="2"/>
        <v/>
      </c>
      <c r="AC23" s="132" t="str">
        <f t="shared" si="3"/>
        <v/>
      </c>
      <c r="AD23" s="132" t="str">
        <f t="shared" si="4"/>
        <v/>
      </c>
      <c r="AE23" s="141" t="str">
        <f t="shared" si="5"/>
        <v/>
      </c>
      <c r="AF23" s="141" t="str">
        <f t="shared" si="6"/>
        <v/>
      </c>
      <c r="AG23" s="141" t="str">
        <f t="shared" si="7"/>
        <v/>
      </c>
      <c r="AI23" s="132">
        <v>20</v>
      </c>
      <c r="AJ23" s="132">
        <f t="shared" si="12"/>
        <v>0</v>
      </c>
      <c r="AK23" s="140">
        <f t="shared" si="8"/>
        <v>81</v>
      </c>
      <c r="AL23" s="140" t="str">
        <f t="shared" si="9"/>
        <v/>
      </c>
      <c r="AM23" s="140" t="str">
        <f t="shared" si="10"/>
        <v/>
      </c>
    </row>
    <row r="24" spans="2:39" x14ac:dyDescent="0.3">
      <c r="B24" s="142" t="s">
        <v>315</v>
      </c>
      <c r="C24" s="132">
        <f>'ACTIVIDAD 1'!AA72</f>
        <v>0</v>
      </c>
      <c r="D24" s="132">
        <f>'ACTIVIDAD 2'!AA72</f>
        <v>0</v>
      </c>
      <c r="E24" s="132">
        <f>'ACTIVIDAD 3'!AA72</f>
        <v>0</v>
      </c>
      <c r="F24" s="132">
        <f>'ACTIVIDAD 4'!AA72</f>
        <v>0</v>
      </c>
      <c r="G24" s="132">
        <f>'ACTIVIDAD 5'!AA72</f>
        <v>0</v>
      </c>
      <c r="H24" s="132">
        <f>'ACTIVIDAD 6'!AA72</f>
        <v>0</v>
      </c>
      <c r="I24" s="132">
        <f>'ACTIVIDAD 7'!AA72</f>
        <v>0</v>
      </c>
      <c r="J24" s="132">
        <f>'ACTIVIDAD 8'!AA72</f>
        <v>0</v>
      </c>
      <c r="K24" s="132">
        <f>'ACTIVIDAD 9'!AA72</f>
        <v>0</v>
      </c>
      <c r="L24" s="132">
        <f>'ACTIVIDAD 10'!AA72</f>
        <v>0</v>
      </c>
      <c r="N24" s="132" t="s">
        <v>90</v>
      </c>
      <c r="O24" s="143">
        <f>E$21</f>
        <v>0</v>
      </c>
      <c r="P24" s="139">
        <f>E$22</f>
        <v>0</v>
      </c>
      <c r="Q24" s="144">
        <f>IF(E$22="II",E$26,0)</f>
        <v>0</v>
      </c>
      <c r="R24" s="144">
        <f>IF(E$22="DE",E$26,0)</f>
        <v>0</v>
      </c>
      <c r="S24" s="144">
        <f>E$26</f>
        <v>0</v>
      </c>
      <c r="T24" s="139">
        <f>E$23</f>
        <v>0</v>
      </c>
      <c r="U24" s="145">
        <f>E$24</f>
        <v>0</v>
      </c>
      <c r="V24" s="139" t="str">
        <f t="shared" si="11"/>
        <v>SUBTAREA 3.2</v>
      </c>
      <c r="X24" s="132">
        <v>21</v>
      </c>
      <c r="Y24" s="132">
        <f>IF(E21=0,0,E21)</f>
        <v>0</v>
      </c>
      <c r="Z24" s="140">
        <f t="shared" si="0"/>
        <v>81</v>
      </c>
      <c r="AA24" s="140" t="str">
        <f t="shared" si="1"/>
        <v/>
      </c>
      <c r="AB24" s="140" t="str">
        <f t="shared" si="2"/>
        <v/>
      </c>
      <c r="AC24" s="132" t="str">
        <f t="shared" si="3"/>
        <v/>
      </c>
      <c r="AD24" s="132" t="str">
        <f t="shared" si="4"/>
        <v/>
      </c>
      <c r="AE24" s="141" t="str">
        <f t="shared" si="5"/>
        <v/>
      </c>
      <c r="AF24" s="141" t="str">
        <f t="shared" si="6"/>
        <v/>
      </c>
      <c r="AG24" s="141" t="str">
        <f t="shared" si="7"/>
        <v/>
      </c>
      <c r="AI24" s="132">
        <v>21</v>
      </c>
      <c r="AJ24" s="132">
        <f t="shared" si="12"/>
        <v>0</v>
      </c>
      <c r="AK24" s="140">
        <f t="shared" si="8"/>
        <v>81</v>
      </c>
      <c r="AL24" s="140" t="str">
        <f t="shared" si="9"/>
        <v/>
      </c>
      <c r="AM24" s="140" t="str">
        <f t="shared" si="10"/>
        <v/>
      </c>
    </row>
    <row r="25" spans="2:39" x14ac:dyDescent="0.3">
      <c r="B25" s="142" t="s">
        <v>316</v>
      </c>
      <c r="C25" s="132" t="str">
        <f>'ACTIVIDAD 1'!AA74</f>
        <v/>
      </c>
      <c r="D25" s="132" t="str">
        <f>'ACTIVIDAD 2'!AA74</f>
        <v/>
      </c>
      <c r="E25" s="132" t="str">
        <f>'ACTIVIDAD 3'!AA74</f>
        <v/>
      </c>
      <c r="F25" s="132" t="str">
        <f>'ACTIVIDAD 4'!AA74</f>
        <v/>
      </c>
      <c r="G25" s="132" t="str">
        <f>'ACTIVIDAD 5'!AA74</f>
        <v/>
      </c>
      <c r="H25" s="132" t="str">
        <f>'ACTIVIDAD 6'!AA74</f>
        <v/>
      </c>
      <c r="I25" s="132" t="str">
        <f>'ACTIVIDAD 7'!AA74</f>
        <v/>
      </c>
      <c r="J25" s="132" t="str">
        <f>'ACTIVIDAD 8'!AA74</f>
        <v/>
      </c>
      <c r="K25" s="132" t="str">
        <f>'ACTIVIDAD 9'!AA74</f>
        <v/>
      </c>
      <c r="L25" s="132" t="str">
        <f>'ACTIVIDAD 10'!AA74</f>
        <v/>
      </c>
      <c r="N25" s="132" t="s">
        <v>94</v>
      </c>
      <c r="O25" s="143">
        <f>E$27</f>
        <v>0</v>
      </c>
      <c r="P25" s="139">
        <f>E$28</f>
        <v>0</v>
      </c>
      <c r="Q25" s="144">
        <f>IF(E$28="II",E$32,0)</f>
        <v>0</v>
      </c>
      <c r="R25" s="144">
        <f>IF(E$28="DE",E$32,0)</f>
        <v>0</v>
      </c>
      <c r="S25" s="144">
        <f>E$32</f>
        <v>0</v>
      </c>
      <c r="T25" s="139">
        <f>E$29</f>
        <v>0</v>
      </c>
      <c r="U25" s="145">
        <f>E$30</f>
        <v>0</v>
      </c>
      <c r="V25" s="139" t="str">
        <f t="shared" si="11"/>
        <v>SUBTAREA 3.3</v>
      </c>
      <c r="X25" s="132">
        <v>22</v>
      </c>
      <c r="Y25" s="132">
        <f>IF(E27=0,0,E27)</f>
        <v>0</v>
      </c>
      <c r="Z25" s="140">
        <f t="shared" si="0"/>
        <v>81</v>
      </c>
      <c r="AA25" s="140" t="str">
        <f t="shared" si="1"/>
        <v/>
      </c>
      <c r="AB25" s="140" t="str">
        <f t="shared" si="2"/>
        <v/>
      </c>
      <c r="AC25" s="132" t="str">
        <f t="shared" si="3"/>
        <v/>
      </c>
      <c r="AD25" s="132" t="str">
        <f t="shared" si="4"/>
        <v/>
      </c>
      <c r="AE25" s="141" t="str">
        <f t="shared" si="5"/>
        <v/>
      </c>
      <c r="AF25" s="141" t="str">
        <f t="shared" si="6"/>
        <v/>
      </c>
      <c r="AG25" s="141" t="str">
        <f t="shared" si="7"/>
        <v/>
      </c>
      <c r="AI25" s="132">
        <v>22</v>
      </c>
      <c r="AJ25" s="132">
        <f t="shared" si="12"/>
        <v>0</v>
      </c>
      <c r="AK25" s="140">
        <f t="shared" si="8"/>
        <v>81</v>
      </c>
      <c r="AL25" s="140" t="str">
        <f t="shared" si="9"/>
        <v/>
      </c>
      <c r="AM25" s="140" t="str">
        <f t="shared" si="10"/>
        <v/>
      </c>
    </row>
    <row r="26" spans="2:39" x14ac:dyDescent="0.3">
      <c r="B26" s="142" t="s">
        <v>314</v>
      </c>
      <c r="C26" s="132">
        <f>'ACTIVIDAD 1'!AA89</f>
        <v>0</v>
      </c>
      <c r="D26" s="132">
        <f>'ACTIVIDAD 2'!AA89</f>
        <v>0</v>
      </c>
      <c r="E26" s="132">
        <f>'ACTIVIDAD 3'!AA89</f>
        <v>0</v>
      </c>
      <c r="F26" s="132">
        <f>'ACTIVIDAD 4'!AA89</f>
        <v>0</v>
      </c>
      <c r="G26" s="132">
        <f>'ACTIVIDAD 5'!AA89</f>
        <v>0</v>
      </c>
      <c r="H26" s="132">
        <f>'ACTIVIDAD 6'!AA89</f>
        <v>0</v>
      </c>
      <c r="I26" s="132">
        <f>'ACTIVIDAD 7'!AA89</f>
        <v>0</v>
      </c>
      <c r="J26" s="132">
        <f>'ACTIVIDAD 8'!AA89</f>
        <v>0</v>
      </c>
      <c r="K26" s="132">
        <f>'ACTIVIDAD 9'!AA89</f>
        <v>0</v>
      </c>
      <c r="L26" s="132">
        <f>'ACTIVIDAD 10'!AA89</f>
        <v>0</v>
      </c>
      <c r="N26" s="132" t="s">
        <v>98</v>
      </c>
      <c r="O26" s="143">
        <f>E$33</f>
        <v>0</v>
      </c>
      <c r="P26" s="139">
        <f>E$34</f>
        <v>0</v>
      </c>
      <c r="Q26" s="144">
        <f>IF(E$34="II",E$38,0)</f>
        <v>0</v>
      </c>
      <c r="R26" s="144">
        <f>IF(E$34="DE",E$38,0)</f>
        <v>0</v>
      </c>
      <c r="S26" s="144">
        <f>E$38</f>
        <v>0</v>
      </c>
      <c r="T26" s="139">
        <f>E$35</f>
        <v>0</v>
      </c>
      <c r="U26" s="145">
        <f>E$36</f>
        <v>0</v>
      </c>
      <c r="V26" s="139" t="str">
        <f t="shared" si="11"/>
        <v>SUBTAREA 3.4</v>
      </c>
      <c r="X26" s="132">
        <v>23</v>
      </c>
      <c r="Y26" s="132">
        <f>IF(E33=0,0,E33)</f>
        <v>0</v>
      </c>
      <c r="Z26" s="140">
        <f t="shared" si="0"/>
        <v>81</v>
      </c>
      <c r="AA26" s="140" t="str">
        <f t="shared" si="1"/>
        <v/>
      </c>
      <c r="AB26" s="140" t="str">
        <f t="shared" si="2"/>
        <v/>
      </c>
      <c r="AC26" s="132" t="str">
        <f t="shared" si="3"/>
        <v/>
      </c>
      <c r="AD26" s="132" t="str">
        <f t="shared" si="4"/>
        <v/>
      </c>
      <c r="AE26" s="141" t="str">
        <f t="shared" si="5"/>
        <v/>
      </c>
      <c r="AF26" s="141" t="str">
        <f t="shared" si="6"/>
        <v/>
      </c>
      <c r="AG26" s="141" t="str">
        <f t="shared" si="7"/>
        <v/>
      </c>
      <c r="AI26" s="132">
        <v>23</v>
      </c>
      <c r="AJ26" s="132">
        <f t="shared" si="12"/>
        <v>0</v>
      </c>
      <c r="AK26" s="140">
        <f t="shared" si="8"/>
        <v>81</v>
      </c>
      <c r="AL26" s="140" t="str">
        <f t="shared" si="9"/>
        <v/>
      </c>
      <c r="AM26" s="140" t="str">
        <f t="shared" si="10"/>
        <v/>
      </c>
    </row>
    <row r="27" spans="2:39" x14ac:dyDescent="0.3">
      <c r="B27" s="150" t="s">
        <v>327</v>
      </c>
      <c r="C27" s="132">
        <f>'ACTIVIDAD 1'!AA94</f>
        <v>0</v>
      </c>
      <c r="D27" s="132">
        <f>'ACTIVIDAD 2'!AA94</f>
        <v>0</v>
      </c>
      <c r="E27" s="132">
        <f>'ACTIVIDAD 3'!AA94</f>
        <v>0</v>
      </c>
      <c r="F27" s="132">
        <f>'ACTIVIDAD 4'!AA94</f>
        <v>0</v>
      </c>
      <c r="G27" s="132">
        <f>'ACTIVIDAD 5'!AA94</f>
        <v>0</v>
      </c>
      <c r="H27" s="132">
        <f>'ACTIVIDAD 6'!AA94</f>
        <v>0</v>
      </c>
      <c r="I27" s="132">
        <f>'ACTIVIDAD 7'!AA94</f>
        <v>0</v>
      </c>
      <c r="J27" s="132">
        <f>'ACTIVIDAD 8'!AA94</f>
        <v>0</v>
      </c>
      <c r="K27" s="132">
        <f>'ACTIVIDAD 9'!AA94</f>
        <v>0</v>
      </c>
      <c r="L27" s="132">
        <f>'ACTIVIDAD 10'!AA94</f>
        <v>0</v>
      </c>
      <c r="N27" s="132" t="s">
        <v>102</v>
      </c>
      <c r="O27" s="146">
        <f>E$39</f>
        <v>0</v>
      </c>
      <c r="P27" s="147">
        <f>E$40</f>
        <v>0</v>
      </c>
      <c r="Q27" s="148">
        <f>IF(E$40="II",E$44,0)</f>
        <v>0</v>
      </c>
      <c r="R27" s="148">
        <f>IF(E$40="DE",E$44,0)</f>
        <v>0</v>
      </c>
      <c r="S27" s="148">
        <f>E$44</f>
        <v>0</v>
      </c>
      <c r="T27" s="147">
        <f>E$41</f>
        <v>0</v>
      </c>
      <c r="U27" s="149">
        <f>E$42</f>
        <v>0</v>
      </c>
      <c r="V27" s="139" t="str">
        <f t="shared" si="11"/>
        <v>SUBTAREA 3.5</v>
      </c>
      <c r="X27" s="132">
        <v>24</v>
      </c>
      <c r="Y27" s="132">
        <f>IF(E39=0,0,E39)</f>
        <v>0</v>
      </c>
      <c r="Z27" s="140">
        <f t="shared" si="0"/>
        <v>81</v>
      </c>
      <c r="AA27" s="140" t="str">
        <f t="shared" si="1"/>
        <v/>
      </c>
      <c r="AB27" s="140" t="str">
        <f t="shared" si="2"/>
        <v/>
      </c>
      <c r="AC27" s="132" t="str">
        <f t="shared" si="3"/>
        <v/>
      </c>
      <c r="AD27" s="132" t="str">
        <f t="shared" si="4"/>
        <v/>
      </c>
      <c r="AE27" s="141" t="str">
        <f t="shared" si="5"/>
        <v/>
      </c>
      <c r="AF27" s="141" t="str">
        <f t="shared" si="6"/>
        <v/>
      </c>
      <c r="AG27" s="141" t="str">
        <f t="shared" si="7"/>
        <v/>
      </c>
      <c r="AI27" s="132">
        <v>24</v>
      </c>
      <c r="AJ27" s="132">
        <f t="shared" si="12"/>
        <v>0</v>
      </c>
      <c r="AK27" s="140">
        <f t="shared" si="8"/>
        <v>81</v>
      </c>
      <c r="AL27" s="140" t="str">
        <f t="shared" si="9"/>
        <v/>
      </c>
      <c r="AM27" s="140" t="str">
        <f t="shared" si="10"/>
        <v/>
      </c>
    </row>
    <row r="28" spans="2:39" x14ac:dyDescent="0.3">
      <c r="B28" s="142" t="s">
        <v>324</v>
      </c>
      <c r="C28" s="132">
        <f>'ACTIVIDAD 1'!AA97</f>
        <v>0</v>
      </c>
      <c r="D28" s="132">
        <f>'ACTIVIDAD 2'!AA97</f>
        <v>0</v>
      </c>
      <c r="E28" s="132">
        <f>'ACTIVIDAD 3'!AA97</f>
        <v>0</v>
      </c>
      <c r="F28" s="132">
        <f>'ACTIVIDAD 4'!AA97</f>
        <v>0</v>
      </c>
      <c r="G28" s="132">
        <f>'ACTIVIDAD 5'!AA97</f>
        <v>0</v>
      </c>
      <c r="H28" s="132">
        <f>'ACTIVIDAD 6'!AA97</f>
        <v>0</v>
      </c>
      <c r="I28" s="132">
        <f>'ACTIVIDAD 7'!AA97</f>
        <v>0</v>
      </c>
      <c r="J28" s="132">
        <f>'ACTIVIDAD 8'!AA97</f>
        <v>0</v>
      </c>
      <c r="K28" s="132">
        <f>'ACTIVIDAD 9'!AA97</f>
        <v>0</v>
      </c>
      <c r="L28" s="132">
        <f>'ACTIVIDAD 10'!AA97</f>
        <v>0</v>
      </c>
      <c r="N28" s="132" t="s">
        <v>332</v>
      </c>
      <c r="O28" s="135">
        <f>F$4</f>
        <v>0</v>
      </c>
      <c r="P28" s="136"/>
      <c r="Q28" s="137">
        <f>SUM(Q29:Q35)</f>
        <v>0</v>
      </c>
      <c r="R28" s="137">
        <f>SUM(R29:R35)</f>
        <v>0</v>
      </c>
      <c r="S28" s="137">
        <f>F$5</f>
        <v>0</v>
      </c>
      <c r="T28" s="136">
        <f>F$6</f>
        <v>0</v>
      </c>
      <c r="U28" s="138">
        <f>F$7</f>
        <v>0</v>
      </c>
      <c r="V28" s="139" t="str">
        <f t="shared" si="11"/>
        <v>ACTIVIDAD 4</v>
      </c>
      <c r="X28" s="132">
        <v>25</v>
      </c>
      <c r="Y28" s="132">
        <f>IF(F4=0,0,F4)</f>
        <v>0</v>
      </c>
      <c r="Z28" s="140">
        <f t="shared" si="0"/>
        <v>81</v>
      </c>
      <c r="AA28" s="140" t="str">
        <f t="shared" si="1"/>
        <v/>
      </c>
      <c r="AB28" s="140" t="str">
        <f t="shared" si="2"/>
        <v/>
      </c>
      <c r="AC28" s="132" t="str">
        <f t="shared" si="3"/>
        <v/>
      </c>
      <c r="AD28" s="132" t="str">
        <f t="shared" si="4"/>
        <v/>
      </c>
      <c r="AE28" s="141" t="str">
        <f t="shared" si="5"/>
        <v/>
      </c>
      <c r="AF28" s="141" t="str">
        <f t="shared" si="6"/>
        <v/>
      </c>
      <c r="AG28" s="141" t="str">
        <f t="shared" si="7"/>
        <v/>
      </c>
      <c r="AI28" s="132">
        <v>25</v>
      </c>
      <c r="AJ28" s="132">
        <f t="shared" si="12"/>
        <v>0</v>
      </c>
      <c r="AK28" s="140">
        <f t="shared" si="8"/>
        <v>81</v>
      </c>
      <c r="AL28" s="140" t="str">
        <f t="shared" si="9"/>
        <v/>
      </c>
      <c r="AM28" s="140" t="str">
        <f t="shared" si="10"/>
        <v/>
      </c>
    </row>
    <row r="29" spans="2:39" x14ac:dyDescent="0.3">
      <c r="B29" s="142" t="s">
        <v>294</v>
      </c>
      <c r="C29" s="132">
        <f>'ACTIVIDAD 1'!AA99</f>
        <v>0</v>
      </c>
      <c r="D29" s="132">
        <f>'ACTIVIDAD 2'!AA99</f>
        <v>0</v>
      </c>
      <c r="E29" s="132">
        <f>'ACTIVIDAD 3'!AA99</f>
        <v>0</v>
      </c>
      <c r="F29" s="132">
        <f>'ACTIVIDAD 4'!AA99</f>
        <v>0</v>
      </c>
      <c r="G29" s="132">
        <f>'ACTIVIDAD 5'!AA99</f>
        <v>0</v>
      </c>
      <c r="H29" s="132">
        <f>'ACTIVIDAD 6'!AA99</f>
        <v>0</v>
      </c>
      <c r="I29" s="132">
        <f>'ACTIVIDAD 7'!AA99</f>
        <v>0</v>
      </c>
      <c r="J29" s="132">
        <f>'ACTIVIDAD 8'!AA99</f>
        <v>0</v>
      </c>
      <c r="K29" s="132">
        <f>'ACTIVIDAD 9'!AA99</f>
        <v>0</v>
      </c>
      <c r="L29" s="132">
        <f>'ACTIVIDAD 10'!AA99</f>
        <v>0</v>
      </c>
      <c r="N29" s="132" t="s">
        <v>371</v>
      </c>
      <c r="O29" s="143" t="str">
        <f>N29</f>
        <v>COLABORACIONES EXT ACT 4</v>
      </c>
      <c r="P29" s="139"/>
      <c r="Q29" s="144">
        <f>F$10</f>
        <v>0</v>
      </c>
      <c r="R29" s="144">
        <f>F$11</f>
        <v>0</v>
      </c>
      <c r="S29" s="144">
        <f>F$9</f>
        <v>0</v>
      </c>
      <c r="T29" s="139"/>
      <c r="U29" s="145"/>
      <c r="V29" s="139" t="str">
        <f t="shared" si="11"/>
        <v>COLABORACIONES EXT ACT 4</v>
      </c>
      <c r="X29" s="132">
        <v>26</v>
      </c>
      <c r="Y29" s="132">
        <f>IF(F9=0,0,"Colaboraciones ext Act 4")</f>
        <v>0</v>
      </c>
      <c r="Z29" s="140">
        <f t="shared" si="0"/>
        <v>81</v>
      </c>
      <c r="AA29" s="140" t="str">
        <f t="shared" si="1"/>
        <v/>
      </c>
      <c r="AB29" s="140" t="str">
        <f t="shared" si="2"/>
        <v/>
      </c>
      <c r="AC29" s="132" t="str">
        <f t="shared" si="3"/>
        <v/>
      </c>
      <c r="AD29" s="132" t="str">
        <f t="shared" si="4"/>
        <v/>
      </c>
      <c r="AE29" s="141" t="str">
        <f t="shared" si="5"/>
        <v/>
      </c>
      <c r="AF29" s="141" t="str">
        <f t="shared" si="6"/>
        <v/>
      </c>
      <c r="AG29" s="141" t="str">
        <f t="shared" si="7"/>
        <v/>
      </c>
      <c r="AI29" s="132">
        <v>26</v>
      </c>
      <c r="AJ29" s="132">
        <f t="shared" si="12"/>
        <v>0</v>
      </c>
      <c r="AK29" s="140">
        <f t="shared" si="8"/>
        <v>81</v>
      </c>
      <c r="AL29" s="140" t="str">
        <f t="shared" si="9"/>
        <v/>
      </c>
      <c r="AM29" s="140" t="str">
        <f t="shared" si="10"/>
        <v/>
      </c>
    </row>
    <row r="30" spans="2:39" x14ac:dyDescent="0.3">
      <c r="B30" s="142" t="s">
        <v>315</v>
      </c>
      <c r="C30" s="132">
        <f>'ACTIVIDAD 1'!AA101</f>
        <v>0</v>
      </c>
      <c r="D30" s="132">
        <f>'ACTIVIDAD 2'!AA101</f>
        <v>0</v>
      </c>
      <c r="E30" s="132">
        <f>'ACTIVIDAD 3'!AA101</f>
        <v>0</v>
      </c>
      <c r="F30" s="132">
        <f>'ACTIVIDAD 4'!AA101</f>
        <v>0</v>
      </c>
      <c r="G30" s="132">
        <f>'ACTIVIDAD 5'!AA101</f>
        <v>0</v>
      </c>
      <c r="H30" s="132">
        <f>'ACTIVIDAD 6'!AA101</f>
        <v>0</v>
      </c>
      <c r="I30" s="132">
        <f>'ACTIVIDAD 7'!AA101</f>
        <v>0</v>
      </c>
      <c r="J30" s="132">
        <f>'ACTIVIDAD 8'!AA101</f>
        <v>0</v>
      </c>
      <c r="K30" s="132">
        <f>'ACTIVIDAD 9'!AA101</f>
        <v>0</v>
      </c>
      <c r="L30" s="132">
        <f>'ACTIVIDAD 10'!AA101</f>
        <v>0</v>
      </c>
      <c r="N30" s="132" t="s">
        <v>342</v>
      </c>
      <c r="O30" s="143" t="str">
        <f>N30</f>
        <v>PATENTES ACT 4</v>
      </c>
      <c r="P30" s="139"/>
      <c r="Q30" s="144">
        <f>F$13</f>
        <v>0</v>
      </c>
      <c r="R30" s="144">
        <f>F$14</f>
        <v>0</v>
      </c>
      <c r="S30" s="144">
        <f>F$12</f>
        <v>0</v>
      </c>
      <c r="T30" s="139"/>
      <c r="U30" s="145"/>
      <c r="V30" s="139" t="str">
        <f t="shared" si="11"/>
        <v>PATENTES ACT 4</v>
      </c>
      <c r="X30" s="132">
        <v>27</v>
      </c>
      <c r="Y30" s="132">
        <f>IF(F12=0,0,"Patentes Act 4")</f>
        <v>0</v>
      </c>
      <c r="Z30" s="140">
        <f t="shared" si="0"/>
        <v>81</v>
      </c>
      <c r="AA30" s="140" t="str">
        <f t="shared" si="1"/>
        <v/>
      </c>
      <c r="AB30" s="140" t="str">
        <f t="shared" si="2"/>
        <v/>
      </c>
      <c r="AC30" s="132" t="str">
        <f t="shared" si="3"/>
        <v/>
      </c>
      <c r="AD30" s="132" t="str">
        <f t="shared" si="4"/>
        <v/>
      </c>
      <c r="AE30" s="141" t="str">
        <f t="shared" si="5"/>
        <v/>
      </c>
      <c r="AF30" s="141" t="str">
        <f t="shared" si="6"/>
        <v/>
      </c>
      <c r="AG30" s="141" t="str">
        <f t="shared" si="7"/>
        <v/>
      </c>
      <c r="AI30" s="132">
        <v>27</v>
      </c>
      <c r="AJ30" s="132">
        <f t="shared" si="12"/>
        <v>0</v>
      </c>
      <c r="AK30" s="140">
        <f t="shared" si="8"/>
        <v>81</v>
      </c>
      <c r="AL30" s="140" t="str">
        <f t="shared" si="9"/>
        <v/>
      </c>
      <c r="AM30" s="140" t="str">
        <f t="shared" si="10"/>
        <v/>
      </c>
    </row>
    <row r="31" spans="2:39" x14ac:dyDescent="0.3">
      <c r="B31" s="142" t="s">
        <v>316</v>
      </c>
      <c r="C31" s="132" t="str">
        <f>'ACTIVIDAD 1'!AA103</f>
        <v/>
      </c>
      <c r="D31" s="132" t="str">
        <f>'ACTIVIDAD 2'!AA103</f>
        <v/>
      </c>
      <c r="E31" s="132" t="str">
        <f>'ACTIVIDAD 3'!AA103</f>
        <v/>
      </c>
      <c r="F31" s="132" t="str">
        <f>'ACTIVIDAD 4'!AA103</f>
        <v/>
      </c>
      <c r="G31" s="132" t="str">
        <f>'ACTIVIDAD 5'!AA103</f>
        <v/>
      </c>
      <c r="H31" s="132" t="str">
        <f>'ACTIVIDAD 6'!AA103</f>
        <v/>
      </c>
      <c r="I31" s="132" t="str">
        <f>'ACTIVIDAD 7'!AA103</f>
        <v/>
      </c>
      <c r="J31" s="132" t="str">
        <f>'ACTIVIDAD 8'!AA103</f>
        <v/>
      </c>
      <c r="K31" s="132" t="str">
        <f>'ACTIVIDAD 9'!AA103</f>
        <v/>
      </c>
      <c r="L31" s="132" t="str">
        <f>'ACTIVIDAD 10'!AA103</f>
        <v/>
      </c>
      <c r="N31" s="132" t="s">
        <v>111</v>
      </c>
      <c r="O31" s="143">
        <f>F$15</f>
        <v>0</v>
      </c>
      <c r="P31" s="139">
        <f>F$16</f>
        <v>0</v>
      </c>
      <c r="Q31" s="144">
        <f>IF(F$16="II",F$20,0)</f>
        <v>0</v>
      </c>
      <c r="R31" s="144">
        <f>IF(F$16="DE",F$20,0)</f>
        <v>0</v>
      </c>
      <c r="S31" s="144">
        <f>F$20</f>
        <v>0</v>
      </c>
      <c r="T31" s="139">
        <f>F$17</f>
        <v>0</v>
      </c>
      <c r="U31" s="145">
        <f>F$18</f>
        <v>0</v>
      </c>
      <c r="V31" s="139" t="str">
        <f t="shared" si="11"/>
        <v>SUBTAREA 4.1</v>
      </c>
      <c r="X31" s="132">
        <v>28</v>
      </c>
      <c r="Y31" s="132">
        <f>IF(F15=0,0,F15)</f>
        <v>0</v>
      </c>
      <c r="Z31" s="140">
        <f t="shared" si="0"/>
        <v>81</v>
      </c>
      <c r="AA31" s="140" t="str">
        <f t="shared" si="1"/>
        <v/>
      </c>
      <c r="AB31" s="140" t="str">
        <f t="shared" si="2"/>
        <v/>
      </c>
      <c r="AC31" s="132" t="str">
        <f t="shared" si="3"/>
        <v/>
      </c>
      <c r="AD31" s="132" t="str">
        <f t="shared" si="4"/>
        <v/>
      </c>
      <c r="AE31" s="141" t="str">
        <f t="shared" si="5"/>
        <v/>
      </c>
      <c r="AF31" s="141" t="str">
        <f t="shared" si="6"/>
        <v/>
      </c>
      <c r="AG31" s="141" t="str">
        <f t="shared" si="7"/>
        <v/>
      </c>
      <c r="AI31" s="132">
        <v>28</v>
      </c>
      <c r="AJ31" s="132">
        <f t="shared" si="12"/>
        <v>0</v>
      </c>
      <c r="AK31" s="140">
        <f t="shared" si="8"/>
        <v>81</v>
      </c>
      <c r="AL31" s="140" t="str">
        <f t="shared" si="9"/>
        <v/>
      </c>
      <c r="AM31" s="140" t="str">
        <f t="shared" si="10"/>
        <v/>
      </c>
    </row>
    <row r="32" spans="2:39" x14ac:dyDescent="0.3">
      <c r="B32" s="142" t="s">
        <v>314</v>
      </c>
      <c r="C32" s="132">
        <f>'ACTIVIDAD 1'!AA118</f>
        <v>0</v>
      </c>
      <c r="D32" s="132">
        <f>'ACTIVIDAD 2'!AA118</f>
        <v>0</v>
      </c>
      <c r="E32" s="132">
        <f>'ACTIVIDAD 3'!AA118</f>
        <v>0</v>
      </c>
      <c r="F32" s="132">
        <f>'ACTIVIDAD 4'!AA118</f>
        <v>0</v>
      </c>
      <c r="G32" s="132">
        <f>'ACTIVIDAD 5'!AA118</f>
        <v>0</v>
      </c>
      <c r="H32" s="132">
        <f>'ACTIVIDAD 6'!AA118</f>
        <v>0</v>
      </c>
      <c r="I32" s="132">
        <f>'ACTIVIDAD 7'!AA118</f>
        <v>0</v>
      </c>
      <c r="J32" s="132">
        <f>'ACTIVIDAD 8'!AA118</f>
        <v>0</v>
      </c>
      <c r="K32" s="132">
        <f>'ACTIVIDAD 9'!AA118</f>
        <v>0</v>
      </c>
      <c r="L32" s="132">
        <f>'ACTIVIDAD 10'!AA118</f>
        <v>0</v>
      </c>
      <c r="N32" s="132" t="s">
        <v>115</v>
      </c>
      <c r="O32" s="143">
        <f>F$21</f>
        <v>0</v>
      </c>
      <c r="P32" s="139">
        <f>F$22</f>
        <v>0</v>
      </c>
      <c r="Q32" s="144">
        <f>IF(F$22="II",F$26,0)</f>
        <v>0</v>
      </c>
      <c r="R32" s="144">
        <f>IF(F$22="DE",F$26,0)</f>
        <v>0</v>
      </c>
      <c r="S32" s="144">
        <f>F$26</f>
        <v>0</v>
      </c>
      <c r="T32" s="139">
        <f>F$23</f>
        <v>0</v>
      </c>
      <c r="U32" s="145">
        <f>F$24</f>
        <v>0</v>
      </c>
      <c r="V32" s="139" t="str">
        <f t="shared" si="11"/>
        <v>SUBTAREA 4.2</v>
      </c>
      <c r="X32" s="132">
        <v>29</v>
      </c>
      <c r="Y32" s="132">
        <f>IF(F21=0,0,F21)</f>
        <v>0</v>
      </c>
      <c r="Z32" s="140">
        <f t="shared" si="0"/>
        <v>81</v>
      </c>
      <c r="AA32" s="140" t="str">
        <f t="shared" si="1"/>
        <v/>
      </c>
      <c r="AB32" s="140" t="str">
        <f t="shared" si="2"/>
        <v/>
      </c>
      <c r="AC32" s="132" t="str">
        <f t="shared" si="3"/>
        <v/>
      </c>
      <c r="AD32" s="132" t="str">
        <f t="shared" si="4"/>
        <v/>
      </c>
      <c r="AE32" s="141" t="str">
        <f t="shared" si="5"/>
        <v/>
      </c>
      <c r="AF32" s="141" t="str">
        <f t="shared" si="6"/>
        <v/>
      </c>
      <c r="AG32" s="141" t="str">
        <f t="shared" si="7"/>
        <v/>
      </c>
      <c r="AI32" s="132">
        <v>29</v>
      </c>
      <c r="AJ32" s="132">
        <f t="shared" si="12"/>
        <v>0</v>
      </c>
      <c r="AK32" s="140">
        <f t="shared" si="8"/>
        <v>81</v>
      </c>
      <c r="AL32" s="140" t="str">
        <f t="shared" si="9"/>
        <v/>
      </c>
      <c r="AM32" s="140" t="str">
        <f t="shared" si="10"/>
        <v/>
      </c>
    </row>
    <row r="33" spans="2:39" x14ac:dyDescent="0.3">
      <c r="B33" s="150" t="s">
        <v>326</v>
      </c>
      <c r="C33" s="132">
        <f>'ACTIVIDAD 1'!AA126</f>
        <v>0</v>
      </c>
      <c r="D33" s="132">
        <f>'ACTIVIDAD 2'!AA126</f>
        <v>0</v>
      </c>
      <c r="E33" s="132">
        <f>'ACTIVIDAD 3'!AA126</f>
        <v>0</v>
      </c>
      <c r="F33" s="132">
        <f>'ACTIVIDAD 4'!AA126</f>
        <v>0</v>
      </c>
      <c r="G33" s="132">
        <f>'ACTIVIDAD 5'!AA126</f>
        <v>0</v>
      </c>
      <c r="H33" s="132">
        <f>'ACTIVIDAD 6'!AA126</f>
        <v>0</v>
      </c>
      <c r="I33" s="132">
        <f>'ACTIVIDAD 7'!AA126</f>
        <v>0</v>
      </c>
      <c r="J33" s="132">
        <f>'ACTIVIDAD 8'!AA126</f>
        <v>0</v>
      </c>
      <c r="K33" s="132">
        <f>'ACTIVIDAD 9'!AA126</f>
        <v>0</v>
      </c>
      <c r="L33" s="132">
        <f>'ACTIVIDAD 10'!AA126</f>
        <v>0</v>
      </c>
      <c r="N33" s="132" t="s">
        <v>119</v>
      </c>
      <c r="O33" s="143">
        <f>F$27</f>
        <v>0</v>
      </c>
      <c r="P33" s="139">
        <f>F$28</f>
        <v>0</v>
      </c>
      <c r="Q33" s="144">
        <f>IF(F$28="II",F$32,0)</f>
        <v>0</v>
      </c>
      <c r="R33" s="144">
        <f>IF(F$28="DE",F$32,0)</f>
        <v>0</v>
      </c>
      <c r="S33" s="144">
        <f>F$32</f>
        <v>0</v>
      </c>
      <c r="T33" s="139">
        <f>F$29</f>
        <v>0</v>
      </c>
      <c r="U33" s="145">
        <f>F$30</f>
        <v>0</v>
      </c>
      <c r="V33" s="139" t="str">
        <f t="shared" si="11"/>
        <v>SUBTAREA 4.3</v>
      </c>
      <c r="X33" s="132">
        <v>30</v>
      </c>
      <c r="Y33" s="132">
        <f>IF(F27=0,0,F27)</f>
        <v>0</v>
      </c>
      <c r="Z33" s="140">
        <f t="shared" si="0"/>
        <v>81</v>
      </c>
      <c r="AA33" s="140" t="str">
        <f t="shared" si="1"/>
        <v/>
      </c>
      <c r="AB33" s="140" t="str">
        <f t="shared" si="2"/>
        <v/>
      </c>
      <c r="AC33" s="132" t="str">
        <f t="shared" si="3"/>
        <v/>
      </c>
      <c r="AD33" s="132" t="str">
        <f t="shared" si="4"/>
        <v/>
      </c>
      <c r="AE33" s="141" t="str">
        <f t="shared" si="5"/>
        <v/>
      </c>
      <c r="AF33" s="141" t="str">
        <f t="shared" si="6"/>
        <v/>
      </c>
      <c r="AG33" s="141" t="str">
        <f t="shared" si="7"/>
        <v/>
      </c>
      <c r="AI33" s="132">
        <v>30</v>
      </c>
      <c r="AJ33" s="132">
        <f t="shared" si="12"/>
        <v>0</v>
      </c>
      <c r="AK33" s="140">
        <f t="shared" si="8"/>
        <v>81</v>
      </c>
      <c r="AL33" s="140" t="str">
        <f t="shared" si="9"/>
        <v/>
      </c>
      <c r="AM33" s="140" t="str">
        <f t="shared" si="10"/>
        <v/>
      </c>
    </row>
    <row r="34" spans="2:39" x14ac:dyDescent="0.3">
      <c r="B34" s="142" t="s">
        <v>324</v>
      </c>
      <c r="C34" s="132">
        <f>'ACTIVIDAD 1'!AA129</f>
        <v>0</v>
      </c>
      <c r="D34" s="132">
        <f>'ACTIVIDAD 2'!AA129</f>
        <v>0</v>
      </c>
      <c r="E34" s="132">
        <f>'ACTIVIDAD 3'!AA129</f>
        <v>0</v>
      </c>
      <c r="F34" s="132">
        <f>'ACTIVIDAD 4'!AA129</f>
        <v>0</v>
      </c>
      <c r="G34" s="132">
        <f>'ACTIVIDAD 5'!AA129</f>
        <v>0</v>
      </c>
      <c r="H34" s="132">
        <f>'ACTIVIDAD 6'!AA129</f>
        <v>0</v>
      </c>
      <c r="I34" s="132">
        <f>'ACTIVIDAD 7'!AA129</f>
        <v>0</v>
      </c>
      <c r="J34" s="132">
        <f>'ACTIVIDAD 8'!AA129</f>
        <v>0</v>
      </c>
      <c r="K34" s="132">
        <f>'ACTIVIDAD 9'!AA129</f>
        <v>0</v>
      </c>
      <c r="L34" s="132">
        <f>'ACTIVIDAD 10'!AA129</f>
        <v>0</v>
      </c>
      <c r="N34" s="132" t="s">
        <v>123</v>
      </c>
      <c r="O34" s="143">
        <f>F$33</f>
        <v>0</v>
      </c>
      <c r="P34" s="139">
        <f>F$34</f>
        <v>0</v>
      </c>
      <c r="Q34" s="144">
        <f>IF(F$34="II",F$38,0)</f>
        <v>0</v>
      </c>
      <c r="R34" s="144">
        <f>IF(F$34="DE",F$38,0)</f>
        <v>0</v>
      </c>
      <c r="S34" s="144">
        <f>F$38</f>
        <v>0</v>
      </c>
      <c r="T34" s="139">
        <f>F$35</f>
        <v>0</v>
      </c>
      <c r="U34" s="145">
        <f>F$36</f>
        <v>0</v>
      </c>
      <c r="V34" s="139" t="str">
        <f t="shared" si="11"/>
        <v>SUBTAREA 4.4</v>
      </c>
      <c r="X34" s="132">
        <v>31</v>
      </c>
      <c r="Y34" s="132">
        <f>IF(F33=0,0,F33)</f>
        <v>0</v>
      </c>
      <c r="Z34" s="140">
        <f t="shared" si="0"/>
        <v>81</v>
      </c>
      <c r="AA34" s="140" t="str">
        <f t="shared" si="1"/>
        <v/>
      </c>
      <c r="AB34" s="140" t="str">
        <f t="shared" si="2"/>
        <v/>
      </c>
      <c r="AC34" s="132" t="str">
        <f t="shared" si="3"/>
        <v/>
      </c>
      <c r="AD34" s="132" t="str">
        <f t="shared" si="4"/>
        <v/>
      </c>
      <c r="AE34" s="141" t="str">
        <f t="shared" si="5"/>
        <v/>
      </c>
      <c r="AF34" s="141" t="str">
        <f t="shared" si="6"/>
        <v/>
      </c>
      <c r="AG34" s="141" t="str">
        <f t="shared" si="7"/>
        <v/>
      </c>
      <c r="AI34" s="132">
        <v>31</v>
      </c>
      <c r="AJ34" s="132">
        <f t="shared" si="12"/>
        <v>0</v>
      </c>
      <c r="AK34" s="140">
        <f t="shared" si="8"/>
        <v>81</v>
      </c>
      <c r="AL34" s="140" t="str">
        <f t="shared" si="9"/>
        <v/>
      </c>
      <c r="AM34" s="140" t="str">
        <f t="shared" si="10"/>
        <v/>
      </c>
    </row>
    <row r="35" spans="2:39" x14ac:dyDescent="0.3">
      <c r="B35" s="142" t="s">
        <v>294</v>
      </c>
      <c r="C35" s="132">
        <f>'ACTIVIDAD 1'!AA131</f>
        <v>0</v>
      </c>
      <c r="D35" s="132">
        <f>'ACTIVIDAD 2'!AA131</f>
        <v>0</v>
      </c>
      <c r="E35" s="132">
        <f>'ACTIVIDAD 3'!AA131</f>
        <v>0</v>
      </c>
      <c r="F35" s="132">
        <f>'ACTIVIDAD 4'!AA131</f>
        <v>0</v>
      </c>
      <c r="G35" s="132">
        <f>'ACTIVIDAD 5'!AA131</f>
        <v>0</v>
      </c>
      <c r="H35" s="132">
        <f>'ACTIVIDAD 6'!AA131</f>
        <v>0</v>
      </c>
      <c r="I35" s="132">
        <f>'ACTIVIDAD 7'!AA131</f>
        <v>0</v>
      </c>
      <c r="J35" s="132">
        <f>'ACTIVIDAD 8'!AA131</f>
        <v>0</v>
      </c>
      <c r="K35" s="132">
        <f>'ACTIVIDAD 9'!AA131</f>
        <v>0</v>
      </c>
      <c r="L35" s="132">
        <f>'ACTIVIDAD 10'!AA131</f>
        <v>0</v>
      </c>
      <c r="N35" s="132" t="s">
        <v>127</v>
      </c>
      <c r="O35" s="146">
        <f>F$39</f>
        <v>0</v>
      </c>
      <c r="P35" s="147">
        <f>F$40</f>
        <v>0</v>
      </c>
      <c r="Q35" s="148">
        <f>IF(F$40="II",F$44,0)</f>
        <v>0</v>
      </c>
      <c r="R35" s="148">
        <f>IF(F$40="DE",F$44,0)</f>
        <v>0</v>
      </c>
      <c r="S35" s="148">
        <f>F$44</f>
        <v>0</v>
      </c>
      <c r="T35" s="147">
        <f>F$41</f>
        <v>0</v>
      </c>
      <c r="U35" s="149">
        <f>F$42</f>
        <v>0</v>
      </c>
      <c r="V35" s="139" t="str">
        <f t="shared" si="11"/>
        <v>SUBTAREA 4.5</v>
      </c>
      <c r="X35" s="132">
        <v>32</v>
      </c>
      <c r="Y35" s="132">
        <f>IF(F39=0,0,F39)</f>
        <v>0</v>
      </c>
      <c r="Z35" s="140">
        <f t="shared" si="0"/>
        <v>81</v>
      </c>
      <c r="AA35" s="140" t="str">
        <f t="shared" si="1"/>
        <v/>
      </c>
      <c r="AB35" s="140" t="str">
        <f t="shared" si="2"/>
        <v/>
      </c>
      <c r="AC35" s="132" t="str">
        <f t="shared" si="3"/>
        <v/>
      </c>
      <c r="AD35" s="132" t="str">
        <f t="shared" si="4"/>
        <v/>
      </c>
      <c r="AE35" s="141" t="str">
        <f t="shared" si="5"/>
        <v/>
      </c>
      <c r="AF35" s="141" t="str">
        <f t="shared" si="6"/>
        <v/>
      </c>
      <c r="AG35" s="141" t="str">
        <f t="shared" si="7"/>
        <v/>
      </c>
      <c r="AI35" s="132">
        <v>32</v>
      </c>
      <c r="AJ35" s="132">
        <f t="shared" si="12"/>
        <v>0</v>
      </c>
      <c r="AK35" s="140">
        <f t="shared" si="8"/>
        <v>81</v>
      </c>
      <c r="AL35" s="140" t="str">
        <f t="shared" si="9"/>
        <v/>
      </c>
      <c r="AM35" s="140" t="str">
        <f t="shared" si="10"/>
        <v/>
      </c>
    </row>
    <row r="36" spans="2:39" x14ac:dyDescent="0.3">
      <c r="B36" s="142" t="s">
        <v>315</v>
      </c>
      <c r="C36" s="132">
        <f>'ACTIVIDAD 1'!AA133</f>
        <v>0</v>
      </c>
      <c r="D36" s="132">
        <f>'ACTIVIDAD 2'!AA133</f>
        <v>0</v>
      </c>
      <c r="E36" s="132">
        <f>'ACTIVIDAD 3'!AA133</f>
        <v>0</v>
      </c>
      <c r="F36" s="132">
        <f>'ACTIVIDAD 4'!AA133</f>
        <v>0</v>
      </c>
      <c r="G36" s="132">
        <f>'ACTIVIDAD 5'!AA133</f>
        <v>0</v>
      </c>
      <c r="H36" s="132">
        <f>'ACTIVIDAD 6'!AA133</f>
        <v>0</v>
      </c>
      <c r="I36" s="132">
        <f>'ACTIVIDAD 7'!AA133</f>
        <v>0</v>
      </c>
      <c r="J36" s="132">
        <f>'ACTIVIDAD 8'!AA133</f>
        <v>0</v>
      </c>
      <c r="K36" s="132">
        <f>'ACTIVIDAD 9'!AA133</f>
        <v>0</v>
      </c>
      <c r="L36" s="132">
        <f>'ACTIVIDAD 10'!AA133</f>
        <v>0</v>
      </c>
      <c r="N36" s="132" t="s">
        <v>333</v>
      </c>
      <c r="O36" s="135">
        <f>G$4</f>
        <v>0</v>
      </c>
      <c r="P36" s="136"/>
      <c r="Q36" s="137">
        <f>SUM(Q37:Q43)</f>
        <v>0</v>
      </c>
      <c r="R36" s="137">
        <f>SUM(R37:R43)</f>
        <v>0</v>
      </c>
      <c r="S36" s="137">
        <f>G$5</f>
        <v>0</v>
      </c>
      <c r="T36" s="136">
        <f>G$6</f>
        <v>0</v>
      </c>
      <c r="U36" s="138">
        <f>G$7</f>
        <v>0</v>
      </c>
      <c r="V36" s="139" t="str">
        <f t="shared" si="11"/>
        <v>ACTIVIDAD 5</v>
      </c>
      <c r="X36" s="132">
        <v>33</v>
      </c>
      <c r="Y36" s="132">
        <f>IF(G4=0,0,G4)</f>
        <v>0</v>
      </c>
      <c r="Z36" s="140">
        <f t="shared" ref="Z36:Z67" si="13">IF(Y36=0,MAX($X$4:$X$83)+1,X36)</f>
        <v>81</v>
      </c>
      <c r="AA36" s="140" t="str">
        <f t="shared" ref="AA36:AA67" si="14">IF(ISERROR(VLOOKUP(SMALL($Z$4:$Z$83,X36),$X$4:$Y$83,2,FALSE)),"",VLOOKUP(SMALL($Z$4:$Z$83,X36),$X$4:$Y$83,2,FALSE))</f>
        <v/>
      </c>
      <c r="AB36" s="140" t="str">
        <f t="shared" ref="AB36:AB67" si="15">IF(AA36="","",VLOOKUP(AA36,NOMBRE_ACT,8,FALSE))</f>
        <v/>
      </c>
      <c r="AC36" s="132" t="str">
        <f t="shared" ref="AC36:AC67" si="16">IF(AA36="","",IF(LEFT(AB36,3)="Col","",IF(LEFT(AB36,3)="Pat","",VLOOKUP(AB36,RESUMEN_FINAL,2,FALSE))))</f>
        <v/>
      </c>
      <c r="AD36" s="132" t="str">
        <f t="shared" ref="AD36:AD67" si="17">IF(AA36="","",IF(LEFT(AB36,4)="Subt",VLOOKUP(AB36,RESUMEN_FINAL,3,FALSE),""))</f>
        <v/>
      </c>
      <c r="AE36" s="141" t="str">
        <f t="shared" ref="AE36:AE67" si="18">IF(AA36="","",VLOOKUP(AB36,RESUMEN_FINAL,4,FALSE))</f>
        <v/>
      </c>
      <c r="AF36" s="141" t="str">
        <f t="shared" ref="AF36:AF67" si="19">IF(AA36="","",VLOOKUP(AB36,RESUMEN_FINAL,5,FALSE))</f>
        <v/>
      </c>
      <c r="AG36" s="141" t="str">
        <f t="shared" ref="AG36:AG67" si="20">IF(AA36="","",VLOOKUP(AB36,RESUMEN_FINAL,6,FALSE))</f>
        <v/>
      </c>
      <c r="AI36" s="132">
        <v>33</v>
      </c>
      <c r="AJ36" s="132">
        <f t="shared" si="12"/>
        <v>0</v>
      </c>
      <c r="AK36" s="140">
        <f t="shared" ref="AK36:AK67" si="21">IF(AJ36=0,MAX($X$4:$X$83)+1,AI36)</f>
        <v>81</v>
      </c>
      <c r="AL36" s="140" t="str">
        <f t="shared" ref="AL36:AL67" si="22">IF(ISERROR(VLOOKUP(SMALL($AK$4:$AK$83,AI36),$AI$4:$AJ$83,2,FALSE)),"",VLOOKUP(SMALL($AK$4:$AK$83,AI36),$AI$4:$AJ$83,2,FALSE))</f>
        <v/>
      </c>
      <c r="AM36" s="140" t="str">
        <f t="shared" ref="AM36:AM67" si="23">IF(AL36="","",VLOOKUP(AL36,NOMBRE_ACT,8,FALSE))</f>
        <v/>
      </c>
    </row>
    <row r="37" spans="2:39" x14ac:dyDescent="0.3">
      <c r="B37" s="142" t="s">
        <v>316</v>
      </c>
      <c r="C37" s="132" t="str">
        <f>'ACTIVIDAD 1'!AA135</f>
        <v/>
      </c>
      <c r="D37" s="132" t="str">
        <f>'ACTIVIDAD 2'!AA135</f>
        <v/>
      </c>
      <c r="E37" s="132" t="str">
        <f>'ACTIVIDAD 3'!AA135</f>
        <v/>
      </c>
      <c r="F37" s="132" t="str">
        <f>'ACTIVIDAD 4'!AA135</f>
        <v/>
      </c>
      <c r="G37" s="132" t="str">
        <f>'ACTIVIDAD 5'!AA135</f>
        <v/>
      </c>
      <c r="H37" s="132" t="str">
        <f>'ACTIVIDAD 6'!AA135</f>
        <v/>
      </c>
      <c r="I37" s="132" t="str">
        <f>'ACTIVIDAD 7'!AA135</f>
        <v/>
      </c>
      <c r="J37" s="132" t="str">
        <f>'ACTIVIDAD 8'!AA135</f>
        <v/>
      </c>
      <c r="K37" s="132" t="str">
        <f>'ACTIVIDAD 9'!AA135</f>
        <v/>
      </c>
      <c r="L37" s="132" t="str">
        <f>'ACTIVIDAD 10'!AA135</f>
        <v/>
      </c>
      <c r="N37" s="132" t="s">
        <v>372</v>
      </c>
      <c r="O37" s="143" t="str">
        <f>N37</f>
        <v>COLABORACIONES EXT ACT 5</v>
      </c>
      <c r="P37" s="139"/>
      <c r="Q37" s="144">
        <f>G$10</f>
        <v>0</v>
      </c>
      <c r="R37" s="144">
        <f>G$11</f>
        <v>0</v>
      </c>
      <c r="S37" s="144">
        <f>G$9</f>
        <v>0</v>
      </c>
      <c r="T37" s="139"/>
      <c r="U37" s="145"/>
      <c r="V37" s="139" t="str">
        <f t="shared" si="11"/>
        <v>COLABORACIONES EXT ACT 5</v>
      </c>
      <c r="X37" s="132">
        <v>34</v>
      </c>
      <c r="Y37" s="132">
        <f>IF(G9=0,0,"Colaboraciones ext Act 5")</f>
        <v>0</v>
      </c>
      <c r="Z37" s="140">
        <f t="shared" si="13"/>
        <v>81</v>
      </c>
      <c r="AA37" s="140" t="str">
        <f t="shared" si="14"/>
        <v/>
      </c>
      <c r="AB37" s="140" t="str">
        <f t="shared" si="15"/>
        <v/>
      </c>
      <c r="AC37" s="132" t="str">
        <f t="shared" si="16"/>
        <v/>
      </c>
      <c r="AD37" s="132" t="str">
        <f t="shared" si="17"/>
        <v/>
      </c>
      <c r="AE37" s="141" t="str">
        <f t="shared" si="18"/>
        <v/>
      </c>
      <c r="AF37" s="141" t="str">
        <f t="shared" si="19"/>
        <v/>
      </c>
      <c r="AG37" s="141" t="str">
        <f t="shared" si="20"/>
        <v/>
      </c>
      <c r="AI37" s="132">
        <v>34</v>
      </c>
      <c r="AJ37" s="132">
        <f t="shared" si="12"/>
        <v>0</v>
      </c>
      <c r="AK37" s="140">
        <f t="shared" si="21"/>
        <v>81</v>
      </c>
      <c r="AL37" s="140" t="str">
        <f t="shared" si="22"/>
        <v/>
      </c>
      <c r="AM37" s="140" t="str">
        <f t="shared" si="23"/>
        <v/>
      </c>
    </row>
    <row r="38" spans="2:39" x14ac:dyDescent="0.3">
      <c r="B38" s="142" t="s">
        <v>314</v>
      </c>
      <c r="C38" s="132">
        <f>'ACTIVIDAD 1'!AA150</f>
        <v>0</v>
      </c>
      <c r="D38" s="132">
        <f>'ACTIVIDAD 2'!AA150</f>
        <v>0</v>
      </c>
      <c r="E38" s="132">
        <f>'ACTIVIDAD 3'!AA150</f>
        <v>0</v>
      </c>
      <c r="F38" s="132">
        <f>'ACTIVIDAD 4'!AA150</f>
        <v>0</v>
      </c>
      <c r="G38" s="132">
        <f>'ACTIVIDAD 5'!AA150</f>
        <v>0</v>
      </c>
      <c r="H38" s="132">
        <f>'ACTIVIDAD 6'!AA150</f>
        <v>0</v>
      </c>
      <c r="I38" s="132">
        <f>'ACTIVIDAD 7'!AA150</f>
        <v>0</v>
      </c>
      <c r="J38" s="132">
        <f>'ACTIVIDAD 8'!AA150</f>
        <v>0</v>
      </c>
      <c r="K38" s="132">
        <f>'ACTIVIDAD 9'!AA150</f>
        <v>0</v>
      </c>
      <c r="L38" s="132">
        <f>'ACTIVIDAD 10'!AA150</f>
        <v>0</v>
      </c>
      <c r="N38" s="132" t="s">
        <v>343</v>
      </c>
      <c r="O38" s="143" t="str">
        <f>N38</f>
        <v>PATENTES ACT 5</v>
      </c>
      <c r="P38" s="139"/>
      <c r="Q38" s="144">
        <f>G$13</f>
        <v>0</v>
      </c>
      <c r="R38" s="144">
        <f>G$14</f>
        <v>0</v>
      </c>
      <c r="S38" s="144">
        <f>G$12</f>
        <v>0</v>
      </c>
      <c r="T38" s="139"/>
      <c r="U38" s="145"/>
      <c r="V38" s="139" t="str">
        <f t="shared" si="11"/>
        <v>PATENTES ACT 5</v>
      </c>
      <c r="X38" s="132">
        <v>35</v>
      </c>
      <c r="Y38" s="132">
        <f>IF(G12=0,0,"Patentes Act 5")</f>
        <v>0</v>
      </c>
      <c r="Z38" s="140">
        <f t="shared" si="13"/>
        <v>81</v>
      </c>
      <c r="AA38" s="140" t="str">
        <f t="shared" si="14"/>
        <v/>
      </c>
      <c r="AB38" s="140" t="str">
        <f t="shared" si="15"/>
        <v/>
      </c>
      <c r="AC38" s="132" t="str">
        <f t="shared" si="16"/>
        <v/>
      </c>
      <c r="AD38" s="132" t="str">
        <f t="shared" si="17"/>
        <v/>
      </c>
      <c r="AE38" s="141" t="str">
        <f t="shared" si="18"/>
        <v/>
      </c>
      <c r="AF38" s="141" t="str">
        <f t="shared" si="19"/>
        <v/>
      </c>
      <c r="AG38" s="141" t="str">
        <f t="shared" si="20"/>
        <v/>
      </c>
      <c r="AI38" s="132">
        <v>35</v>
      </c>
      <c r="AJ38" s="132">
        <f t="shared" si="12"/>
        <v>0</v>
      </c>
      <c r="AK38" s="140">
        <f t="shared" si="21"/>
        <v>81</v>
      </c>
      <c r="AL38" s="140" t="str">
        <f t="shared" si="22"/>
        <v/>
      </c>
      <c r="AM38" s="140" t="str">
        <f t="shared" si="23"/>
        <v/>
      </c>
    </row>
    <row r="39" spans="2:39" x14ac:dyDescent="0.3">
      <c r="B39" s="150" t="s">
        <v>325</v>
      </c>
      <c r="C39" s="132">
        <f>'ACTIVIDAD 1'!AA155</f>
        <v>0</v>
      </c>
      <c r="D39" s="132">
        <f>'ACTIVIDAD 2'!AA155</f>
        <v>0</v>
      </c>
      <c r="E39" s="132">
        <f>'ACTIVIDAD 3'!AA155</f>
        <v>0</v>
      </c>
      <c r="F39" s="132">
        <f>'ACTIVIDAD 4'!AA155</f>
        <v>0</v>
      </c>
      <c r="G39" s="132">
        <f>'ACTIVIDAD 5'!AA155</f>
        <v>0</v>
      </c>
      <c r="H39" s="132">
        <f>'ACTIVIDAD 6'!AA155</f>
        <v>0</v>
      </c>
      <c r="I39" s="132">
        <f>'ACTIVIDAD 7'!AA155</f>
        <v>0</v>
      </c>
      <c r="J39" s="132">
        <f>'ACTIVIDAD 8'!AA155</f>
        <v>0</v>
      </c>
      <c r="K39" s="132">
        <f>'ACTIVIDAD 9'!AA155</f>
        <v>0</v>
      </c>
      <c r="L39" s="132">
        <f>'ACTIVIDAD 10'!AA155</f>
        <v>0</v>
      </c>
      <c r="N39" s="132" t="s">
        <v>138</v>
      </c>
      <c r="O39" s="143">
        <f>G$15</f>
        <v>0</v>
      </c>
      <c r="P39" s="139">
        <f>G$16</f>
        <v>0</v>
      </c>
      <c r="Q39" s="144">
        <f>IF(G$16="II",G$20,0)</f>
        <v>0</v>
      </c>
      <c r="R39" s="144">
        <f>IF(G$16="DE",G$20,0)</f>
        <v>0</v>
      </c>
      <c r="S39" s="144">
        <f>G$20</f>
        <v>0</v>
      </c>
      <c r="T39" s="139">
        <f>G$17</f>
        <v>0</v>
      </c>
      <c r="U39" s="145">
        <f>G$18</f>
        <v>0</v>
      </c>
      <c r="V39" s="139" t="str">
        <f t="shared" si="11"/>
        <v>SUBTAREA 5.1</v>
      </c>
      <c r="X39" s="132">
        <v>36</v>
      </c>
      <c r="Y39" s="132">
        <f>IF(G15=0,0,G15)</f>
        <v>0</v>
      </c>
      <c r="Z39" s="140">
        <f t="shared" si="13"/>
        <v>81</v>
      </c>
      <c r="AA39" s="140" t="str">
        <f t="shared" si="14"/>
        <v/>
      </c>
      <c r="AB39" s="140" t="str">
        <f t="shared" si="15"/>
        <v/>
      </c>
      <c r="AC39" s="132" t="str">
        <f t="shared" si="16"/>
        <v/>
      </c>
      <c r="AD39" s="132" t="str">
        <f t="shared" si="17"/>
        <v/>
      </c>
      <c r="AE39" s="141" t="str">
        <f t="shared" si="18"/>
        <v/>
      </c>
      <c r="AF39" s="141" t="str">
        <f t="shared" si="19"/>
        <v/>
      </c>
      <c r="AG39" s="141" t="str">
        <f t="shared" si="20"/>
        <v/>
      </c>
      <c r="AI39" s="132">
        <v>36</v>
      </c>
      <c r="AJ39" s="132">
        <f t="shared" si="12"/>
        <v>0</v>
      </c>
      <c r="AK39" s="140">
        <f t="shared" si="21"/>
        <v>81</v>
      </c>
      <c r="AL39" s="140" t="str">
        <f t="shared" si="22"/>
        <v/>
      </c>
      <c r="AM39" s="140" t="str">
        <f t="shared" si="23"/>
        <v/>
      </c>
    </row>
    <row r="40" spans="2:39" x14ac:dyDescent="0.3">
      <c r="B40" s="142" t="s">
        <v>324</v>
      </c>
      <c r="C40" s="132">
        <f>'ACTIVIDAD 1'!AA158</f>
        <v>0</v>
      </c>
      <c r="D40" s="132">
        <f>'ACTIVIDAD 2'!AA158</f>
        <v>0</v>
      </c>
      <c r="E40" s="132">
        <f>'ACTIVIDAD 3'!AA158</f>
        <v>0</v>
      </c>
      <c r="F40" s="132">
        <f>'ACTIVIDAD 4'!AA158</f>
        <v>0</v>
      </c>
      <c r="G40" s="132">
        <f>'ACTIVIDAD 5'!AA158</f>
        <v>0</v>
      </c>
      <c r="H40" s="132">
        <f>'ACTIVIDAD 6'!AA158</f>
        <v>0</v>
      </c>
      <c r="I40" s="132">
        <f>'ACTIVIDAD 7'!AA158</f>
        <v>0</v>
      </c>
      <c r="J40" s="132">
        <f>'ACTIVIDAD 8'!AA158</f>
        <v>0</v>
      </c>
      <c r="K40" s="132">
        <f>'ACTIVIDAD 9'!AA158</f>
        <v>0</v>
      </c>
      <c r="L40" s="132">
        <f>'ACTIVIDAD 10'!AA158</f>
        <v>0</v>
      </c>
      <c r="N40" s="132" t="s">
        <v>142</v>
      </c>
      <c r="O40" s="143">
        <f>G$21</f>
        <v>0</v>
      </c>
      <c r="P40" s="139">
        <f>G$22</f>
        <v>0</v>
      </c>
      <c r="Q40" s="144">
        <f>IF(G$22="II",G$26,0)</f>
        <v>0</v>
      </c>
      <c r="R40" s="144">
        <f>IF(G$22="DE",G$26,0)</f>
        <v>0</v>
      </c>
      <c r="S40" s="144">
        <f>G$26</f>
        <v>0</v>
      </c>
      <c r="T40" s="139">
        <f>G$23</f>
        <v>0</v>
      </c>
      <c r="U40" s="145">
        <f>G$24</f>
        <v>0</v>
      </c>
      <c r="V40" s="139" t="str">
        <f t="shared" si="11"/>
        <v>SUBTAREA 5.2</v>
      </c>
      <c r="X40" s="132">
        <v>37</v>
      </c>
      <c r="Y40" s="132">
        <f>IF(G21=0,0,G21)</f>
        <v>0</v>
      </c>
      <c r="Z40" s="140">
        <f t="shared" si="13"/>
        <v>81</v>
      </c>
      <c r="AA40" s="140" t="str">
        <f t="shared" si="14"/>
        <v/>
      </c>
      <c r="AB40" s="140" t="str">
        <f t="shared" si="15"/>
        <v/>
      </c>
      <c r="AC40" s="132" t="str">
        <f t="shared" si="16"/>
        <v/>
      </c>
      <c r="AD40" s="132" t="str">
        <f t="shared" si="17"/>
        <v/>
      </c>
      <c r="AE40" s="141" t="str">
        <f t="shared" si="18"/>
        <v/>
      </c>
      <c r="AF40" s="141" t="str">
        <f t="shared" si="19"/>
        <v/>
      </c>
      <c r="AG40" s="141" t="str">
        <f t="shared" si="20"/>
        <v/>
      </c>
      <c r="AI40" s="132">
        <v>37</v>
      </c>
      <c r="AJ40" s="132">
        <f t="shared" si="12"/>
        <v>0</v>
      </c>
      <c r="AK40" s="140">
        <f t="shared" si="21"/>
        <v>81</v>
      </c>
      <c r="AL40" s="140" t="str">
        <f t="shared" si="22"/>
        <v/>
      </c>
      <c r="AM40" s="140" t="str">
        <f t="shared" si="23"/>
        <v/>
      </c>
    </row>
    <row r="41" spans="2:39" x14ac:dyDescent="0.3">
      <c r="B41" s="142" t="s">
        <v>294</v>
      </c>
      <c r="C41" s="132">
        <f>'ACTIVIDAD 1'!AA160</f>
        <v>0</v>
      </c>
      <c r="D41" s="132">
        <f>'ACTIVIDAD 2'!AA160</f>
        <v>0</v>
      </c>
      <c r="E41" s="132">
        <f>'ACTIVIDAD 3'!AA160</f>
        <v>0</v>
      </c>
      <c r="F41" s="132">
        <f>'ACTIVIDAD 4'!AA160</f>
        <v>0</v>
      </c>
      <c r="G41" s="132">
        <f>'ACTIVIDAD 5'!AA160</f>
        <v>0</v>
      </c>
      <c r="H41" s="132">
        <f>'ACTIVIDAD 6'!AA160</f>
        <v>0</v>
      </c>
      <c r="I41" s="132">
        <f>'ACTIVIDAD 7'!AA160</f>
        <v>0</v>
      </c>
      <c r="J41" s="132">
        <f>'ACTIVIDAD 8'!AA160</f>
        <v>0</v>
      </c>
      <c r="K41" s="132">
        <f>'ACTIVIDAD 9'!AA160</f>
        <v>0</v>
      </c>
      <c r="L41" s="132">
        <f>'ACTIVIDAD 10'!AA160</f>
        <v>0</v>
      </c>
      <c r="N41" s="132" t="s">
        <v>146</v>
      </c>
      <c r="O41" s="143">
        <f>G$27</f>
        <v>0</v>
      </c>
      <c r="P41" s="139">
        <f>G$28</f>
        <v>0</v>
      </c>
      <c r="Q41" s="144">
        <f>IF(G$28="II",G$32,0)</f>
        <v>0</v>
      </c>
      <c r="R41" s="144">
        <f>IF(G$28="DE",G$32,0)</f>
        <v>0</v>
      </c>
      <c r="S41" s="144">
        <f>G$32</f>
        <v>0</v>
      </c>
      <c r="T41" s="139">
        <f>G$29</f>
        <v>0</v>
      </c>
      <c r="U41" s="145">
        <f>G$30</f>
        <v>0</v>
      </c>
      <c r="V41" s="139" t="str">
        <f t="shared" si="11"/>
        <v>SUBTAREA 5.3</v>
      </c>
      <c r="X41" s="132">
        <v>38</v>
      </c>
      <c r="Y41" s="132">
        <f>IF(G27=0,0,G27)</f>
        <v>0</v>
      </c>
      <c r="Z41" s="140">
        <f t="shared" si="13"/>
        <v>81</v>
      </c>
      <c r="AA41" s="140" t="str">
        <f t="shared" si="14"/>
        <v/>
      </c>
      <c r="AB41" s="140" t="str">
        <f t="shared" si="15"/>
        <v/>
      </c>
      <c r="AC41" s="132" t="str">
        <f t="shared" si="16"/>
        <v/>
      </c>
      <c r="AD41" s="132" t="str">
        <f t="shared" si="17"/>
        <v/>
      </c>
      <c r="AE41" s="141" t="str">
        <f t="shared" si="18"/>
        <v/>
      </c>
      <c r="AF41" s="141" t="str">
        <f t="shared" si="19"/>
        <v/>
      </c>
      <c r="AG41" s="141" t="str">
        <f t="shared" si="20"/>
        <v/>
      </c>
      <c r="AI41" s="132">
        <v>38</v>
      </c>
      <c r="AJ41" s="132">
        <f t="shared" si="12"/>
        <v>0</v>
      </c>
      <c r="AK41" s="140">
        <f t="shared" si="21"/>
        <v>81</v>
      </c>
      <c r="AL41" s="140" t="str">
        <f t="shared" si="22"/>
        <v/>
      </c>
      <c r="AM41" s="140" t="str">
        <f t="shared" si="23"/>
        <v/>
      </c>
    </row>
    <row r="42" spans="2:39" x14ac:dyDescent="0.3">
      <c r="B42" s="142" t="s">
        <v>315</v>
      </c>
      <c r="C42" s="132">
        <f>'ACTIVIDAD 1'!AA162</f>
        <v>0</v>
      </c>
      <c r="D42" s="132">
        <f>'ACTIVIDAD 2'!AA162</f>
        <v>0</v>
      </c>
      <c r="E42" s="132">
        <f>'ACTIVIDAD 3'!AA162</f>
        <v>0</v>
      </c>
      <c r="F42" s="132">
        <f>'ACTIVIDAD 4'!AA162</f>
        <v>0</v>
      </c>
      <c r="G42" s="132">
        <f>'ACTIVIDAD 5'!AA162</f>
        <v>0</v>
      </c>
      <c r="H42" s="132">
        <f>'ACTIVIDAD 6'!AA162</f>
        <v>0</v>
      </c>
      <c r="I42" s="132">
        <f>'ACTIVIDAD 7'!AA162</f>
        <v>0</v>
      </c>
      <c r="J42" s="132">
        <f>'ACTIVIDAD 8'!AA162</f>
        <v>0</v>
      </c>
      <c r="K42" s="132">
        <f>'ACTIVIDAD 9'!AA162</f>
        <v>0</v>
      </c>
      <c r="L42" s="132">
        <f>'ACTIVIDAD 10'!AA162</f>
        <v>0</v>
      </c>
      <c r="N42" s="132" t="s">
        <v>150</v>
      </c>
      <c r="O42" s="143">
        <f>G$33</f>
        <v>0</v>
      </c>
      <c r="P42" s="139">
        <f>G$34</f>
        <v>0</v>
      </c>
      <c r="Q42" s="144">
        <f>IF(G$34="II",G$38,0)</f>
        <v>0</v>
      </c>
      <c r="R42" s="144">
        <f>IF(G$34="DE",G$38,0)</f>
        <v>0</v>
      </c>
      <c r="S42" s="144">
        <f>G$38</f>
        <v>0</v>
      </c>
      <c r="T42" s="139">
        <f>G$35</f>
        <v>0</v>
      </c>
      <c r="U42" s="145">
        <f>G$36</f>
        <v>0</v>
      </c>
      <c r="V42" s="139" t="str">
        <f t="shared" si="11"/>
        <v>SUBTAREA 5.4</v>
      </c>
      <c r="X42" s="132">
        <v>39</v>
      </c>
      <c r="Y42" s="132">
        <f>IF(G33=0,0,G33)</f>
        <v>0</v>
      </c>
      <c r="Z42" s="140">
        <f t="shared" si="13"/>
        <v>81</v>
      </c>
      <c r="AA42" s="140" t="str">
        <f t="shared" si="14"/>
        <v/>
      </c>
      <c r="AB42" s="140" t="str">
        <f t="shared" si="15"/>
        <v/>
      </c>
      <c r="AC42" s="132" t="str">
        <f t="shared" si="16"/>
        <v/>
      </c>
      <c r="AD42" s="132" t="str">
        <f t="shared" si="17"/>
        <v/>
      </c>
      <c r="AE42" s="141" t="str">
        <f t="shared" si="18"/>
        <v/>
      </c>
      <c r="AF42" s="141" t="str">
        <f t="shared" si="19"/>
        <v/>
      </c>
      <c r="AG42" s="141" t="str">
        <f t="shared" si="20"/>
        <v/>
      </c>
      <c r="AI42" s="132">
        <v>39</v>
      </c>
      <c r="AJ42" s="132">
        <f t="shared" si="12"/>
        <v>0</v>
      </c>
      <c r="AK42" s="140">
        <f t="shared" si="21"/>
        <v>81</v>
      </c>
      <c r="AL42" s="140" t="str">
        <f t="shared" si="22"/>
        <v/>
      </c>
      <c r="AM42" s="140" t="str">
        <f t="shared" si="23"/>
        <v/>
      </c>
    </row>
    <row r="43" spans="2:39" x14ac:dyDescent="0.3">
      <c r="B43" s="142" t="s">
        <v>316</v>
      </c>
      <c r="C43" s="132" t="str">
        <f>'ACTIVIDAD 1'!AA164</f>
        <v/>
      </c>
      <c r="D43" s="132" t="str">
        <f>'ACTIVIDAD 2'!AA164</f>
        <v/>
      </c>
      <c r="E43" s="132" t="str">
        <f>'ACTIVIDAD 3'!AA164</f>
        <v/>
      </c>
      <c r="F43" s="132" t="str">
        <f>'ACTIVIDAD 4'!AA164</f>
        <v/>
      </c>
      <c r="G43" s="132" t="str">
        <f>'ACTIVIDAD 5'!AA164</f>
        <v/>
      </c>
      <c r="H43" s="132" t="str">
        <f>'ACTIVIDAD 6'!AA164</f>
        <v/>
      </c>
      <c r="I43" s="132" t="str">
        <f>'ACTIVIDAD 7'!AA164</f>
        <v/>
      </c>
      <c r="J43" s="132" t="str">
        <f>'ACTIVIDAD 8'!AA164</f>
        <v/>
      </c>
      <c r="K43" s="132" t="str">
        <f>'ACTIVIDAD 9'!AA164</f>
        <v/>
      </c>
      <c r="L43" s="132" t="str">
        <f>'ACTIVIDAD 10'!AA164</f>
        <v/>
      </c>
      <c r="N43" s="132" t="s">
        <v>154</v>
      </c>
      <c r="O43" s="146">
        <f>G$39</f>
        <v>0</v>
      </c>
      <c r="P43" s="147">
        <f>G$40</f>
        <v>0</v>
      </c>
      <c r="Q43" s="148">
        <f>IF(G$40="II",G$44,0)</f>
        <v>0</v>
      </c>
      <c r="R43" s="148">
        <f>IF(G$40="DE",G$44,0)</f>
        <v>0</v>
      </c>
      <c r="S43" s="148">
        <f>G$44</f>
        <v>0</v>
      </c>
      <c r="T43" s="147">
        <f>G$41</f>
        <v>0</v>
      </c>
      <c r="U43" s="149">
        <f>G$42</f>
        <v>0</v>
      </c>
      <c r="V43" s="139" t="str">
        <f t="shared" si="11"/>
        <v>SUBTAREA 5.5</v>
      </c>
      <c r="X43" s="132">
        <v>40</v>
      </c>
      <c r="Y43" s="132">
        <f>IF(G39=0,0,G39)</f>
        <v>0</v>
      </c>
      <c r="Z43" s="140">
        <f t="shared" si="13"/>
        <v>81</v>
      </c>
      <c r="AA43" s="140" t="str">
        <f t="shared" si="14"/>
        <v/>
      </c>
      <c r="AB43" s="140" t="str">
        <f t="shared" si="15"/>
        <v/>
      </c>
      <c r="AC43" s="132" t="str">
        <f t="shared" si="16"/>
        <v/>
      </c>
      <c r="AD43" s="132" t="str">
        <f t="shared" si="17"/>
        <v/>
      </c>
      <c r="AE43" s="141" t="str">
        <f t="shared" si="18"/>
        <v/>
      </c>
      <c r="AF43" s="141" t="str">
        <f t="shared" si="19"/>
        <v/>
      </c>
      <c r="AG43" s="141" t="str">
        <f t="shared" si="20"/>
        <v/>
      </c>
      <c r="AI43" s="132">
        <v>40</v>
      </c>
      <c r="AJ43" s="132">
        <f t="shared" si="12"/>
        <v>0</v>
      </c>
      <c r="AK43" s="140">
        <f t="shared" si="21"/>
        <v>81</v>
      </c>
      <c r="AL43" s="140" t="str">
        <f t="shared" si="22"/>
        <v/>
      </c>
      <c r="AM43" s="140" t="str">
        <f t="shared" si="23"/>
        <v/>
      </c>
    </row>
    <row r="44" spans="2:39" x14ac:dyDescent="0.3">
      <c r="B44" s="142" t="s">
        <v>314</v>
      </c>
      <c r="C44" s="132">
        <f>'ACTIVIDAD 1'!AA179</f>
        <v>0</v>
      </c>
      <c r="D44" s="132">
        <f>'ACTIVIDAD 2'!AA179</f>
        <v>0</v>
      </c>
      <c r="E44" s="132">
        <f>'ACTIVIDAD 3'!AA179</f>
        <v>0</v>
      </c>
      <c r="F44" s="132">
        <f>'ACTIVIDAD 4'!AA179</f>
        <v>0</v>
      </c>
      <c r="G44" s="132">
        <f>'ACTIVIDAD 5'!AA179</f>
        <v>0</v>
      </c>
      <c r="H44" s="132">
        <f>'ACTIVIDAD 6'!AA179</f>
        <v>0</v>
      </c>
      <c r="I44" s="132">
        <f>'ACTIVIDAD 7'!AA179</f>
        <v>0</v>
      </c>
      <c r="J44" s="132">
        <f>'ACTIVIDAD 8'!AA179</f>
        <v>0</v>
      </c>
      <c r="K44" s="132">
        <f>'ACTIVIDAD 9'!AA179</f>
        <v>0</v>
      </c>
      <c r="L44" s="132">
        <f>'ACTIVIDAD 10'!AA179</f>
        <v>0</v>
      </c>
      <c r="N44" s="132" t="s">
        <v>334</v>
      </c>
      <c r="O44" s="135">
        <f>H$4</f>
        <v>0</v>
      </c>
      <c r="P44" s="136"/>
      <c r="Q44" s="137">
        <f>SUM(Q45:Q51)</f>
        <v>0</v>
      </c>
      <c r="R44" s="137">
        <f>SUM(R45:R51)</f>
        <v>0</v>
      </c>
      <c r="S44" s="137">
        <f>H$5</f>
        <v>0</v>
      </c>
      <c r="T44" s="136">
        <f>H$6</f>
        <v>0</v>
      </c>
      <c r="U44" s="138">
        <f>H$7</f>
        <v>0</v>
      </c>
      <c r="V44" s="139" t="str">
        <f t="shared" si="11"/>
        <v>ACTIVIDAD 6</v>
      </c>
      <c r="X44" s="132">
        <v>41</v>
      </c>
      <c r="Y44" s="132">
        <f>IF(H4=0,0,H4)</f>
        <v>0</v>
      </c>
      <c r="Z44" s="140">
        <f t="shared" si="13"/>
        <v>81</v>
      </c>
      <c r="AA44" s="140" t="str">
        <f t="shared" si="14"/>
        <v/>
      </c>
      <c r="AB44" s="140" t="str">
        <f t="shared" si="15"/>
        <v/>
      </c>
      <c r="AC44" s="132" t="str">
        <f t="shared" si="16"/>
        <v/>
      </c>
      <c r="AD44" s="132" t="str">
        <f t="shared" si="17"/>
        <v/>
      </c>
      <c r="AE44" s="141" t="str">
        <f t="shared" si="18"/>
        <v/>
      </c>
      <c r="AF44" s="141" t="str">
        <f t="shared" si="19"/>
        <v/>
      </c>
      <c r="AG44" s="141" t="str">
        <f t="shared" si="20"/>
        <v/>
      </c>
      <c r="AI44" s="132">
        <v>41</v>
      </c>
      <c r="AJ44" s="132">
        <f t="shared" si="12"/>
        <v>0</v>
      </c>
      <c r="AK44" s="140">
        <f t="shared" si="21"/>
        <v>81</v>
      </c>
      <c r="AL44" s="140" t="str">
        <f t="shared" si="22"/>
        <v/>
      </c>
      <c r="AM44" s="140" t="str">
        <f t="shared" si="23"/>
        <v/>
      </c>
    </row>
    <row r="45" spans="2:39" x14ac:dyDescent="0.3">
      <c r="N45" s="132" t="s">
        <v>373</v>
      </c>
      <c r="O45" s="143" t="str">
        <f>N45</f>
        <v>COLABORACIONES EXT ACT 6</v>
      </c>
      <c r="P45" s="139"/>
      <c r="Q45" s="144">
        <f>H$10</f>
        <v>0</v>
      </c>
      <c r="R45" s="144">
        <f>H$11</f>
        <v>0</v>
      </c>
      <c r="S45" s="144">
        <f>H$9</f>
        <v>0</v>
      </c>
      <c r="T45" s="139"/>
      <c r="U45" s="145"/>
      <c r="V45" s="139" t="str">
        <f t="shared" si="11"/>
        <v>COLABORACIONES EXT ACT 6</v>
      </c>
      <c r="X45" s="132">
        <v>42</v>
      </c>
      <c r="Y45" s="132">
        <f>IF(H9=0,0,"Colaboraciones ext Act 6")</f>
        <v>0</v>
      </c>
      <c r="Z45" s="140">
        <f t="shared" si="13"/>
        <v>81</v>
      </c>
      <c r="AA45" s="140" t="str">
        <f t="shared" si="14"/>
        <v/>
      </c>
      <c r="AB45" s="140" t="str">
        <f t="shared" si="15"/>
        <v/>
      </c>
      <c r="AC45" s="132" t="str">
        <f t="shared" si="16"/>
        <v/>
      </c>
      <c r="AD45" s="132" t="str">
        <f t="shared" si="17"/>
        <v/>
      </c>
      <c r="AE45" s="141" t="str">
        <f t="shared" si="18"/>
        <v/>
      </c>
      <c r="AF45" s="141" t="str">
        <f t="shared" si="19"/>
        <v/>
      </c>
      <c r="AG45" s="141" t="str">
        <f t="shared" si="20"/>
        <v/>
      </c>
      <c r="AI45" s="132">
        <v>42</v>
      </c>
      <c r="AJ45" s="132">
        <f t="shared" si="12"/>
        <v>0</v>
      </c>
      <c r="AK45" s="140">
        <f t="shared" si="21"/>
        <v>81</v>
      </c>
      <c r="AL45" s="140" t="str">
        <f t="shared" si="22"/>
        <v/>
      </c>
      <c r="AM45" s="140" t="str">
        <f t="shared" si="23"/>
        <v/>
      </c>
    </row>
    <row r="46" spans="2:39" x14ac:dyDescent="0.3">
      <c r="N46" s="132" t="s">
        <v>344</v>
      </c>
      <c r="O46" s="143" t="str">
        <f>N46</f>
        <v>PATENTES ACT 6</v>
      </c>
      <c r="P46" s="139"/>
      <c r="Q46" s="144">
        <f>H$13</f>
        <v>0</v>
      </c>
      <c r="R46" s="144">
        <f>H$14</f>
        <v>0</v>
      </c>
      <c r="S46" s="144">
        <f>H$12</f>
        <v>0</v>
      </c>
      <c r="T46" s="139"/>
      <c r="U46" s="145"/>
      <c r="V46" s="139" t="str">
        <f t="shared" si="11"/>
        <v>PATENTES ACT 6</v>
      </c>
      <c r="X46" s="132">
        <v>43</v>
      </c>
      <c r="Y46" s="132">
        <f>IF(H12=0,0,"Patentes Act 6")</f>
        <v>0</v>
      </c>
      <c r="Z46" s="140">
        <f t="shared" si="13"/>
        <v>81</v>
      </c>
      <c r="AA46" s="140" t="str">
        <f t="shared" si="14"/>
        <v/>
      </c>
      <c r="AB46" s="140" t="str">
        <f t="shared" si="15"/>
        <v/>
      </c>
      <c r="AC46" s="132" t="str">
        <f t="shared" si="16"/>
        <v/>
      </c>
      <c r="AD46" s="132" t="str">
        <f t="shared" si="17"/>
        <v/>
      </c>
      <c r="AE46" s="141" t="str">
        <f t="shared" si="18"/>
        <v/>
      </c>
      <c r="AF46" s="141" t="str">
        <f t="shared" si="19"/>
        <v/>
      </c>
      <c r="AG46" s="141" t="str">
        <f t="shared" si="20"/>
        <v/>
      </c>
      <c r="AI46" s="132">
        <v>43</v>
      </c>
      <c r="AJ46" s="132">
        <f t="shared" si="12"/>
        <v>0</v>
      </c>
      <c r="AK46" s="140">
        <f t="shared" si="21"/>
        <v>81</v>
      </c>
      <c r="AL46" s="140" t="str">
        <f t="shared" si="22"/>
        <v/>
      </c>
      <c r="AM46" s="140" t="str">
        <f t="shared" si="23"/>
        <v/>
      </c>
    </row>
    <row r="47" spans="2:39" x14ac:dyDescent="0.3">
      <c r="N47" s="132" t="s">
        <v>164</v>
      </c>
      <c r="O47" s="143">
        <f>H$15</f>
        <v>0</v>
      </c>
      <c r="P47" s="139">
        <f>H$16</f>
        <v>0</v>
      </c>
      <c r="Q47" s="144">
        <f>IF(H$16="II",H$20,0)</f>
        <v>0</v>
      </c>
      <c r="R47" s="144">
        <f>IF(H$16="DE",H$20,0)</f>
        <v>0</v>
      </c>
      <c r="S47" s="144">
        <f>H$20</f>
        <v>0</v>
      </c>
      <c r="T47" s="139">
        <f>H$17</f>
        <v>0</v>
      </c>
      <c r="U47" s="145">
        <f>H$18</f>
        <v>0</v>
      </c>
      <c r="V47" s="139" t="str">
        <f t="shared" si="11"/>
        <v>SUBTAREA 6.1</v>
      </c>
      <c r="X47" s="132">
        <v>44</v>
      </c>
      <c r="Y47" s="132">
        <f>IF(H15=0,0,H15)</f>
        <v>0</v>
      </c>
      <c r="Z47" s="140">
        <f t="shared" si="13"/>
        <v>81</v>
      </c>
      <c r="AA47" s="140" t="str">
        <f t="shared" si="14"/>
        <v/>
      </c>
      <c r="AB47" s="140" t="str">
        <f t="shared" si="15"/>
        <v/>
      </c>
      <c r="AC47" s="132" t="str">
        <f t="shared" si="16"/>
        <v/>
      </c>
      <c r="AD47" s="132" t="str">
        <f t="shared" si="17"/>
        <v/>
      </c>
      <c r="AE47" s="141" t="str">
        <f t="shared" si="18"/>
        <v/>
      </c>
      <c r="AF47" s="141" t="str">
        <f t="shared" si="19"/>
        <v/>
      </c>
      <c r="AG47" s="141" t="str">
        <f t="shared" si="20"/>
        <v/>
      </c>
      <c r="AI47" s="132">
        <v>44</v>
      </c>
      <c r="AJ47" s="132">
        <f t="shared" si="12"/>
        <v>0</v>
      </c>
      <c r="AK47" s="140">
        <f t="shared" si="21"/>
        <v>81</v>
      </c>
      <c r="AL47" s="140" t="str">
        <f t="shared" si="22"/>
        <v/>
      </c>
      <c r="AM47" s="140" t="str">
        <f t="shared" si="23"/>
        <v/>
      </c>
    </row>
    <row r="48" spans="2:39" x14ac:dyDescent="0.3">
      <c r="N48" s="132" t="s">
        <v>168</v>
      </c>
      <c r="O48" s="143">
        <f>H$21</f>
        <v>0</v>
      </c>
      <c r="P48" s="139">
        <f>H$22</f>
        <v>0</v>
      </c>
      <c r="Q48" s="144">
        <f>IF(H$22="II",H$26,0)</f>
        <v>0</v>
      </c>
      <c r="R48" s="144">
        <f>IF(H$22="DE",H$26,0)</f>
        <v>0</v>
      </c>
      <c r="S48" s="144">
        <f>H$26</f>
        <v>0</v>
      </c>
      <c r="T48" s="139">
        <f>H$23</f>
        <v>0</v>
      </c>
      <c r="U48" s="145">
        <f>H$24</f>
        <v>0</v>
      </c>
      <c r="V48" s="139" t="str">
        <f t="shared" si="11"/>
        <v>SUBTAREA 6.2</v>
      </c>
      <c r="X48" s="132">
        <v>45</v>
      </c>
      <c r="Y48" s="132">
        <f>IF(H21=0,0,H21)</f>
        <v>0</v>
      </c>
      <c r="Z48" s="140">
        <f t="shared" si="13"/>
        <v>81</v>
      </c>
      <c r="AA48" s="140" t="str">
        <f t="shared" si="14"/>
        <v/>
      </c>
      <c r="AB48" s="140" t="str">
        <f t="shared" si="15"/>
        <v/>
      </c>
      <c r="AC48" s="132" t="str">
        <f t="shared" si="16"/>
        <v/>
      </c>
      <c r="AD48" s="132" t="str">
        <f t="shared" si="17"/>
        <v/>
      </c>
      <c r="AE48" s="141" t="str">
        <f t="shared" si="18"/>
        <v/>
      </c>
      <c r="AF48" s="141" t="str">
        <f t="shared" si="19"/>
        <v/>
      </c>
      <c r="AG48" s="141" t="str">
        <f t="shared" si="20"/>
        <v/>
      </c>
      <c r="AI48" s="132">
        <v>45</v>
      </c>
      <c r="AJ48" s="132">
        <f t="shared" si="12"/>
        <v>0</v>
      </c>
      <c r="AK48" s="140">
        <f t="shared" si="21"/>
        <v>81</v>
      </c>
      <c r="AL48" s="140" t="str">
        <f t="shared" si="22"/>
        <v/>
      </c>
      <c r="AM48" s="140" t="str">
        <f t="shared" si="23"/>
        <v/>
      </c>
    </row>
    <row r="49" spans="14:39" x14ac:dyDescent="0.3">
      <c r="N49" s="132" t="s">
        <v>172</v>
      </c>
      <c r="O49" s="143">
        <f>H$27</f>
        <v>0</v>
      </c>
      <c r="P49" s="139">
        <f>H$28</f>
        <v>0</v>
      </c>
      <c r="Q49" s="144">
        <f>IF(H$28="II",H$32,0)</f>
        <v>0</v>
      </c>
      <c r="R49" s="144">
        <f>IF(H$28="DE",H$32,0)</f>
        <v>0</v>
      </c>
      <c r="S49" s="144">
        <f>H$32</f>
        <v>0</v>
      </c>
      <c r="T49" s="139">
        <f>H$29</f>
        <v>0</v>
      </c>
      <c r="U49" s="145">
        <f>H$30</f>
        <v>0</v>
      </c>
      <c r="V49" s="139" t="str">
        <f t="shared" si="11"/>
        <v>SUBTAREA 6.3</v>
      </c>
      <c r="X49" s="132">
        <v>46</v>
      </c>
      <c r="Y49" s="132">
        <f>IF(H27=0,0,H27)</f>
        <v>0</v>
      </c>
      <c r="Z49" s="140">
        <f t="shared" si="13"/>
        <v>81</v>
      </c>
      <c r="AA49" s="140" t="str">
        <f t="shared" si="14"/>
        <v/>
      </c>
      <c r="AB49" s="140" t="str">
        <f t="shared" si="15"/>
        <v/>
      </c>
      <c r="AC49" s="132" t="str">
        <f t="shared" si="16"/>
        <v/>
      </c>
      <c r="AD49" s="132" t="str">
        <f t="shared" si="17"/>
        <v/>
      </c>
      <c r="AE49" s="141" t="str">
        <f t="shared" si="18"/>
        <v/>
      </c>
      <c r="AF49" s="141" t="str">
        <f t="shared" si="19"/>
        <v/>
      </c>
      <c r="AG49" s="141" t="str">
        <f t="shared" si="20"/>
        <v/>
      </c>
      <c r="AI49" s="132">
        <v>46</v>
      </c>
      <c r="AJ49" s="132">
        <f t="shared" si="12"/>
        <v>0</v>
      </c>
      <c r="AK49" s="140">
        <f t="shared" si="21"/>
        <v>81</v>
      </c>
      <c r="AL49" s="140" t="str">
        <f t="shared" si="22"/>
        <v/>
      </c>
      <c r="AM49" s="140" t="str">
        <f t="shared" si="23"/>
        <v/>
      </c>
    </row>
    <row r="50" spans="14:39" x14ac:dyDescent="0.3">
      <c r="N50" s="132" t="s">
        <v>176</v>
      </c>
      <c r="O50" s="143">
        <f>H$33</f>
        <v>0</v>
      </c>
      <c r="P50" s="139">
        <f>H$34</f>
        <v>0</v>
      </c>
      <c r="Q50" s="144">
        <f>IF(H$34="II",H$38,0)</f>
        <v>0</v>
      </c>
      <c r="R50" s="144">
        <f>IF(H$34="DE",H$38,0)</f>
        <v>0</v>
      </c>
      <c r="S50" s="144">
        <f>H$38</f>
        <v>0</v>
      </c>
      <c r="T50" s="139">
        <f>H$35</f>
        <v>0</v>
      </c>
      <c r="U50" s="145">
        <f>H$36</f>
        <v>0</v>
      </c>
      <c r="V50" s="139" t="str">
        <f t="shared" si="11"/>
        <v>SUBTAREA 6.4</v>
      </c>
      <c r="X50" s="132">
        <v>47</v>
      </c>
      <c r="Y50" s="132">
        <f>IF(H33=0,0,H33)</f>
        <v>0</v>
      </c>
      <c r="Z50" s="140">
        <f t="shared" si="13"/>
        <v>81</v>
      </c>
      <c r="AA50" s="140" t="str">
        <f t="shared" si="14"/>
        <v/>
      </c>
      <c r="AB50" s="140" t="str">
        <f t="shared" si="15"/>
        <v/>
      </c>
      <c r="AC50" s="132" t="str">
        <f t="shared" si="16"/>
        <v/>
      </c>
      <c r="AD50" s="132" t="str">
        <f t="shared" si="17"/>
        <v/>
      </c>
      <c r="AE50" s="141" t="str">
        <f t="shared" si="18"/>
        <v/>
      </c>
      <c r="AF50" s="141" t="str">
        <f t="shared" si="19"/>
        <v/>
      </c>
      <c r="AG50" s="141" t="str">
        <f t="shared" si="20"/>
        <v/>
      </c>
      <c r="AI50" s="132">
        <v>47</v>
      </c>
      <c r="AJ50" s="132">
        <f t="shared" si="12"/>
        <v>0</v>
      </c>
      <c r="AK50" s="140">
        <f t="shared" si="21"/>
        <v>81</v>
      </c>
      <c r="AL50" s="140" t="str">
        <f t="shared" si="22"/>
        <v/>
      </c>
      <c r="AM50" s="140" t="str">
        <f t="shared" si="23"/>
        <v/>
      </c>
    </row>
    <row r="51" spans="14:39" x14ac:dyDescent="0.3">
      <c r="N51" s="132" t="s">
        <v>180</v>
      </c>
      <c r="O51" s="146">
        <f>H$39</f>
        <v>0</v>
      </c>
      <c r="P51" s="147">
        <f>H$40</f>
        <v>0</v>
      </c>
      <c r="Q51" s="148">
        <f>IF(H$40="II",H$44,0)</f>
        <v>0</v>
      </c>
      <c r="R51" s="148">
        <f>IF(H$40="DE",H$44,0)</f>
        <v>0</v>
      </c>
      <c r="S51" s="148">
        <f>H$44</f>
        <v>0</v>
      </c>
      <c r="T51" s="147">
        <f>H$41</f>
        <v>0</v>
      </c>
      <c r="U51" s="149">
        <f>H$42</f>
        <v>0</v>
      </c>
      <c r="V51" s="139" t="str">
        <f t="shared" si="11"/>
        <v>SUBTAREA 6.5</v>
      </c>
      <c r="X51" s="132">
        <v>48</v>
      </c>
      <c r="Y51" s="132">
        <f>IF(H39=0,0,H39)</f>
        <v>0</v>
      </c>
      <c r="Z51" s="140">
        <f t="shared" si="13"/>
        <v>81</v>
      </c>
      <c r="AA51" s="140" t="str">
        <f t="shared" si="14"/>
        <v/>
      </c>
      <c r="AB51" s="140" t="str">
        <f t="shared" si="15"/>
        <v/>
      </c>
      <c r="AC51" s="132" t="str">
        <f t="shared" si="16"/>
        <v/>
      </c>
      <c r="AD51" s="132" t="str">
        <f t="shared" si="17"/>
        <v/>
      </c>
      <c r="AE51" s="141" t="str">
        <f t="shared" si="18"/>
        <v/>
      </c>
      <c r="AF51" s="141" t="str">
        <f t="shared" si="19"/>
        <v/>
      </c>
      <c r="AG51" s="141" t="str">
        <f t="shared" si="20"/>
        <v/>
      </c>
      <c r="AI51" s="132">
        <v>48</v>
      </c>
      <c r="AJ51" s="132">
        <f t="shared" si="12"/>
        <v>0</v>
      </c>
      <c r="AK51" s="140">
        <f t="shared" si="21"/>
        <v>81</v>
      </c>
      <c r="AL51" s="140" t="str">
        <f t="shared" si="22"/>
        <v/>
      </c>
      <c r="AM51" s="140" t="str">
        <f t="shared" si="23"/>
        <v/>
      </c>
    </row>
    <row r="52" spans="14:39" x14ac:dyDescent="0.3">
      <c r="N52" s="132" t="s">
        <v>335</v>
      </c>
      <c r="O52" s="135">
        <f>I$4</f>
        <v>0</v>
      </c>
      <c r="P52" s="136"/>
      <c r="Q52" s="137">
        <f>SUM(Q53:Q59)</f>
        <v>0</v>
      </c>
      <c r="R52" s="137">
        <f>SUM(R53:R59)</f>
        <v>0</v>
      </c>
      <c r="S52" s="137">
        <f>I$5</f>
        <v>0</v>
      </c>
      <c r="T52" s="136">
        <f>I$6</f>
        <v>0</v>
      </c>
      <c r="U52" s="138">
        <f>I$7</f>
        <v>0</v>
      </c>
      <c r="V52" s="139" t="str">
        <f t="shared" si="11"/>
        <v>ACTIVIDAD 7</v>
      </c>
      <c r="X52" s="132">
        <v>49</v>
      </c>
      <c r="Y52" s="132">
        <f>IF(I4=0,0,I4)</f>
        <v>0</v>
      </c>
      <c r="Z52" s="140">
        <f t="shared" si="13"/>
        <v>81</v>
      </c>
      <c r="AA52" s="140" t="str">
        <f t="shared" si="14"/>
        <v/>
      </c>
      <c r="AB52" s="140" t="str">
        <f t="shared" si="15"/>
        <v/>
      </c>
      <c r="AC52" s="132" t="str">
        <f t="shared" si="16"/>
        <v/>
      </c>
      <c r="AD52" s="132" t="str">
        <f t="shared" si="17"/>
        <v/>
      </c>
      <c r="AE52" s="141" t="str">
        <f t="shared" si="18"/>
        <v/>
      </c>
      <c r="AF52" s="141" t="str">
        <f t="shared" si="19"/>
        <v/>
      </c>
      <c r="AG52" s="141" t="str">
        <f t="shared" si="20"/>
        <v/>
      </c>
      <c r="AI52" s="132">
        <v>49</v>
      </c>
      <c r="AJ52" s="132">
        <f t="shared" si="12"/>
        <v>0</v>
      </c>
      <c r="AK52" s="140">
        <f t="shared" si="21"/>
        <v>81</v>
      </c>
      <c r="AL52" s="140" t="str">
        <f t="shared" si="22"/>
        <v/>
      </c>
      <c r="AM52" s="140" t="str">
        <f t="shared" si="23"/>
        <v/>
      </c>
    </row>
    <row r="53" spans="14:39" x14ac:dyDescent="0.3">
      <c r="N53" s="132" t="s">
        <v>374</v>
      </c>
      <c r="O53" s="143" t="str">
        <f>N53</f>
        <v>COLABORACIONES EXT ACT 7</v>
      </c>
      <c r="P53" s="139"/>
      <c r="Q53" s="144">
        <f>I$10</f>
        <v>0</v>
      </c>
      <c r="R53" s="144">
        <f>I$11</f>
        <v>0</v>
      </c>
      <c r="S53" s="144">
        <f>I$9</f>
        <v>0</v>
      </c>
      <c r="T53" s="139"/>
      <c r="U53" s="145"/>
      <c r="V53" s="139" t="str">
        <f t="shared" si="11"/>
        <v>COLABORACIONES EXT ACT 7</v>
      </c>
      <c r="X53" s="132">
        <v>50</v>
      </c>
      <c r="Y53" s="132">
        <f>IF(I9=0,0,"Colaboraciones ext Act 7")</f>
        <v>0</v>
      </c>
      <c r="Z53" s="140">
        <f t="shared" si="13"/>
        <v>81</v>
      </c>
      <c r="AA53" s="140" t="str">
        <f t="shared" si="14"/>
        <v/>
      </c>
      <c r="AB53" s="140" t="str">
        <f t="shared" si="15"/>
        <v/>
      </c>
      <c r="AC53" s="132" t="str">
        <f t="shared" si="16"/>
        <v/>
      </c>
      <c r="AD53" s="132" t="str">
        <f t="shared" si="17"/>
        <v/>
      </c>
      <c r="AE53" s="141" t="str">
        <f t="shared" si="18"/>
        <v/>
      </c>
      <c r="AF53" s="141" t="str">
        <f t="shared" si="19"/>
        <v/>
      </c>
      <c r="AG53" s="141" t="str">
        <f t="shared" si="20"/>
        <v/>
      </c>
      <c r="AI53" s="132">
        <v>50</v>
      </c>
      <c r="AJ53" s="132">
        <f t="shared" si="12"/>
        <v>0</v>
      </c>
      <c r="AK53" s="140">
        <f t="shared" si="21"/>
        <v>81</v>
      </c>
      <c r="AL53" s="140" t="str">
        <f t="shared" si="22"/>
        <v/>
      </c>
      <c r="AM53" s="140" t="str">
        <f t="shared" si="23"/>
        <v/>
      </c>
    </row>
    <row r="54" spans="14:39" x14ac:dyDescent="0.3">
      <c r="N54" s="132" t="s">
        <v>345</v>
      </c>
      <c r="O54" s="143" t="str">
        <f>N54</f>
        <v>PATENTES ACT 7</v>
      </c>
      <c r="P54" s="139"/>
      <c r="Q54" s="144">
        <f>I$13</f>
        <v>0</v>
      </c>
      <c r="R54" s="144">
        <f>I$14</f>
        <v>0</v>
      </c>
      <c r="S54" s="144">
        <f>I$12</f>
        <v>0</v>
      </c>
      <c r="T54" s="139"/>
      <c r="U54" s="145"/>
      <c r="V54" s="139" t="str">
        <f t="shared" si="11"/>
        <v>PATENTES ACT 7</v>
      </c>
      <c r="X54" s="132">
        <v>51</v>
      </c>
      <c r="Y54" s="132">
        <f>IF(I12=0,0,"Patentes Act 7")</f>
        <v>0</v>
      </c>
      <c r="Z54" s="140">
        <f t="shared" si="13"/>
        <v>81</v>
      </c>
      <c r="AA54" s="140" t="str">
        <f t="shared" si="14"/>
        <v/>
      </c>
      <c r="AB54" s="140" t="str">
        <f t="shared" si="15"/>
        <v/>
      </c>
      <c r="AC54" s="132" t="str">
        <f t="shared" si="16"/>
        <v/>
      </c>
      <c r="AD54" s="132" t="str">
        <f t="shared" si="17"/>
        <v/>
      </c>
      <c r="AE54" s="141" t="str">
        <f t="shared" si="18"/>
        <v/>
      </c>
      <c r="AF54" s="141" t="str">
        <f t="shared" si="19"/>
        <v/>
      </c>
      <c r="AG54" s="141" t="str">
        <f t="shared" si="20"/>
        <v/>
      </c>
      <c r="AI54" s="132">
        <v>51</v>
      </c>
      <c r="AJ54" s="132">
        <f t="shared" si="12"/>
        <v>0</v>
      </c>
      <c r="AK54" s="140">
        <f t="shared" si="21"/>
        <v>81</v>
      </c>
      <c r="AL54" s="140" t="str">
        <f t="shared" si="22"/>
        <v/>
      </c>
      <c r="AM54" s="140" t="str">
        <f t="shared" si="23"/>
        <v/>
      </c>
    </row>
    <row r="55" spans="14:39" x14ac:dyDescent="0.3">
      <c r="N55" s="132" t="s">
        <v>190</v>
      </c>
      <c r="O55" s="143">
        <f>I$15</f>
        <v>0</v>
      </c>
      <c r="P55" s="139">
        <f>I$16</f>
        <v>0</v>
      </c>
      <c r="Q55" s="144">
        <f>IF(I$16="II",I$20,0)</f>
        <v>0</v>
      </c>
      <c r="R55" s="144">
        <f>IF(I$16="DE",I$20,0)</f>
        <v>0</v>
      </c>
      <c r="S55" s="144">
        <f>I$20</f>
        <v>0</v>
      </c>
      <c r="T55" s="139">
        <f>I$17</f>
        <v>0</v>
      </c>
      <c r="U55" s="145">
        <f>I$18</f>
        <v>0</v>
      </c>
      <c r="V55" s="139" t="str">
        <f t="shared" si="11"/>
        <v>SUBTAREA 7.1</v>
      </c>
      <c r="X55" s="132">
        <v>52</v>
      </c>
      <c r="Y55" s="132">
        <f>IF(I15=0,0,I15)</f>
        <v>0</v>
      </c>
      <c r="Z55" s="140">
        <f t="shared" si="13"/>
        <v>81</v>
      </c>
      <c r="AA55" s="140" t="str">
        <f t="shared" si="14"/>
        <v/>
      </c>
      <c r="AB55" s="140" t="str">
        <f t="shared" si="15"/>
        <v/>
      </c>
      <c r="AC55" s="132" t="str">
        <f t="shared" si="16"/>
        <v/>
      </c>
      <c r="AD55" s="132" t="str">
        <f t="shared" si="17"/>
        <v/>
      </c>
      <c r="AE55" s="141" t="str">
        <f t="shared" si="18"/>
        <v/>
      </c>
      <c r="AF55" s="141" t="str">
        <f t="shared" si="19"/>
        <v/>
      </c>
      <c r="AG55" s="141" t="str">
        <f t="shared" si="20"/>
        <v/>
      </c>
      <c r="AI55" s="132">
        <v>52</v>
      </c>
      <c r="AJ55" s="132">
        <f t="shared" si="12"/>
        <v>0</v>
      </c>
      <c r="AK55" s="140">
        <f t="shared" si="21"/>
        <v>81</v>
      </c>
      <c r="AL55" s="140" t="str">
        <f t="shared" si="22"/>
        <v/>
      </c>
      <c r="AM55" s="140" t="str">
        <f t="shared" si="23"/>
        <v/>
      </c>
    </row>
    <row r="56" spans="14:39" x14ac:dyDescent="0.3">
      <c r="N56" s="132" t="s">
        <v>194</v>
      </c>
      <c r="O56" s="143">
        <f>I$21</f>
        <v>0</v>
      </c>
      <c r="P56" s="139">
        <f>I$22</f>
        <v>0</v>
      </c>
      <c r="Q56" s="144">
        <f>IF(I$22="II",I$26,0)</f>
        <v>0</v>
      </c>
      <c r="R56" s="144">
        <f>IF(I$22="DE",I$26,0)</f>
        <v>0</v>
      </c>
      <c r="S56" s="144">
        <f>I$26</f>
        <v>0</v>
      </c>
      <c r="T56" s="139">
        <f>I$23</f>
        <v>0</v>
      </c>
      <c r="U56" s="145">
        <f>I$24</f>
        <v>0</v>
      </c>
      <c r="V56" s="139" t="str">
        <f t="shared" si="11"/>
        <v>SUBTAREA 7.2</v>
      </c>
      <c r="X56" s="132">
        <v>53</v>
      </c>
      <c r="Y56" s="132">
        <f>IF(I21=0,0,I21)</f>
        <v>0</v>
      </c>
      <c r="Z56" s="140">
        <f t="shared" si="13"/>
        <v>81</v>
      </c>
      <c r="AA56" s="140" t="str">
        <f t="shared" si="14"/>
        <v/>
      </c>
      <c r="AB56" s="140" t="str">
        <f t="shared" si="15"/>
        <v/>
      </c>
      <c r="AC56" s="132" t="str">
        <f t="shared" si="16"/>
        <v/>
      </c>
      <c r="AD56" s="132" t="str">
        <f t="shared" si="17"/>
        <v/>
      </c>
      <c r="AE56" s="141" t="str">
        <f t="shared" si="18"/>
        <v/>
      </c>
      <c r="AF56" s="141" t="str">
        <f t="shared" si="19"/>
        <v/>
      </c>
      <c r="AG56" s="141" t="str">
        <f t="shared" si="20"/>
        <v/>
      </c>
      <c r="AI56" s="132">
        <v>53</v>
      </c>
      <c r="AJ56" s="132">
        <f t="shared" si="12"/>
        <v>0</v>
      </c>
      <c r="AK56" s="140">
        <f t="shared" si="21"/>
        <v>81</v>
      </c>
      <c r="AL56" s="140" t="str">
        <f t="shared" si="22"/>
        <v/>
      </c>
      <c r="AM56" s="140" t="str">
        <f t="shared" si="23"/>
        <v/>
      </c>
    </row>
    <row r="57" spans="14:39" x14ac:dyDescent="0.3">
      <c r="N57" s="132" t="s">
        <v>198</v>
      </c>
      <c r="O57" s="143">
        <f>I$27</f>
        <v>0</v>
      </c>
      <c r="P57" s="139">
        <f>I$28</f>
        <v>0</v>
      </c>
      <c r="Q57" s="144">
        <f>IF(I$28="II",I$32,0)</f>
        <v>0</v>
      </c>
      <c r="R57" s="144">
        <f>IF(I$28="DE",I$32,0)</f>
        <v>0</v>
      </c>
      <c r="S57" s="144">
        <f>I$32</f>
        <v>0</v>
      </c>
      <c r="T57" s="139">
        <f>I$29</f>
        <v>0</v>
      </c>
      <c r="U57" s="145">
        <f>I$30</f>
        <v>0</v>
      </c>
      <c r="V57" s="139" t="str">
        <f t="shared" si="11"/>
        <v>SUBTAREA 7.3</v>
      </c>
      <c r="X57" s="132">
        <v>54</v>
      </c>
      <c r="Y57" s="132">
        <f>IF(I27=0,0,I27)</f>
        <v>0</v>
      </c>
      <c r="Z57" s="140">
        <f t="shared" si="13"/>
        <v>81</v>
      </c>
      <c r="AA57" s="140" t="str">
        <f t="shared" si="14"/>
        <v/>
      </c>
      <c r="AB57" s="140" t="str">
        <f t="shared" si="15"/>
        <v/>
      </c>
      <c r="AC57" s="132" t="str">
        <f t="shared" si="16"/>
        <v/>
      </c>
      <c r="AD57" s="132" t="str">
        <f t="shared" si="17"/>
        <v/>
      </c>
      <c r="AE57" s="141" t="str">
        <f t="shared" si="18"/>
        <v/>
      </c>
      <c r="AF57" s="141" t="str">
        <f t="shared" si="19"/>
        <v/>
      </c>
      <c r="AG57" s="141" t="str">
        <f t="shared" si="20"/>
        <v/>
      </c>
      <c r="AI57" s="132">
        <v>54</v>
      </c>
      <c r="AJ57" s="132">
        <f t="shared" si="12"/>
        <v>0</v>
      </c>
      <c r="AK57" s="140">
        <f t="shared" si="21"/>
        <v>81</v>
      </c>
      <c r="AL57" s="140" t="str">
        <f t="shared" si="22"/>
        <v/>
      </c>
      <c r="AM57" s="140" t="str">
        <f t="shared" si="23"/>
        <v/>
      </c>
    </row>
    <row r="58" spans="14:39" x14ac:dyDescent="0.3">
      <c r="N58" s="132" t="s">
        <v>202</v>
      </c>
      <c r="O58" s="143">
        <f>I$33</f>
        <v>0</v>
      </c>
      <c r="P58" s="139">
        <f>I$34</f>
        <v>0</v>
      </c>
      <c r="Q58" s="144">
        <f>IF(I$34="II",I$38,0)</f>
        <v>0</v>
      </c>
      <c r="R58" s="144">
        <f>IF(I$34="DE",I$38,0)</f>
        <v>0</v>
      </c>
      <c r="S58" s="144">
        <f>I$38</f>
        <v>0</v>
      </c>
      <c r="T58" s="139">
        <f>I$35</f>
        <v>0</v>
      </c>
      <c r="U58" s="145">
        <f>I$36</f>
        <v>0</v>
      </c>
      <c r="V58" s="139" t="str">
        <f t="shared" si="11"/>
        <v>SUBTAREA 7.4</v>
      </c>
      <c r="X58" s="132">
        <v>55</v>
      </c>
      <c r="Y58" s="132">
        <f>IF(I33=0,0,I33)</f>
        <v>0</v>
      </c>
      <c r="Z58" s="140">
        <f t="shared" si="13"/>
        <v>81</v>
      </c>
      <c r="AA58" s="140" t="str">
        <f t="shared" si="14"/>
        <v/>
      </c>
      <c r="AB58" s="140" t="str">
        <f t="shared" si="15"/>
        <v/>
      </c>
      <c r="AC58" s="132" t="str">
        <f t="shared" si="16"/>
        <v/>
      </c>
      <c r="AD58" s="132" t="str">
        <f t="shared" si="17"/>
        <v/>
      </c>
      <c r="AE58" s="141" t="str">
        <f t="shared" si="18"/>
        <v/>
      </c>
      <c r="AF58" s="141" t="str">
        <f t="shared" si="19"/>
        <v/>
      </c>
      <c r="AG58" s="141" t="str">
        <f t="shared" si="20"/>
        <v/>
      </c>
      <c r="AI58" s="132">
        <v>55</v>
      </c>
      <c r="AJ58" s="132">
        <f t="shared" si="12"/>
        <v>0</v>
      </c>
      <c r="AK58" s="140">
        <f t="shared" si="21"/>
        <v>81</v>
      </c>
      <c r="AL58" s="140" t="str">
        <f t="shared" si="22"/>
        <v/>
      </c>
      <c r="AM58" s="140" t="str">
        <f t="shared" si="23"/>
        <v/>
      </c>
    </row>
    <row r="59" spans="14:39" x14ac:dyDescent="0.3">
      <c r="N59" s="132" t="s">
        <v>206</v>
      </c>
      <c r="O59" s="146">
        <f>I$39</f>
        <v>0</v>
      </c>
      <c r="P59" s="147">
        <f>I$40</f>
        <v>0</v>
      </c>
      <c r="Q59" s="148">
        <f>IF(I$40="II",I$44,0)</f>
        <v>0</v>
      </c>
      <c r="R59" s="148">
        <f>IF(I$40="DE",I$44,0)</f>
        <v>0</v>
      </c>
      <c r="S59" s="148">
        <f>I$44</f>
        <v>0</v>
      </c>
      <c r="T59" s="147">
        <f>I$41</f>
        <v>0</v>
      </c>
      <c r="U59" s="149">
        <f>I$42</f>
        <v>0</v>
      </c>
      <c r="V59" s="139" t="str">
        <f t="shared" si="11"/>
        <v>SUBTAREA 7.5</v>
      </c>
      <c r="X59" s="132">
        <v>56</v>
      </c>
      <c r="Y59" s="132">
        <f>IF(I39=0,0,I39)</f>
        <v>0</v>
      </c>
      <c r="Z59" s="140">
        <f t="shared" si="13"/>
        <v>81</v>
      </c>
      <c r="AA59" s="140" t="str">
        <f t="shared" si="14"/>
        <v/>
      </c>
      <c r="AB59" s="140" t="str">
        <f t="shared" si="15"/>
        <v/>
      </c>
      <c r="AC59" s="132" t="str">
        <f t="shared" si="16"/>
        <v/>
      </c>
      <c r="AD59" s="132" t="str">
        <f t="shared" si="17"/>
        <v/>
      </c>
      <c r="AE59" s="141" t="str">
        <f t="shared" si="18"/>
        <v/>
      </c>
      <c r="AF59" s="141" t="str">
        <f t="shared" si="19"/>
        <v/>
      </c>
      <c r="AG59" s="141" t="str">
        <f t="shared" si="20"/>
        <v/>
      </c>
      <c r="AI59" s="132">
        <v>56</v>
      </c>
      <c r="AJ59" s="132">
        <f t="shared" si="12"/>
        <v>0</v>
      </c>
      <c r="AK59" s="140">
        <f t="shared" si="21"/>
        <v>81</v>
      </c>
      <c r="AL59" s="140" t="str">
        <f t="shared" si="22"/>
        <v/>
      </c>
      <c r="AM59" s="140" t="str">
        <f t="shared" si="23"/>
        <v/>
      </c>
    </row>
    <row r="60" spans="14:39" x14ac:dyDescent="0.3">
      <c r="N60" s="132" t="s">
        <v>336</v>
      </c>
      <c r="O60" s="135">
        <f>J$4</f>
        <v>0</v>
      </c>
      <c r="P60" s="136"/>
      <c r="Q60" s="137">
        <f>SUM(Q61:Q67)</f>
        <v>0</v>
      </c>
      <c r="R60" s="137">
        <f>SUM(R61:R67)</f>
        <v>0</v>
      </c>
      <c r="S60" s="137">
        <f>J$5</f>
        <v>0</v>
      </c>
      <c r="T60" s="136">
        <f>J$6</f>
        <v>0</v>
      </c>
      <c r="U60" s="138">
        <f>J$7</f>
        <v>0</v>
      </c>
      <c r="V60" s="139" t="str">
        <f t="shared" si="11"/>
        <v>ACTIVIDAD 8</v>
      </c>
      <c r="X60" s="132">
        <v>57</v>
      </c>
      <c r="Y60" s="132">
        <f>IF(J4=0,0,J4)</f>
        <v>0</v>
      </c>
      <c r="Z60" s="140">
        <f t="shared" si="13"/>
        <v>81</v>
      </c>
      <c r="AA60" s="140" t="str">
        <f t="shared" si="14"/>
        <v/>
      </c>
      <c r="AB60" s="140" t="str">
        <f t="shared" si="15"/>
        <v/>
      </c>
      <c r="AC60" s="132" t="str">
        <f t="shared" si="16"/>
        <v/>
      </c>
      <c r="AD60" s="132" t="str">
        <f t="shared" si="17"/>
        <v/>
      </c>
      <c r="AE60" s="141" t="str">
        <f t="shared" si="18"/>
        <v/>
      </c>
      <c r="AF60" s="141" t="str">
        <f t="shared" si="19"/>
        <v/>
      </c>
      <c r="AG60" s="141" t="str">
        <f t="shared" si="20"/>
        <v/>
      </c>
      <c r="AI60" s="132">
        <v>57</v>
      </c>
      <c r="AJ60" s="132">
        <f t="shared" si="12"/>
        <v>0</v>
      </c>
      <c r="AK60" s="140">
        <f t="shared" si="21"/>
        <v>81</v>
      </c>
      <c r="AL60" s="140" t="str">
        <f t="shared" si="22"/>
        <v/>
      </c>
      <c r="AM60" s="140" t="str">
        <f t="shared" si="23"/>
        <v/>
      </c>
    </row>
    <row r="61" spans="14:39" x14ac:dyDescent="0.3">
      <c r="N61" s="132" t="s">
        <v>375</v>
      </c>
      <c r="O61" s="143" t="str">
        <f>N61</f>
        <v>COLABORACIONES EXT ACT 8</v>
      </c>
      <c r="P61" s="139"/>
      <c r="Q61" s="144">
        <f>J$10</f>
        <v>0</v>
      </c>
      <c r="R61" s="144">
        <f>J$11</f>
        <v>0</v>
      </c>
      <c r="S61" s="144">
        <f>J$9</f>
        <v>0</v>
      </c>
      <c r="T61" s="139"/>
      <c r="U61" s="145"/>
      <c r="V61" s="139" t="str">
        <f t="shared" si="11"/>
        <v>COLABORACIONES EXT ACT 8</v>
      </c>
      <c r="X61" s="132">
        <v>58</v>
      </c>
      <c r="Y61" s="132">
        <f>IF(J9=0,0,"Colaboraciones ext Act 8")</f>
        <v>0</v>
      </c>
      <c r="Z61" s="140">
        <f t="shared" si="13"/>
        <v>81</v>
      </c>
      <c r="AA61" s="140" t="str">
        <f t="shared" si="14"/>
        <v/>
      </c>
      <c r="AB61" s="140" t="str">
        <f t="shared" si="15"/>
        <v/>
      </c>
      <c r="AC61" s="132" t="str">
        <f t="shared" si="16"/>
        <v/>
      </c>
      <c r="AD61" s="132" t="str">
        <f t="shared" si="17"/>
        <v/>
      </c>
      <c r="AE61" s="141" t="str">
        <f t="shared" si="18"/>
        <v/>
      </c>
      <c r="AF61" s="141" t="str">
        <f t="shared" si="19"/>
        <v/>
      </c>
      <c r="AG61" s="141" t="str">
        <f t="shared" si="20"/>
        <v/>
      </c>
      <c r="AI61" s="132">
        <v>58</v>
      </c>
      <c r="AJ61" s="132">
        <f t="shared" si="12"/>
        <v>0</v>
      </c>
      <c r="AK61" s="140">
        <f t="shared" si="21"/>
        <v>81</v>
      </c>
      <c r="AL61" s="140" t="str">
        <f t="shared" si="22"/>
        <v/>
      </c>
      <c r="AM61" s="140" t="str">
        <f t="shared" si="23"/>
        <v/>
      </c>
    </row>
    <row r="62" spans="14:39" x14ac:dyDescent="0.3">
      <c r="N62" s="132" t="s">
        <v>346</v>
      </c>
      <c r="O62" s="143" t="str">
        <f>N62</f>
        <v>PATENTES ACT 8</v>
      </c>
      <c r="P62" s="139"/>
      <c r="Q62" s="144">
        <f>J$13</f>
        <v>0</v>
      </c>
      <c r="R62" s="144">
        <f>J$14</f>
        <v>0</v>
      </c>
      <c r="S62" s="144">
        <f>J$12</f>
        <v>0</v>
      </c>
      <c r="T62" s="139"/>
      <c r="U62" s="145"/>
      <c r="V62" s="139" t="str">
        <f t="shared" si="11"/>
        <v>PATENTES ACT 8</v>
      </c>
      <c r="X62" s="132">
        <v>59</v>
      </c>
      <c r="Y62" s="132">
        <f>IF(J12=0,0,"Patentes Act 8")</f>
        <v>0</v>
      </c>
      <c r="Z62" s="140">
        <f t="shared" si="13"/>
        <v>81</v>
      </c>
      <c r="AA62" s="140" t="str">
        <f t="shared" si="14"/>
        <v/>
      </c>
      <c r="AB62" s="140" t="str">
        <f t="shared" si="15"/>
        <v/>
      </c>
      <c r="AC62" s="132" t="str">
        <f t="shared" si="16"/>
        <v/>
      </c>
      <c r="AD62" s="132" t="str">
        <f t="shared" si="17"/>
        <v/>
      </c>
      <c r="AE62" s="141" t="str">
        <f t="shared" si="18"/>
        <v/>
      </c>
      <c r="AF62" s="141" t="str">
        <f t="shared" si="19"/>
        <v/>
      </c>
      <c r="AG62" s="141" t="str">
        <f t="shared" si="20"/>
        <v/>
      </c>
      <c r="AI62" s="132">
        <v>59</v>
      </c>
      <c r="AJ62" s="132">
        <f t="shared" si="12"/>
        <v>0</v>
      </c>
      <c r="AK62" s="140">
        <f t="shared" si="21"/>
        <v>81</v>
      </c>
      <c r="AL62" s="140" t="str">
        <f t="shared" si="22"/>
        <v/>
      </c>
      <c r="AM62" s="140" t="str">
        <f t="shared" si="23"/>
        <v/>
      </c>
    </row>
    <row r="63" spans="14:39" x14ac:dyDescent="0.3">
      <c r="N63" s="132" t="s">
        <v>216</v>
      </c>
      <c r="O63" s="143">
        <f>J$15</f>
        <v>0</v>
      </c>
      <c r="P63" s="139">
        <f>J$16</f>
        <v>0</v>
      </c>
      <c r="Q63" s="144">
        <f>IF(J$16="II",J$20,0)</f>
        <v>0</v>
      </c>
      <c r="R63" s="144">
        <f>IF(J$16="DE",J$20,0)</f>
        <v>0</v>
      </c>
      <c r="S63" s="144">
        <f>J$20</f>
        <v>0</v>
      </c>
      <c r="T63" s="139">
        <f>J$17</f>
        <v>0</v>
      </c>
      <c r="U63" s="145">
        <f>J$18</f>
        <v>0</v>
      </c>
      <c r="V63" s="139" t="str">
        <f t="shared" si="11"/>
        <v>SUBTAREA 8.1</v>
      </c>
      <c r="X63" s="132">
        <v>60</v>
      </c>
      <c r="Y63" s="132">
        <f>IF(J15=0,0,J15)</f>
        <v>0</v>
      </c>
      <c r="Z63" s="140">
        <f t="shared" si="13"/>
        <v>81</v>
      </c>
      <c r="AA63" s="140" t="str">
        <f t="shared" si="14"/>
        <v/>
      </c>
      <c r="AB63" s="140" t="str">
        <f t="shared" si="15"/>
        <v/>
      </c>
      <c r="AC63" s="132" t="str">
        <f t="shared" si="16"/>
        <v/>
      </c>
      <c r="AD63" s="132" t="str">
        <f t="shared" si="17"/>
        <v/>
      </c>
      <c r="AE63" s="141" t="str">
        <f t="shared" si="18"/>
        <v/>
      </c>
      <c r="AF63" s="141" t="str">
        <f t="shared" si="19"/>
        <v/>
      </c>
      <c r="AG63" s="141" t="str">
        <f t="shared" si="20"/>
        <v/>
      </c>
      <c r="AI63" s="132">
        <v>60</v>
      </c>
      <c r="AJ63" s="132">
        <f t="shared" si="12"/>
        <v>0</v>
      </c>
      <c r="AK63" s="140">
        <f t="shared" si="21"/>
        <v>81</v>
      </c>
      <c r="AL63" s="140" t="str">
        <f t="shared" si="22"/>
        <v/>
      </c>
      <c r="AM63" s="140" t="str">
        <f t="shared" si="23"/>
        <v/>
      </c>
    </row>
    <row r="64" spans="14:39" x14ac:dyDescent="0.3">
      <c r="N64" s="132" t="s">
        <v>220</v>
      </c>
      <c r="O64" s="143">
        <f>J$21</f>
        <v>0</v>
      </c>
      <c r="P64" s="139">
        <f>J$22</f>
        <v>0</v>
      </c>
      <c r="Q64" s="144">
        <f>IF(J$22="II",J$26,0)</f>
        <v>0</v>
      </c>
      <c r="R64" s="144">
        <f>IF(J$22="DE",J$26,0)</f>
        <v>0</v>
      </c>
      <c r="S64" s="144">
        <f>J$26</f>
        <v>0</v>
      </c>
      <c r="T64" s="139">
        <f>J$23</f>
        <v>0</v>
      </c>
      <c r="U64" s="145">
        <f>J$24</f>
        <v>0</v>
      </c>
      <c r="V64" s="139" t="str">
        <f t="shared" si="11"/>
        <v>SUBTAREA 8.2</v>
      </c>
      <c r="X64" s="132">
        <v>61</v>
      </c>
      <c r="Y64" s="132">
        <f>IF(J21=0,0,J21)</f>
        <v>0</v>
      </c>
      <c r="Z64" s="140">
        <f t="shared" si="13"/>
        <v>81</v>
      </c>
      <c r="AA64" s="140" t="str">
        <f t="shared" si="14"/>
        <v/>
      </c>
      <c r="AB64" s="140" t="str">
        <f t="shared" si="15"/>
        <v/>
      </c>
      <c r="AC64" s="132" t="str">
        <f t="shared" si="16"/>
        <v/>
      </c>
      <c r="AD64" s="132" t="str">
        <f t="shared" si="17"/>
        <v/>
      </c>
      <c r="AE64" s="141" t="str">
        <f t="shared" si="18"/>
        <v/>
      </c>
      <c r="AF64" s="141" t="str">
        <f t="shared" si="19"/>
        <v/>
      </c>
      <c r="AG64" s="141" t="str">
        <f t="shared" si="20"/>
        <v/>
      </c>
      <c r="AI64" s="132">
        <v>61</v>
      </c>
      <c r="AJ64" s="132">
        <f t="shared" si="12"/>
        <v>0</v>
      </c>
      <c r="AK64" s="140">
        <f t="shared" si="21"/>
        <v>81</v>
      </c>
      <c r="AL64" s="140" t="str">
        <f t="shared" si="22"/>
        <v/>
      </c>
      <c r="AM64" s="140" t="str">
        <f t="shared" si="23"/>
        <v/>
      </c>
    </row>
    <row r="65" spans="14:39" x14ac:dyDescent="0.3">
      <c r="N65" s="132" t="s">
        <v>224</v>
      </c>
      <c r="O65" s="143">
        <f>J$27</f>
        <v>0</v>
      </c>
      <c r="P65" s="139">
        <f>J$28</f>
        <v>0</v>
      </c>
      <c r="Q65" s="144">
        <f>IF(J$28="II",J$32,0)</f>
        <v>0</v>
      </c>
      <c r="R65" s="144">
        <f>IF(J$28="DE",J$32,0)</f>
        <v>0</v>
      </c>
      <c r="S65" s="144">
        <f>J$32</f>
        <v>0</v>
      </c>
      <c r="T65" s="139">
        <f>J$29</f>
        <v>0</v>
      </c>
      <c r="U65" s="145">
        <f>J$30</f>
        <v>0</v>
      </c>
      <c r="V65" s="139" t="str">
        <f t="shared" si="11"/>
        <v>SUBTAREA 8.3</v>
      </c>
      <c r="X65" s="132">
        <v>62</v>
      </c>
      <c r="Y65" s="132">
        <f>IF(J27=0,0,J27)</f>
        <v>0</v>
      </c>
      <c r="Z65" s="140">
        <f t="shared" si="13"/>
        <v>81</v>
      </c>
      <c r="AA65" s="140" t="str">
        <f t="shared" si="14"/>
        <v/>
      </c>
      <c r="AB65" s="140" t="str">
        <f t="shared" si="15"/>
        <v/>
      </c>
      <c r="AC65" s="132" t="str">
        <f t="shared" si="16"/>
        <v/>
      </c>
      <c r="AD65" s="132" t="str">
        <f t="shared" si="17"/>
        <v/>
      </c>
      <c r="AE65" s="141" t="str">
        <f t="shared" si="18"/>
        <v/>
      </c>
      <c r="AF65" s="141" t="str">
        <f t="shared" si="19"/>
        <v/>
      </c>
      <c r="AG65" s="141" t="str">
        <f t="shared" si="20"/>
        <v/>
      </c>
      <c r="AI65" s="132">
        <v>62</v>
      </c>
      <c r="AJ65" s="132">
        <f t="shared" si="12"/>
        <v>0</v>
      </c>
      <c r="AK65" s="140">
        <f t="shared" si="21"/>
        <v>81</v>
      </c>
      <c r="AL65" s="140" t="str">
        <f t="shared" si="22"/>
        <v/>
      </c>
      <c r="AM65" s="140" t="str">
        <f t="shared" si="23"/>
        <v/>
      </c>
    </row>
    <row r="66" spans="14:39" x14ac:dyDescent="0.3">
      <c r="N66" s="132" t="s">
        <v>228</v>
      </c>
      <c r="O66" s="143">
        <f>J$33</f>
        <v>0</v>
      </c>
      <c r="P66" s="139">
        <f>J$34</f>
        <v>0</v>
      </c>
      <c r="Q66" s="144">
        <f>IF(J$34="II",J$38,0)</f>
        <v>0</v>
      </c>
      <c r="R66" s="144">
        <f>IF(J$34="DE",J$38,0)</f>
        <v>0</v>
      </c>
      <c r="S66" s="144">
        <f>J$38</f>
        <v>0</v>
      </c>
      <c r="T66" s="139">
        <f>J$35</f>
        <v>0</v>
      </c>
      <c r="U66" s="145">
        <f>J$36</f>
        <v>0</v>
      </c>
      <c r="V66" s="139" t="str">
        <f t="shared" si="11"/>
        <v>SUBTAREA 8.4</v>
      </c>
      <c r="X66" s="132">
        <v>63</v>
      </c>
      <c r="Y66" s="132">
        <f>IF(J33=0,0,J33)</f>
        <v>0</v>
      </c>
      <c r="Z66" s="140">
        <f t="shared" si="13"/>
        <v>81</v>
      </c>
      <c r="AA66" s="140" t="str">
        <f t="shared" si="14"/>
        <v/>
      </c>
      <c r="AB66" s="140" t="str">
        <f t="shared" si="15"/>
        <v/>
      </c>
      <c r="AC66" s="132" t="str">
        <f t="shared" si="16"/>
        <v/>
      </c>
      <c r="AD66" s="132" t="str">
        <f t="shared" si="17"/>
        <v/>
      </c>
      <c r="AE66" s="141" t="str">
        <f t="shared" si="18"/>
        <v/>
      </c>
      <c r="AF66" s="141" t="str">
        <f t="shared" si="19"/>
        <v/>
      </c>
      <c r="AG66" s="141" t="str">
        <f t="shared" si="20"/>
        <v/>
      </c>
      <c r="AI66" s="132">
        <v>63</v>
      </c>
      <c r="AJ66" s="132">
        <f t="shared" si="12"/>
        <v>0</v>
      </c>
      <c r="AK66" s="140">
        <f t="shared" si="21"/>
        <v>81</v>
      </c>
      <c r="AL66" s="140" t="str">
        <f t="shared" si="22"/>
        <v/>
      </c>
      <c r="AM66" s="140" t="str">
        <f t="shared" si="23"/>
        <v/>
      </c>
    </row>
    <row r="67" spans="14:39" x14ac:dyDescent="0.3">
      <c r="N67" s="132" t="s">
        <v>232</v>
      </c>
      <c r="O67" s="146">
        <f>J$39</f>
        <v>0</v>
      </c>
      <c r="P67" s="147">
        <f>J$40</f>
        <v>0</v>
      </c>
      <c r="Q67" s="148">
        <f>IF(J$40="II",J$44,0)</f>
        <v>0</v>
      </c>
      <c r="R67" s="148">
        <f>IF(J$40="DE",J$44,0)</f>
        <v>0</v>
      </c>
      <c r="S67" s="148">
        <f>J$44</f>
        <v>0</v>
      </c>
      <c r="T67" s="147">
        <f>J$41</f>
        <v>0</v>
      </c>
      <c r="U67" s="149">
        <f>J$42</f>
        <v>0</v>
      </c>
      <c r="V67" s="139" t="str">
        <f t="shared" si="11"/>
        <v>SUBTAREA 8.5</v>
      </c>
      <c r="X67" s="132">
        <v>64</v>
      </c>
      <c r="Y67" s="132">
        <f>IF(J39=0,0,J39)</f>
        <v>0</v>
      </c>
      <c r="Z67" s="140">
        <f t="shared" si="13"/>
        <v>81</v>
      </c>
      <c r="AA67" s="140" t="str">
        <f t="shared" si="14"/>
        <v/>
      </c>
      <c r="AB67" s="140" t="str">
        <f t="shared" si="15"/>
        <v/>
      </c>
      <c r="AC67" s="132" t="str">
        <f t="shared" si="16"/>
        <v/>
      </c>
      <c r="AD67" s="132" t="str">
        <f t="shared" si="17"/>
        <v/>
      </c>
      <c r="AE67" s="141" t="str">
        <f t="shared" si="18"/>
        <v/>
      </c>
      <c r="AF67" s="141" t="str">
        <f t="shared" si="19"/>
        <v/>
      </c>
      <c r="AG67" s="141" t="str">
        <f t="shared" si="20"/>
        <v/>
      </c>
      <c r="AI67" s="132">
        <v>64</v>
      </c>
      <c r="AJ67" s="132">
        <f t="shared" si="12"/>
        <v>0</v>
      </c>
      <c r="AK67" s="140">
        <f t="shared" si="21"/>
        <v>81</v>
      </c>
      <c r="AL67" s="140" t="str">
        <f t="shared" si="22"/>
        <v/>
      </c>
      <c r="AM67" s="140" t="str">
        <f t="shared" si="23"/>
        <v/>
      </c>
    </row>
    <row r="68" spans="14:39" x14ac:dyDescent="0.3">
      <c r="N68" s="132" t="s">
        <v>337</v>
      </c>
      <c r="O68" s="135">
        <f>K$4</f>
        <v>0</v>
      </c>
      <c r="P68" s="136"/>
      <c r="Q68" s="137">
        <f>SUM(Q69:Q75)</f>
        <v>0</v>
      </c>
      <c r="R68" s="137">
        <f>SUM(R69:R75)</f>
        <v>0</v>
      </c>
      <c r="S68" s="137">
        <f>K$5</f>
        <v>0</v>
      </c>
      <c r="T68" s="136">
        <f>K$6</f>
        <v>0</v>
      </c>
      <c r="U68" s="138">
        <f>K$7</f>
        <v>0</v>
      </c>
      <c r="V68" s="139" t="str">
        <f t="shared" si="11"/>
        <v>ACTIVIDAD 9</v>
      </c>
      <c r="X68" s="132">
        <v>65</v>
      </c>
      <c r="Y68" s="132">
        <f>IF(K4=0,0,K4)</f>
        <v>0</v>
      </c>
      <c r="Z68" s="140">
        <f t="shared" ref="Z68:Z83" si="24">IF(Y68=0,MAX($X$4:$X$83)+1,X68)</f>
        <v>81</v>
      </c>
      <c r="AA68" s="140" t="str">
        <f t="shared" ref="AA68:AA83" si="25">IF(ISERROR(VLOOKUP(SMALL($Z$4:$Z$83,X68),$X$4:$Y$83,2,FALSE)),"",VLOOKUP(SMALL($Z$4:$Z$83,X68),$X$4:$Y$83,2,FALSE))</f>
        <v/>
      </c>
      <c r="AB68" s="140" t="str">
        <f t="shared" ref="AB68:AB83" si="26">IF(AA68="","",VLOOKUP(AA68,NOMBRE_ACT,8,FALSE))</f>
        <v/>
      </c>
      <c r="AC68" s="132" t="str">
        <f t="shared" ref="AC68:AC83" si="27">IF(AA68="","",IF(LEFT(AB68,3)="Col","",IF(LEFT(AB68,3)="Pat","",VLOOKUP(AB68,RESUMEN_FINAL,2,FALSE))))</f>
        <v/>
      </c>
      <c r="AD68" s="132" t="str">
        <f t="shared" ref="AD68:AD83" si="28">IF(AA68="","",IF(LEFT(AB68,4)="Subt",VLOOKUP(AB68,RESUMEN_FINAL,3,FALSE),""))</f>
        <v/>
      </c>
      <c r="AE68" s="141" t="str">
        <f t="shared" ref="AE68:AE83" si="29">IF(AA68="","",VLOOKUP(AB68,RESUMEN_FINAL,4,FALSE))</f>
        <v/>
      </c>
      <c r="AF68" s="141" t="str">
        <f t="shared" ref="AF68:AF83" si="30">IF(AA68="","",VLOOKUP(AB68,RESUMEN_FINAL,5,FALSE))</f>
        <v/>
      </c>
      <c r="AG68" s="141" t="str">
        <f t="shared" ref="AG68:AG83" si="31">IF(AA68="","",VLOOKUP(AB68,RESUMEN_FINAL,6,FALSE))</f>
        <v/>
      </c>
      <c r="AI68" s="132">
        <v>65</v>
      </c>
      <c r="AJ68" s="132">
        <f t="shared" si="12"/>
        <v>0</v>
      </c>
      <c r="AK68" s="140">
        <f t="shared" ref="AK68:AK83" si="32">IF(AJ68=0,MAX($X$4:$X$83)+1,AI68)</f>
        <v>81</v>
      </c>
      <c r="AL68" s="140" t="str">
        <f t="shared" ref="AL68:AL83" si="33">IF(ISERROR(VLOOKUP(SMALL($AK$4:$AK$83,AI68),$AI$4:$AJ$83,2,FALSE)),"",VLOOKUP(SMALL($AK$4:$AK$83,AI68),$AI$4:$AJ$83,2,FALSE))</f>
        <v/>
      </c>
      <c r="AM68" s="140" t="str">
        <f t="shared" ref="AM68:AM83" si="34">IF(AL68="","",VLOOKUP(AL68,NOMBRE_ACT,8,FALSE))</f>
        <v/>
      </c>
    </row>
    <row r="69" spans="14:39" x14ac:dyDescent="0.3">
      <c r="N69" s="132" t="s">
        <v>376</v>
      </c>
      <c r="O69" s="143" t="str">
        <f>N69</f>
        <v>COLABORACIONES EXT ACT 9</v>
      </c>
      <c r="P69" s="139"/>
      <c r="Q69" s="144">
        <f>K$10</f>
        <v>0</v>
      </c>
      <c r="R69" s="144">
        <f>K$11</f>
        <v>0</v>
      </c>
      <c r="S69" s="144">
        <f>K$9</f>
        <v>0</v>
      </c>
      <c r="T69" s="139"/>
      <c r="U69" s="145"/>
      <c r="V69" s="139" t="str">
        <f t="shared" ref="V69:V83" si="35">N69</f>
        <v>COLABORACIONES EXT ACT 9</v>
      </c>
      <c r="X69" s="132">
        <v>66</v>
      </c>
      <c r="Y69" s="132">
        <f>IF(K9=0,0,"Colaboraciones ext Act 9")</f>
        <v>0</v>
      </c>
      <c r="Z69" s="140">
        <f t="shared" si="24"/>
        <v>81</v>
      </c>
      <c r="AA69" s="140" t="str">
        <f t="shared" si="25"/>
        <v/>
      </c>
      <c r="AB69" s="140" t="str">
        <f t="shared" si="26"/>
        <v/>
      </c>
      <c r="AC69" s="132" t="str">
        <f t="shared" si="27"/>
        <v/>
      </c>
      <c r="AD69" s="132" t="str">
        <f t="shared" si="28"/>
        <v/>
      </c>
      <c r="AE69" s="141" t="str">
        <f t="shared" si="29"/>
        <v/>
      </c>
      <c r="AF69" s="141" t="str">
        <f t="shared" si="30"/>
        <v/>
      </c>
      <c r="AG69" s="141" t="str">
        <f t="shared" si="31"/>
        <v/>
      </c>
      <c r="AI69" s="132">
        <v>66</v>
      </c>
      <c r="AJ69" s="132">
        <f t="shared" ref="AJ69:AJ83" si="36">IF(Y69=0,0,IF(LEFT(Y69,3)="Col",0,IF(LEFT(Y69,4)="Pate",0,Y69)))</f>
        <v>0</v>
      </c>
      <c r="AK69" s="140">
        <f t="shared" si="32"/>
        <v>81</v>
      </c>
      <c r="AL69" s="140" t="str">
        <f t="shared" si="33"/>
        <v/>
      </c>
      <c r="AM69" s="140" t="str">
        <f t="shared" si="34"/>
        <v/>
      </c>
    </row>
    <row r="70" spans="14:39" x14ac:dyDescent="0.3">
      <c r="N70" s="132" t="s">
        <v>347</v>
      </c>
      <c r="O70" s="143" t="str">
        <f>N70</f>
        <v>PATENTES ACT 9</v>
      </c>
      <c r="P70" s="139"/>
      <c r="Q70" s="144">
        <f>K$13</f>
        <v>0</v>
      </c>
      <c r="R70" s="144">
        <f>K$14</f>
        <v>0</v>
      </c>
      <c r="S70" s="144">
        <f>K$12</f>
        <v>0</v>
      </c>
      <c r="T70" s="139"/>
      <c r="U70" s="145"/>
      <c r="V70" s="139" t="str">
        <f t="shared" si="35"/>
        <v>PATENTES ACT 9</v>
      </c>
      <c r="X70" s="132">
        <v>67</v>
      </c>
      <c r="Y70" s="132">
        <f>IF(K12=0,0,"Patentes Act 9")</f>
        <v>0</v>
      </c>
      <c r="Z70" s="140">
        <f t="shared" si="24"/>
        <v>81</v>
      </c>
      <c r="AA70" s="140" t="str">
        <f t="shared" si="25"/>
        <v/>
      </c>
      <c r="AB70" s="140" t="str">
        <f t="shared" si="26"/>
        <v/>
      </c>
      <c r="AC70" s="132" t="str">
        <f t="shared" si="27"/>
        <v/>
      </c>
      <c r="AD70" s="132" t="str">
        <f t="shared" si="28"/>
        <v/>
      </c>
      <c r="AE70" s="141" t="str">
        <f t="shared" si="29"/>
        <v/>
      </c>
      <c r="AF70" s="141" t="str">
        <f t="shared" si="30"/>
        <v/>
      </c>
      <c r="AG70" s="141" t="str">
        <f t="shared" si="31"/>
        <v/>
      </c>
      <c r="AI70" s="132">
        <v>67</v>
      </c>
      <c r="AJ70" s="132">
        <f t="shared" si="36"/>
        <v>0</v>
      </c>
      <c r="AK70" s="140">
        <f t="shared" si="32"/>
        <v>81</v>
      </c>
      <c r="AL70" s="140" t="str">
        <f t="shared" si="33"/>
        <v/>
      </c>
      <c r="AM70" s="140" t="str">
        <f t="shared" si="34"/>
        <v/>
      </c>
    </row>
    <row r="71" spans="14:39" x14ac:dyDescent="0.3">
      <c r="N71" s="132" t="s">
        <v>243</v>
      </c>
      <c r="O71" s="143">
        <f>K$15</f>
        <v>0</v>
      </c>
      <c r="P71" s="139">
        <f>K$16</f>
        <v>0</v>
      </c>
      <c r="Q71" s="144">
        <f>IF(K$16="II",K$20,0)</f>
        <v>0</v>
      </c>
      <c r="R71" s="144">
        <f>IF(K$16="DE",K$20,0)</f>
        <v>0</v>
      </c>
      <c r="S71" s="144">
        <f>K$20</f>
        <v>0</v>
      </c>
      <c r="T71" s="139">
        <f>K$17</f>
        <v>0</v>
      </c>
      <c r="U71" s="145">
        <f>K$18</f>
        <v>0</v>
      </c>
      <c r="V71" s="139" t="str">
        <f t="shared" si="35"/>
        <v>SUBTAREA 9.1</v>
      </c>
      <c r="X71" s="132">
        <v>68</v>
      </c>
      <c r="Y71" s="132">
        <f>IF(K15=0,0,K15)</f>
        <v>0</v>
      </c>
      <c r="Z71" s="140">
        <f t="shared" si="24"/>
        <v>81</v>
      </c>
      <c r="AA71" s="140" t="str">
        <f t="shared" si="25"/>
        <v/>
      </c>
      <c r="AB71" s="140" t="str">
        <f t="shared" si="26"/>
        <v/>
      </c>
      <c r="AC71" s="132" t="str">
        <f t="shared" si="27"/>
        <v/>
      </c>
      <c r="AD71" s="132" t="str">
        <f t="shared" si="28"/>
        <v/>
      </c>
      <c r="AE71" s="141" t="str">
        <f t="shared" si="29"/>
        <v/>
      </c>
      <c r="AF71" s="141" t="str">
        <f t="shared" si="30"/>
        <v/>
      </c>
      <c r="AG71" s="141" t="str">
        <f t="shared" si="31"/>
        <v/>
      </c>
      <c r="AI71" s="132">
        <v>68</v>
      </c>
      <c r="AJ71" s="132">
        <f t="shared" si="36"/>
        <v>0</v>
      </c>
      <c r="AK71" s="140">
        <f t="shared" si="32"/>
        <v>81</v>
      </c>
      <c r="AL71" s="140" t="str">
        <f t="shared" si="33"/>
        <v/>
      </c>
      <c r="AM71" s="140" t="str">
        <f t="shared" si="34"/>
        <v/>
      </c>
    </row>
    <row r="72" spans="14:39" x14ac:dyDescent="0.3">
      <c r="N72" s="132" t="s">
        <v>247</v>
      </c>
      <c r="O72" s="143">
        <f>K$21</f>
        <v>0</v>
      </c>
      <c r="P72" s="139">
        <f>K$22</f>
        <v>0</v>
      </c>
      <c r="Q72" s="144">
        <f>IF(K$22="II",K$26,0)</f>
        <v>0</v>
      </c>
      <c r="R72" s="144">
        <f>IF(K$22="DE",K$26,0)</f>
        <v>0</v>
      </c>
      <c r="S72" s="144">
        <f>K$26</f>
        <v>0</v>
      </c>
      <c r="T72" s="139">
        <f>K$23</f>
        <v>0</v>
      </c>
      <c r="U72" s="145">
        <f>K$24</f>
        <v>0</v>
      </c>
      <c r="V72" s="139" t="str">
        <f t="shared" si="35"/>
        <v>SUBTAREA 9.2</v>
      </c>
      <c r="X72" s="132">
        <v>69</v>
      </c>
      <c r="Y72" s="132">
        <f>IF(K21=0,0,K21)</f>
        <v>0</v>
      </c>
      <c r="Z72" s="140">
        <f t="shared" si="24"/>
        <v>81</v>
      </c>
      <c r="AA72" s="140" t="str">
        <f t="shared" si="25"/>
        <v/>
      </c>
      <c r="AB72" s="140" t="str">
        <f t="shared" si="26"/>
        <v/>
      </c>
      <c r="AC72" s="132" t="str">
        <f t="shared" si="27"/>
        <v/>
      </c>
      <c r="AD72" s="132" t="str">
        <f t="shared" si="28"/>
        <v/>
      </c>
      <c r="AE72" s="141" t="str">
        <f t="shared" si="29"/>
        <v/>
      </c>
      <c r="AF72" s="141" t="str">
        <f t="shared" si="30"/>
        <v/>
      </c>
      <c r="AG72" s="141" t="str">
        <f t="shared" si="31"/>
        <v/>
      </c>
      <c r="AI72" s="132">
        <v>69</v>
      </c>
      <c r="AJ72" s="132">
        <f t="shared" si="36"/>
        <v>0</v>
      </c>
      <c r="AK72" s="140">
        <f t="shared" si="32"/>
        <v>81</v>
      </c>
      <c r="AL72" s="140" t="str">
        <f t="shared" si="33"/>
        <v/>
      </c>
      <c r="AM72" s="140" t="str">
        <f t="shared" si="34"/>
        <v/>
      </c>
    </row>
    <row r="73" spans="14:39" x14ac:dyDescent="0.3">
      <c r="N73" s="132" t="s">
        <v>251</v>
      </c>
      <c r="O73" s="143">
        <f>K$27</f>
        <v>0</v>
      </c>
      <c r="P73" s="139">
        <f>K$28</f>
        <v>0</v>
      </c>
      <c r="Q73" s="144">
        <f>IF(K$28="II",K$32,0)</f>
        <v>0</v>
      </c>
      <c r="R73" s="144">
        <f>IF(K$28="DE",K$32,0)</f>
        <v>0</v>
      </c>
      <c r="S73" s="144">
        <f>K$32</f>
        <v>0</v>
      </c>
      <c r="T73" s="139">
        <f>K$29</f>
        <v>0</v>
      </c>
      <c r="U73" s="145">
        <f>K$30</f>
        <v>0</v>
      </c>
      <c r="V73" s="139" t="str">
        <f t="shared" si="35"/>
        <v>SUBTAREA 9.3</v>
      </c>
      <c r="X73" s="132">
        <v>70</v>
      </c>
      <c r="Y73" s="132">
        <f>IF(K27=0,0,K27)</f>
        <v>0</v>
      </c>
      <c r="Z73" s="140">
        <f t="shared" si="24"/>
        <v>81</v>
      </c>
      <c r="AA73" s="140" t="str">
        <f t="shared" si="25"/>
        <v/>
      </c>
      <c r="AB73" s="140" t="str">
        <f t="shared" si="26"/>
        <v/>
      </c>
      <c r="AC73" s="132" t="str">
        <f t="shared" si="27"/>
        <v/>
      </c>
      <c r="AD73" s="132" t="str">
        <f t="shared" si="28"/>
        <v/>
      </c>
      <c r="AE73" s="141" t="str">
        <f t="shared" si="29"/>
        <v/>
      </c>
      <c r="AF73" s="141" t="str">
        <f t="shared" si="30"/>
        <v/>
      </c>
      <c r="AG73" s="141" t="str">
        <f t="shared" si="31"/>
        <v/>
      </c>
      <c r="AI73" s="132">
        <v>70</v>
      </c>
      <c r="AJ73" s="132">
        <f t="shared" si="36"/>
        <v>0</v>
      </c>
      <c r="AK73" s="140">
        <f t="shared" si="32"/>
        <v>81</v>
      </c>
      <c r="AL73" s="140" t="str">
        <f t="shared" si="33"/>
        <v/>
      </c>
      <c r="AM73" s="140" t="str">
        <f t="shared" si="34"/>
        <v/>
      </c>
    </row>
    <row r="74" spans="14:39" x14ac:dyDescent="0.3">
      <c r="N74" s="132" t="s">
        <v>255</v>
      </c>
      <c r="O74" s="143">
        <f>K$33</f>
        <v>0</v>
      </c>
      <c r="P74" s="139">
        <f>K$34</f>
        <v>0</v>
      </c>
      <c r="Q74" s="144">
        <f>IF(K$34="II",K$38,0)</f>
        <v>0</v>
      </c>
      <c r="R74" s="144">
        <f>IF(K$34="DE",K$38,0)</f>
        <v>0</v>
      </c>
      <c r="S74" s="144">
        <f>K$38</f>
        <v>0</v>
      </c>
      <c r="T74" s="139">
        <f>K$35</f>
        <v>0</v>
      </c>
      <c r="U74" s="145">
        <f>K$36</f>
        <v>0</v>
      </c>
      <c r="V74" s="139" t="str">
        <f t="shared" si="35"/>
        <v>SUBTAREA 9.4</v>
      </c>
      <c r="X74" s="132">
        <v>71</v>
      </c>
      <c r="Y74" s="132">
        <f>IF(K33=0,0,K33)</f>
        <v>0</v>
      </c>
      <c r="Z74" s="140">
        <f t="shared" si="24"/>
        <v>81</v>
      </c>
      <c r="AA74" s="140" t="str">
        <f t="shared" si="25"/>
        <v/>
      </c>
      <c r="AB74" s="140" t="str">
        <f t="shared" si="26"/>
        <v/>
      </c>
      <c r="AC74" s="132" t="str">
        <f t="shared" si="27"/>
        <v/>
      </c>
      <c r="AD74" s="132" t="str">
        <f t="shared" si="28"/>
        <v/>
      </c>
      <c r="AE74" s="141" t="str">
        <f t="shared" si="29"/>
        <v/>
      </c>
      <c r="AF74" s="141" t="str">
        <f t="shared" si="30"/>
        <v/>
      </c>
      <c r="AG74" s="141" t="str">
        <f t="shared" si="31"/>
        <v/>
      </c>
      <c r="AI74" s="132">
        <v>71</v>
      </c>
      <c r="AJ74" s="132">
        <f t="shared" si="36"/>
        <v>0</v>
      </c>
      <c r="AK74" s="140">
        <f t="shared" si="32"/>
        <v>81</v>
      </c>
      <c r="AL74" s="140" t="str">
        <f t="shared" si="33"/>
        <v/>
      </c>
      <c r="AM74" s="140" t="str">
        <f t="shared" si="34"/>
        <v/>
      </c>
    </row>
    <row r="75" spans="14:39" x14ac:dyDescent="0.3">
      <c r="N75" s="132" t="s">
        <v>259</v>
      </c>
      <c r="O75" s="146">
        <f>K$39</f>
        <v>0</v>
      </c>
      <c r="P75" s="147">
        <f>K$40</f>
        <v>0</v>
      </c>
      <c r="Q75" s="148">
        <f>IF(K$40="II",K$44,0)</f>
        <v>0</v>
      </c>
      <c r="R75" s="148">
        <f>IF(K$40="DE",K$44,0)</f>
        <v>0</v>
      </c>
      <c r="S75" s="148">
        <f>K$44</f>
        <v>0</v>
      </c>
      <c r="T75" s="147">
        <f>K$41</f>
        <v>0</v>
      </c>
      <c r="U75" s="149">
        <f>K$42</f>
        <v>0</v>
      </c>
      <c r="V75" s="139" t="str">
        <f t="shared" si="35"/>
        <v>SUBTAREA 9.5</v>
      </c>
      <c r="X75" s="132">
        <v>72</v>
      </c>
      <c r="Y75" s="132">
        <f>IF(K39=0,0,K39)</f>
        <v>0</v>
      </c>
      <c r="Z75" s="140">
        <f t="shared" si="24"/>
        <v>81</v>
      </c>
      <c r="AA75" s="140" t="str">
        <f t="shared" si="25"/>
        <v/>
      </c>
      <c r="AB75" s="140" t="str">
        <f t="shared" si="26"/>
        <v/>
      </c>
      <c r="AC75" s="132" t="str">
        <f t="shared" si="27"/>
        <v/>
      </c>
      <c r="AD75" s="132" t="str">
        <f t="shared" si="28"/>
        <v/>
      </c>
      <c r="AE75" s="141" t="str">
        <f t="shared" si="29"/>
        <v/>
      </c>
      <c r="AF75" s="141" t="str">
        <f t="shared" si="30"/>
        <v/>
      </c>
      <c r="AG75" s="141" t="str">
        <f t="shared" si="31"/>
        <v/>
      </c>
      <c r="AI75" s="132">
        <v>72</v>
      </c>
      <c r="AJ75" s="132">
        <f t="shared" si="36"/>
        <v>0</v>
      </c>
      <c r="AK75" s="140">
        <f t="shared" si="32"/>
        <v>81</v>
      </c>
      <c r="AL75" s="140" t="str">
        <f t="shared" si="33"/>
        <v/>
      </c>
      <c r="AM75" s="140" t="str">
        <f t="shared" si="34"/>
        <v/>
      </c>
    </row>
    <row r="76" spans="14:39" x14ac:dyDescent="0.3">
      <c r="N76" s="132" t="s">
        <v>338</v>
      </c>
      <c r="O76" s="135">
        <f>L$4</f>
        <v>0</v>
      </c>
      <c r="P76" s="136"/>
      <c r="Q76" s="137">
        <f>SUM(Q77:Q83)</f>
        <v>0</v>
      </c>
      <c r="R76" s="137">
        <f>SUM(R77:R83)</f>
        <v>0</v>
      </c>
      <c r="S76" s="137">
        <f>L$5</f>
        <v>0</v>
      </c>
      <c r="T76" s="136">
        <f>L$6</f>
        <v>0</v>
      </c>
      <c r="U76" s="138">
        <f>L$7</f>
        <v>0</v>
      </c>
      <c r="V76" s="139" t="str">
        <f t="shared" si="35"/>
        <v>ACTIVIDAD 10</v>
      </c>
      <c r="X76" s="132">
        <v>73</v>
      </c>
      <c r="Y76" s="132">
        <f>IF(L4=0,0,L4)</f>
        <v>0</v>
      </c>
      <c r="Z76" s="140">
        <f t="shared" si="24"/>
        <v>81</v>
      </c>
      <c r="AA76" s="140" t="str">
        <f t="shared" si="25"/>
        <v/>
      </c>
      <c r="AB76" s="140" t="str">
        <f t="shared" si="26"/>
        <v/>
      </c>
      <c r="AC76" s="132" t="str">
        <f t="shared" si="27"/>
        <v/>
      </c>
      <c r="AD76" s="132" t="str">
        <f t="shared" si="28"/>
        <v/>
      </c>
      <c r="AE76" s="141" t="str">
        <f t="shared" si="29"/>
        <v/>
      </c>
      <c r="AF76" s="141" t="str">
        <f t="shared" si="30"/>
        <v/>
      </c>
      <c r="AG76" s="141" t="str">
        <f t="shared" si="31"/>
        <v/>
      </c>
      <c r="AI76" s="132">
        <v>73</v>
      </c>
      <c r="AJ76" s="132">
        <f t="shared" si="36"/>
        <v>0</v>
      </c>
      <c r="AK76" s="140">
        <f t="shared" si="32"/>
        <v>81</v>
      </c>
      <c r="AL76" s="140" t="str">
        <f t="shared" si="33"/>
        <v/>
      </c>
      <c r="AM76" s="140" t="str">
        <f t="shared" si="34"/>
        <v/>
      </c>
    </row>
    <row r="77" spans="14:39" x14ac:dyDescent="0.3">
      <c r="N77" s="132" t="s">
        <v>377</v>
      </c>
      <c r="O77" s="143" t="str">
        <f>N77</f>
        <v>COLABORACIONES EXT ACT 10</v>
      </c>
      <c r="P77" s="139"/>
      <c r="Q77" s="144">
        <f>L$10</f>
        <v>0</v>
      </c>
      <c r="R77" s="144">
        <f>L$11</f>
        <v>0</v>
      </c>
      <c r="S77" s="144">
        <f>L$9</f>
        <v>0</v>
      </c>
      <c r="T77" s="139"/>
      <c r="U77" s="145"/>
      <c r="V77" s="139" t="str">
        <f t="shared" si="35"/>
        <v>COLABORACIONES EXT ACT 10</v>
      </c>
      <c r="X77" s="132">
        <v>74</v>
      </c>
      <c r="Y77" s="132">
        <f>IF(L9=0,0,"Colaboraciones ext Act 10")</f>
        <v>0</v>
      </c>
      <c r="Z77" s="140">
        <f t="shared" si="24"/>
        <v>81</v>
      </c>
      <c r="AA77" s="140" t="str">
        <f t="shared" si="25"/>
        <v/>
      </c>
      <c r="AB77" s="140" t="str">
        <f t="shared" si="26"/>
        <v/>
      </c>
      <c r="AC77" s="132" t="str">
        <f t="shared" si="27"/>
        <v/>
      </c>
      <c r="AD77" s="132" t="str">
        <f t="shared" si="28"/>
        <v/>
      </c>
      <c r="AE77" s="141" t="str">
        <f t="shared" si="29"/>
        <v/>
      </c>
      <c r="AF77" s="141" t="str">
        <f t="shared" si="30"/>
        <v/>
      </c>
      <c r="AG77" s="141" t="str">
        <f t="shared" si="31"/>
        <v/>
      </c>
      <c r="AI77" s="132">
        <v>74</v>
      </c>
      <c r="AJ77" s="132">
        <f t="shared" si="36"/>
        <v>0</v>
      </c>
      <c r="AK77" s="140">
        <f t="shared" si="32"/>
        <v>81</v>
      </c>
      <c r="AL77" s="140" t="str">
        <f t="shared" si="33"/>
        <v/>
      </c>
      <c r="AM77" s="140" t="str">
        <f t="shared" si="34"/>
        <v/>
      </c>
    </row>
    <row r="78" spans="14:39" x14ac:dyDescent="0.3">
      <c r="N78" s="132" t="s">
        <v>348</v>
      </c>
      <c r="O78" s="143" t="str">
        <f>N78</f>
        <v>PATENTES ACT 10</v>
      </c>
      <c r="P78" s="139"/>
      <c r="Q78" s="144">
        <f>L$13</f>
        <v>0</v>
      </c>
      <c r="R78" s="144">
        <f>L$14</f>
        <v>0</v>
      </c>
      <c r="S78" s="144">
        <f>L$12</f>
        <v>0</v>
      </c>
      <c r="T78" s="139"/>
      <c r="U78" s="145"/>
      <c r="V78" s="139" t="str">
        <f t="shared" si="35"/>
        <v>PATENTES ACT 10</v>
      </c>
      <c r="X78" s="132">
        <v>75</v>
      </c>
      <c r="Y78" s="132">
        <f>IF(L12=0,0,"Patentes Act 10")</f>
        <v>0</v>
      </c>
      <c r="Z78" s="140">
        <f t="shared" si="24"/>
        <v>81</v>
      </c>
      <c r="AA78" s="140" t="str">
        <f t="shared" si="25"/>
        <v/>
      </c>
      <c r="AB78" s="140" t="str">
        <f t="shared" si="26"/>
        <v/>
      </c>
      <c r="AC78" s="132" t="str">
        <f t="shared" si="27"/>
        <v/>
      </c>
      <c r="AD78" s="132" t="str">
        <f t="shared" si="28"/>
        <v/>
      </c>
      <c r="AE78" s="141" t="str">
        <f t="shared" si="29"/>
        <v/>
      </c>
      <c r="AF78" s="141" t="str">
        <f t="shared" si="30"/>
        <v/>
      </c>
      <c r="AG78" s="141" t="str">
        <f t="shared" si="31"/>
        <v/>
      </c>
      <c r="AI78" s="132">
        <v>75</v>
      </c>
      <c r="AJ78" s="132">
        <f t="shared" si="36"/>
        <v>0</v>
      </c>
      <c r="AK78" s="140">
        <f t="shared" si="32"/>
        <v>81</v>
      </c>
      <c r="AL78" s="140" t="str">
        <f t="shared" si="33"/>
        <v/>
      </c>
      <c r="AM78" s="140" t="str">
        <f t="shared" si="34"/>
        <v/>
      </c>
    </row>
    <row r="79" spans="14:39" x14ac:dyDescent="0.3">
      <c r="N79" s="132" t="s">
        <v>269</v>
      </c>
      <c r="O79" s="143">
        <f>L$15</f>
        <v>0</v>
      </c>
      <c r="P79" s="139">
        <f>L$16</f>
        <v>0</v>
      </c>
      <c r="Q79" s="144">
        <f>IF(L$16="II",L$20,0)</f>
        <v>0</v>
      </c>
      <c r="R79" s="144">
        <f>IF(L$16="DE",L$20,0)</f>
        <v>0</v>
      </c>
      <c r="S79" s="144">
        <f>L$20</f>
        <v>0</v>
      </c>
      <c r="T79" s="139">
        <f>L$17</f>
        <v>0</v>
      </c>
      <c r="U79" s="145">
        <f>L$18</f>
        <v>0</v>
      </c>
      <c r="V79" s="139" t="str">
        <f t="shared" si="35"/>
        <v>SUBTAREA 10.1</v>
      </c>
      <c r="X79" s="132">
        <v>76</v>
      </c>
      <c r="Y79" s="132">
        <f>IF(L15=0,0,L15)</f>
        <v>0</v>
      </c>
      <c r="Z79" s="140">
        <f t="shared" si="24"/>
        <v>81</v>
      </c>
      <c r="AA79" s="140" t="str">
        <f t="shared" si="25"/>
        <v/>
      </c>
      <c r="AB79" s="140" t="str">
        <f t="shared" si="26"/>
        <v/>
      </c>
      <c r="AC79" s="132" t="str">
        <f t="shared" si="27"/>
        <v/>
      </c>
      <c r="AD79" s="132" t="str">
        <f t="shared" si="28"/>
        <v/>
      </c>
      <c r="AE79" s="141" t="str">
        <f t="shared" si="29"/>
        <v/>
      </c>
      <c r="AF79" s="141" t="str">
        <f t="shared" si="30"/>
        <v/>
      </c>
      <c r="AG79" s="141" t="str">
        <f t="shared" si="31"/>
        <v/>
      </c>
      <c r="AI79" s="132">
        <v>76</v>
      </c>
      <c r="AJ79" s="132">
        <f t="shared" si="36"/>
        <v>0</v>
      </c>
      <c r="AK79" s="140">
        <f t="shared" si="32"/>
        <v>81</v>
      </c>
      <c r="AL79" s="140" t="str">
        <f t="shared" si="33"/>
        <v/>
      </c>
      <c r="AM79" s="140" t="str">
        <f t="shared" si="34"/>
        <v/>
      </c>
    </row>
    <row r="80" spans="14:39" x14ac:dyDescent="0.3">
      <c r="N80" s="132" t="s">
        <v>273</v>
      </c>
      <c r="O80" s="143">
        <f>L$21</f>
        <v>0</v>
      </c>
      <c r="P80" s="139">
        <f>L$22</f>
        <v>0</v>
      </c>
      <c r="Q80" s="144">
        <f>IF(L$22="II",L$26,0)</f>
        <v>0</v>
      </c>
      <c r="R80" s="144">
        <f>IF(L$22="DE",L$26,0)</f>
        <v>0</v>
      </c>
      <c r="S80" s="144">
        <f>L$26</f>
        <v>0</v>
      </c>
      <c r="T80" s="139">
        <f>L$23</f>
        <v>0</v>
      </c>
      <c r="U80" s="145">
        <f>L$24</f>
        <v>0</v>
      </c>
      <c r="V80" s="139" t="str">
        <f t="shared" si="35"/>
        <v>SUBTAREA 10.2</v>
      </c>
      <c r="X80" s="132">
        <v>77</v>
      </c>
      <c r="Y80" s="132">
        <f>IF(L21=0,0,L21)</f>
        <v>0</v>
      </c>
      <c r="Z80" s="140">
        <f t="shared" si="24"/>
        <v>81</v>
      </c>
      <c r="AA80" s="140" t="str">
        <f t="shared" si="25"/>
        <v/>
      </c>
      <c r="AB80" s="140" t="str">
        <f t="shared" si="26"/>
        <v/>
      </c>
      <c r="AC80" s="132" t="str">
        <f t="shared" si="27"/>
        <v/>
      </c>
      <c r="AD80" s="132" t="str">
        <f t="shared" si="28"/>
        <v/>
      </c>
      <c r="AE80" s="141" t="str">
        <f t="shared" si="29"/>
        <v/>
      </c>
      <c r="AF80" s="141" t="str">
        <f t="shared" si="30"/>
        <v/>
      </c>
      <c r="AG80" s="141" t="str">
        <f t="shared" si="31"/>
        <v/>
      </c>
      <c r="AI80" s="132">
        <v>77</v>
      </c>
      <c r="AJ80" s="132">
        <f t="shared" si="36"/>
        <v>0</v>
      </c>
      <c r="AK80" s="140">
        <f t="shared" si="32"/>
        <v>81</v>
      </c>
      <c r="AL80" s="140" t="str">
        <f t="shared" si="33"/>
        <v/>
      </c>
      <c r="AM80" s="140" t="str">
        <f t="shared" si="34"/>
        <v/>
      </c>
    </row>
    <row r="81" spans="14:39" x14ac:dyDescent="0.3">
      <c r="N81" s="132" t="s">
        <v>277</v>
      </c>
      <c r="O81" s="143">
        <f>L$27</f>
        <v>0</v>
      </c>
      <c r="P81" s="139">
        <f>L$28</f>
        <v>0</v>
      </c>
      <c r="Q81" s="144">
        <f>IF(L$28="II",L$32,0)</f>
        <v>0</v>
      </c>
      <c r="R81" s="144">
        <f>IF(L$28="DE",L$32,0)</f>
        <v>0</v>
      </c>
      <c r="S81" s="144">
        <f>L$32</f>
        <v>0</v>
      </c>
      <c r="T81" s="139">
        <f>L$29</f>
        <v>0</v>
      </c>
      <c r="U81" s="145">
        <f>L$30</f>
        <v>0</v>
      </c>
      <c r="V81" s="139" t="str">
        <f t="shared" si="35"/>
        <v>SUBTAREA 10.3</v>
      </c>
      <c r="X81" s="132">
        <v>78</v>
      </c>
      <c r="Y81" s="132">
        <f>IF(L27=0,0,L27)</f>
        <v>0</v>
      </c>
      <c r="Z81" s="140">
        <f t="shared" si="24"/>
        <v>81</v>
      </c>
      <c r="AA81" s="140" t="str">
        <f t="shared" si="25"/>
        <v/>
      </c>
      <c r="AB81" s="140" t="str">
        <f t="shared" si="26"/>
        <v/>
      </c>
      <c r="AC81" s="132" t="str">
        <f t="shared" si="27"/>
        <v/>
      </c>
      <c r="AD81" s="132" t="str">
        <f t="shared" si="28"/>
        <v/>
      </c>
      <c r="AE81" s="141" t="str">
        <f t="shared" si="29"/>
        <v/>
      </c>
      <c r="AF81" s="141" t="str">
        <f t="shared" si="30"/>
        <v/>
      </c>
      <c r="AG81" s="141" t="str">
        <f t="shared" si="31"/>
        <v/>
      </c>
      <c r="AI81" s="132">
        <v>78</v>
      </c>
      <c r="AJ81" s="132">
        <f t="shared" si="36"/>
        <v>0</v>
      </c>
      <c r="AK81" s="140">
        <f t="shared" si="32"/>
        <v>81</v>
      </c>
      <c r="AL81" s="140" t="str">
        <f t="shared" si="33"/>
        <v/>
      </c>
      <c r="AM81" s="140" t="str">
        <f t="shared" si="34"/>
        <v/>
      </c>
    </row>
    <row r="82" spans="14:39" x14ac:dyDescent="0.3">
      <c r="N82" s="132" t="s">
        <v>281</v>
      </c>
      <c r="O82" s="143">
        <f>L$33</f>
        <v>0</v>
      </c>
      <c r="P82" s="139">
        <f>L$34</f>
        <v>0</v>
      </c>
      <c r="Q82" s="144">
        <f>IF(L$34="II",L$38,0)</f>
        <v>0</v>
      </c>
      <c r="R82" s="144">
        <f>IF(L$34="DE",L$38,0)</f>
        <v>0</v>
      </c>
      <c r="S82" s="144">
        <f>L$38</f>
        <v>0</v>
      </c>
      <c r="T82" s="139">
        <f>L$35</f>
        <v>0</v>
      </c>
      <c r="U82" s="145">
        <f>L$36</f>
        <v>0</v>
      </c>
      <c r="V82" s="139" t="str">
        <f t="shared" si="35"/>
        <v>SUBTAREA 10.4</v>
      </c>
      <c r="X82" s="132">
        <v>79</v>
      </c>
      <c r="Y82" s="132">
        <f>IF(L33=0,0,L33)</f>
        <v>0</v>
      </c>
      <c r="Z82" s="140">
        <f t="shared" si="24"/>
        <v>81</v>
      </c>
      <c r="AA82" s="140" t="str">
        <f t="shared" si="25"/>
        <v/>
      </c>
      <c r="AB82" s="140" t="str">
        <f t="shared" si="26"/>
        <v/>
      </c>
      <c r="AC82" s="132" t="str">
        <f t="shared" si="27"/>
        <v/>
      </c>
      <c r="AD82" s="132" t="str">
        <f t="shared" si="28"/>
        <v/>
      </c>
      <c r="AE82" s="141" t="str">
        <f t="shared" si="29"/>
        <v/>
      </c>
      <c r="AF82" s="141" t="str">
        <f t="shared" si="30"/>
        <v/>
      </c>
      <c r="AG82" s="141" t="str">
        <f t="shared" si="31"/>
        <v/>
      </c>
      <c r="AI82" s="132">
        <v>79</v>
      </c>
      <c r="AJ82" s="132">
        <f t="shared" si="36"/>
        <v>0</v>
      </c>
      <c r="AK82" s="140">
        <f t="shared" si="32"/>
        <v>81</v>
      </c>
      <c r="AL82" s="140" t="str">
        <f t="shared" si="33"/>
        <v/>
      </c>
      <c r="AM82" s="140" t="str">
        <f t="shared" si="34"/>
        <v/>
      </c>
    </row>
    <row r="83" spans="14:39" x14ac:dyDescent="0.3">
      <c r="N83" s="132" t="s">
        <v>285</v>
      </c>
      <c r="O83" s="146">
        <f>L$39</f>
        <v>0</v>
      </c>
      <c r="P83" s="147">
        <f>L$40</f>
        <v>0</v>
      </c>
      <c r="Q83" s="148">
        <f>IF(L$40="II",L$44,0)</f>
        <v>0</v>
      </c>
      <c r="R83" s="148">
        <f>IF(L$40="DE",L$44,0)</f>
        <v>0</v>
      </c>
      <c r="S83" s="148">
        <f>L$44</f>
        <v>0</v>
      </c>
      <c r="T83" s="147">
        <f>L$41</f>
        <v>0</v>
      </c>
      <c r="U83" s="149">
        <f>L$42</f>
        <v>0</v>
      </c>
      <c r="V83" s="139" t="str">
        <f t="shared" si="35"/>
        <v>SUBTAREA 10.5</v>
      </c>
      <c r="X83" s="132">
        <v>80</v>
      </c>
      <c r="Y83" s="132">
        <f>IF(L39=0,0,L39)</f>
        <v>0</v>
      </c>
      <c r="Z83" s="140">
        <f t="shared" si="24"/>
        <v>81</v>
      </c>
      <c r="AA83" s="140" t="str">
        <f t="shared" si="25"/>
        <v/>
      </c>
      <c r="AB83" s="140" t="str">
        <f t="shared" si="26"/>
        <v/>
      </c>
      <c r="AC83" s="132" t="str">
        <f t="shared" si="27"/>
        <v/>
      </c>
      <c r="AD83" s="132" t="str">
        <f t="shared" si="28"/>
        <v/>
      </c>
      <c r="AE83" s="141" t="str">
        <f t="shared" si="29"/>
        <v/>
      </c>
      <c r="AF83" s="141" t="str">
        <f t="shared" si="30"/>
        <v/>
      </c>
      <c r="AG83" s="141" t="str">
        <f t="shared" si="31"/>
        <v/>
      </c>
      <c r="AI83" s="132">
        <v>80</v>
      </c>
      <c r="AJ83" s="132">
        <f t="shared" si="36"/>
        <v>0</v>
      </c>
      <c r="AK83" s="140">
        <f t="shared" si="32"/>
        <v>81</v>
      </c>
      <c r="AL83" s="140" t="str">
        <f t="shared" si="33"/>
        <v/>
      </c>
      <c r="AM83" s="140" t="str">
        <f t="shared" si="34"/>
        <v/>
      </c>
    </row>
  </sheetData>
  <sheetProtection algorithmName="SHA-512" hashValue="PBX10R4dxqpqiNPjWUIa6zxecyw+H2iYMzwAUe7XksPDXddwL/qYL9pJ/eQPe8s8r6amuFZZ9pNSQi6rvT8UBg==" saltValue="TYXXaJqEascYPUQ4DfHKdQ==" spinCount="100000" sheet="1"/>
  <mergeCells count="2">
    <mergeCell ref="N1:AG1"/>
    <mergeCell ref="AI1:AL1"/>
  </mergeCells>
  <phoneticPr fontId="6" type="noConversion"/>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pageSetUpPr fitToPage="1"/>
  </sheetPr>
  <dimension ref="A1:IV25"/>
  <sheetViews>
    <sheetView showGridLines="0" showZeros="0" view="pageBreakPreview" zoomScaleNormal="100" zoomScaleSheetLayoutView="100" workbookViewId="0">
      <selection activeCell="J9" sqref="J9"/>
    </sheetView>
  </sheetViews>
  <sheetFormatPr baseColWidth="10" defaultColWidth="11.44140625" defaultRowHeight="13.8" x14ac:dyDescent="0.25"/>
  <cols>
    <col min="1" max="1" width="5.6640625" style="1" customWidth="1"/>
    <col min="2" max="4" width="15.6640625" style="1" customWidth="1"/>
    <col min="5" max="5" width="30.6640625" style="1" customWidth="1"/>
    <col min="6" max="8" width="15.6640625" style="1" customWidth="1"/>
    <col min="9" max="26" width="11.44140625" style="1"/>
    <col min="27" max="27" width="0" style="1" hidden="1" customWidth="1"/>
    <col min="28" max="16384" width="11.44140625" style="1"/>
  </cols>
  <sheetData>
    <row r="1" spans="1:256" x14ac:dyDescent="0.25">
      <c r="A1" s="151" t="s">
        <v>13</v>
      </c>
      <c r="B1" s="151"/>
      <c r="C1" s="161"/>
      <c r="D1" s="161"/>
      <c r="E1" s="161"/>
      <c r="F1" s="161"/>
      <c r="G1" s="161"/>
      <c r="H1" s="161"/>
      <c r="IV1" s="66"/>
    </row>
    <row r="2" spans="1:256" x14ac:dyDescent="0.25">
      <c r="A2" s="151" t="s">
        <v>14</v>
      </c>
      <c r="B2" s="151"/>
      <c r="C2" s="152"/>
      <c r="D2" s="152"/>
      <c r="E2" s="152"/>
      <c r="F2" s="152"/>
      <c r="G2" s="152"/>
      <c r="H2" s="152"/>
      <c r="IS2" s="1">
        <v>1</v>
      </c>
      <c r="IT2" s="1" t="str">
        <f>F11</f>
        <v/>
      </c>
      <c r="IU2" s="1">
        <f>IF(IT2="",MAX($IS$2:$IS$11)+1,IS2)</f>
        <v>11</v>
      </c>
      <c r="IV2" s="1" t="str">
        <f>IF(ISERROR(VLOOKUP(SMALL($IU$2:$IU$11,IS2),$IS$2:$IT$11,2,FALSE)),"X",VLOOKUP(SMALL($IU$2:$IU$11,IS2),$IS$2:$IT$11,2,FALSE))</f>
        <v>X</v>
      </c>
    </row>
    <row r="3" spans="1:256" x14ac:dyDescent="0.25">
      <c r="C3" s="152"/>
      <c r="D3" s="152"/>
      <c r="E3" s="152"/>
      <c r="F3" s="152"/>
      <c r="G3" s="152"/>
      <c r="H3" s="152"/>
      <c r="IS3" s="1">
        <v>2</v>
      </c>
      <c r="IT3" s="1" t="str">
        <f t="shared" ref="IT3:IT11" si="0">F12</f>
        <v/>
      </c>
      <c r="IU3" s="1">
        <f t="shared" ref="IU3:IU11" si="1">IF(IT3="",MAX($IS$2:$IS$11)+1,IS3)</f>
        <v>11</v>
      </c>
      <c r="IV3" s="1" t="str">
        <f t="shared" ref="IV3:IV11" si="2">IF(ISERROR(VLOOKUP(SMALL($IU$2:$IU$11,IS3),$IS$2:$IT$11,2,FALSE)),"X",VLOOKUP(SMALL($IU$2:$IU$11,IS3),$IS$2:$IT$11,2,FALSE))</f>
        <v>X</v>
      </c>
    </row>
    <row r="4" spans="1:256" x14ac:dyDescent="0.25">
      <c r="IS4" s="1">
        <v>3</v>
      </c>
      <c r="IT4" s="1" t="str">
        <f t="shared" si="0"/>
        <v/>
      </c>
      <c r="IU4" s="1">
        <f t="shared" si="1"/>
        <v>11</v>
      </c>
      <c r="IV4" s="1" t="str">
        <f t="shared" si="2"/>
        <v>X</v>
      </c>
    </row>
    <row r="5" spans="1:256" s="67" customFormat="1" x14ac:dyDescent="0.25">
      <c r="A5" s="153" t="s">
        <v>356</v>
      </c>
      <c r="B5" s="153"/>
      <c r="C5" s="153"/>
      <c r="D5" s="153"/>
      <c r="E5" s="153"/>
      <c r="F5" s="153"/>
      <c r="G5" s="153"/>
      <c r="H5" s="153"/>
      <c r="IS5" s="1">
        <v>4</v>
      </c>
      <c r="IT5" s="1" t="str">
        <f t="shared" si="0"/>
        <v/>
      </c>
      <c r="IU5" s="1">
        <f t="shared" si="1"/>
        <v>11</v>
      </c>
      <c r="IV5" s="1" t="str">
        <f t="shared" si="2"/>
        <v>X</v>
      </c>
    </row>
    <row r="6" spans="1:256" ht="14.4" thickBot="1" x14ac:dyDescent="0.3">
      <c r="IS6" s="1">
        <v>5</v>
      </c>
      <c r="IT6" s="1" t="str">
        <f t="shared" si="0"/>
        <v/>
      </c>
      <c r="IU6" s="1">
        <f t="shared" si="1"/>
        <v>11</v>
      </c>
      <c r="IV6" s="1" t="str">
        <f t="shared" si="2"/>
        <v>X</v>
      </c>
    </row>
    <row r="7" spans="1:256" s="68" customFormat="1" ht="15" customHeight="1" x14ac:dyDescent="0.25">
      <c r="B7" s="158" t="s">
        <v>0</v>
      </c>
      <c r="C7" s="155" t="s">
        <v>3</v>
      </c>
      <c r="D7" s="155" t="s">
        <v>2</v>
      </c>
      <c r="E7" s="158" t="s">
        <v>1</v>
      </c>
      <c r="F7" s="155" t="s">
        <v>11</v>
      </c>
      <c r="G7" s="155" t="s">
        <v>4</v>
      </c>
      <c r="H7" s="155" t="s">
        <v>5</v>
      </c>
      <c r="IS7" s="1">
        <v>6</v>
      </c>
      <c r="IT7" s="1" t="str">
        <f t="shared" si="0"/>
        <v/>
      </c>
      <c r="IU7" s="1">
        <f t="shared" si="1"/>
        <v>11</v>
      </c>
      <c r="IV7" s="1" t="str">
        <f t="shared" si="2"/>
        <v>X</v>
      </c>
    </row>
    <row r="8" spans="1:256" s="68" customFormat="1" x14ac:dyDescent="0.25">
      <c r="B8" s="159"/>
      <c r="C8" s="156"/>
      <c r="D8" s="156"/>
      <c r="E8" s="159"/>
      <c r="F8" s="156"/>
      <c r="G8" s="156"/>
      <c r="H8" s="156"/>
      <c r="IS8" s="1">
        <v>7</v>
      </c>
      <c r="IT8" s="1" t="str">
        <f t="shared" si="0"/>
        <v/>
      </c>
      <c r="IU8" s="1">
        <f t="shared" si="1"/>
        <v>11</v>
      </c>
      <c r="IV8" s="1" t="str">
        <f t="shared" si="2"/>
        <v>X</v>
      </c>
    </row>
    <row r="9" spans="1:256" ht="14.4" thickBot="1" x14ac:dyDescent="0.3">
      <c r="B9" s="160"/>
      <c r="C9" s="157"/>
      <c r="D9" s="157"/>
      <c r="E9" s="160"/>
      <c r="F9" s="157"/>
      <c r="G9" s="157"/>
      <c r="H9" s="157"/>
      <c r="J9" s="68"/>
      <c r="IS9" s="1">
        <v>8</v>
      </c>
      <c r="IT9" s="1" t="str">
        <f t="shared" si="0"/>
        <v/>
      </c>
      <c r="IU9" s="1">
        <f t="shared" si="1"/>
        <v>11</v>
      </c>
      <c r="IV9" s="1" t="str">
        <f t="shared" si="2"/>
        <v>X</v>
      </c>
    </row>
    <row r="10" spans="1:256" x14ac:dyDescent="0.25">
      <c r="G10" s="68"/>
      <c r="H10" s="68"/>
      <c r="J10" s="68"/>
      <c r="IS10" s="1">
        <v>9</v>
      </c>
      <c r="IT10" s="1" t="str">
        <f t="shared" si="0"/>
        <v/>
      </c>
      <c r="IU10" s="1">
        <f t="shared" si="1"/>
        <v>11</v>
      </c>
      <c r="IV10" s="1" t="str">
        <f t="shared" si="2"/>
        <v>X</v>
      </c>
    </row>
    <row r="11" spans="1:256" x14ac:dyDescent="0.25">
      <c r="A11" s="69">
        <v>1</v>
      </c>
      <c r="B11" s="73"/>
      <c r="C11" s="73"/>
      <c r="D11" s="73"/>
      <c r="E11" s="73"/>
      <c r="F11" s="69" t="str">
        <f t="shared" ref="F11:F19" si="3">IF(B11="","",UPPER(CONCATENATE(LEFT(C11,2),LEFT(D11,2),LEFT(B11,1))))</f>
        <v/>
      </c>
      <c r="G11" s="74"/>
      <c r="H11" s="70">
        <f>IF(G11="",0,ROUND(G11*1.25,2))</f>
        <v>0</v>
      </c>
      <c r="J11" s="68"/>
      <c r="IS11" s="1">
        <v>10</v>
      </c>
      <c r="IT11" s="1" t="str">
        <f t="shared" si="0"/>
        <v/>
      </c>
      <c r="IU11" s="1">
        <f t="shared" si="1"/>
        <v>11</v>
      </c>
      <c r="IV11" s="1" t="str">
        <f t="shared" si="2"/>
        <v>X</v>
      </c>
    </row>
    <row r="12" spans="1:256" x14ac:dyDescent="0.25">
      <c r="A12" s="69">
        <v>2</v>
      </c>
      <c r="B12" s="73"/>
      <c r="C12" s="73"/>
      <c r="D12" s="73"/>
      <c r="E12" s="73"/>
      <c r="F12" s="69" t="str">
        <f t="shared" si="3"/>
        <v/>
      </c>
      <c r="G12" s="74"/>
      <c r="H12" s="70">
        <f t="shared" ref="H12:H20" si="4">IF(G12="",0,ROUND(G12*1.25,2))</f>
        <v>0</v>
      </c>
      <c r="J12" s="68"/>
    </row>
    <row r="13" spans="1:256" x14ac:dyDescent="0.25">
      <c r="A13" s="69">
        <v>3</v>
      </c>
      <c r="B13" s="73"/>
      <c r="C13" s="73"/>
      <c r="D13" s="73"/>
      <c r="E13" s="73"/>
      <c r="F13" s="69" t="str">
        <f t="shared" si="3"/>
        <v/>
      </c>
      <c r="G13" s="74"/>
      <c r="H13" s="70">
        <f t="shared" si="4"/>
        <v>0</v>
      </c>
      <c r="J13" s="68"/>
    </row>
    <row r="14" spans="1:256" x14ac:dyDescent="0.25">
      <c r="A14" s="69">
        <v>4</v>
      </c>
      <c r="B14" s="73"/>
      <c r="C14" s="73"/>
      <c r="D14" s="73"/>
      <c r="E14" s="73"/>
      <c r="F14" s="69" t="str">
        <f t="shared" si="3"/>
        <v/>
      </c>
      <c r="G14" s="74"/>
      <c r="H14" s="70">
        <f t="shared" si="4"/>
        <v>0</v>
      </c>
      <c r="J14" s="68"/>
    </row>
    <row r="15" spans="1:256" x14ac:dyDescent="0.25">
      <c r="A15" s="69">
        <v>5</v>
      </c>
      <c r="B15" s="73"/>
      <c r="C15" s="73"/>
      <c r="D15" s="73"/>
      <c r="E15" s="73"/>
      <c r="F15" s="69" t="str">
        <f t="shared" si="3"/>
        <v/>
      </c>
      <c r="G15" s="74"/>
      <c r="H15" s="70">
        <f t="shared" si="4"/>
        <v>0</v>
      </c>
      <c r="J15" s="68"/>
    </row>
    <row r="16" spans="1:256" x14ac:dyDescent="0.25">
      <c r="A16" s="69">
        <v>6</v>
      </c>
      <c r="B16" s="73"/>
      <c r="C16" s="73"/>
      <c r="D16" s="73"/>
      <c r="E16" s="73"/>
      <c r="F16" s="69" t="str">
        <f t="shared" si="3"/>
        <v/>
      </c>
      <c r="G16" s="74"/>
      <c r="H16" s="70">
        <f t="shared" si="4"/>
        <v>0</v>
      </c>
    </row>
    <row r="17" spans="1:8" x14ac:dyDescent="0.25">
      <c r="A17" s="69">
        <v>7</v>
      </c>
      <c r="B17" s="73"/>
      <c r="C17" s="73"/>
      <c r="D17" s="73"/>
      <c r="E17" s="73"/>
      <c r="F17" s="69" t="str">
        <f t="shared" si="3"/>
        <v/>
      </c>
      <c r="G17" s="74"/>
      <c r="H17" s="70">
        <f t="shared" si="4"/>
        <v>0</v>
      </c>
    </row>
    <row r="18" spans="1:8" x14ac:dyDescent="0.25">
      <c r="A18" s="69">
        <v>8</v>
      </c>
      <c r="B18" s="73"/>
      <c r="C18" s="73"/>
      <c r="D18" s="73"/>
      <c r="E18" s="73"/>
      <c r="F18" s="69" t="str">
        <f t="shared" si="3"/>
        <v/>
      </c>
      <c r="G18" s="74"/>
      <c r="H18" s="70">
        <f t="shared" si="4"/>
        <v>0</v>
      </c>
    </row>
    <row r="19" spans="1:8" x14ac:dyDescent="0.25">
      <c r="A19" s="69">
        <v>9</v>
      </c>
      <c r="B19" s="73"/>
      <c r="C19" s="73"/>
      <c r="D19" s="73"/>
      <c r="E19" s="73"/>
      <c r="F19" s="69" t="str">
        <f t="shared" si="3"/>
        <v/>
      </c>
      <c r="G19" s="74"/>
      <c r="H19" s="70">
        <f t="shared" si="4"/>
        <v>0</v>
      </c>
    </row>
    <row r="20" spans="1:8" x14ac:dyDescent="0.25">
      <c r="A20" s="69">
        <v>10</v>
      </c>
      <c r="B20" s="73"/>
      <c r="C20" s="73"/>
      <c r="D20" s="73"/>
      <c r="E20" s="73"/>
      <c r="F20" s="69" t="str">
        <f>IF(B20="","",UPPER(CONCATENATE(LEFT(C20,2),LEFT(D20,2),LEFT(B20,1))))</f>
        <v/>
      </c>
      <c r="G20" s="74"/>
      <c r="H20" s="70">
        <f t="shared" si="4"/>
        <v>0</v>
      </c>
    </row>
    <row r="21" spans="1:8" x14ac:dyDescent="0.25">
      <c r="A21" s="71"/>
      <c r="B21" s="72"/>
      <c r="C21" s="72"/>
      <c r="D21" s="72"/>
      <c r="E21" s="72"/>
      <c r="F21" s="72"/>
      <c r="G21" s="72"/>
      <c r="H21" s="72"/>
    </row>
    <row r="22" spans="1:8" x14ac:dyDescent="0.25">
      <c r="A22" s="154" t="s">
        <v>23</v>
      </c>
      <c r="B22" s="154"/>
      <c r="C22" s="154"/>
      <c r="D22" s="154"/>
      <c r="E22" s="154"/>
      <c r="F22" s="154"/>
      <c r="G22" s="154"/>
      <c r="H22" s="154"/>
    </row>
    <row r="23" spans="1:8" x14ac:dyDescent="0.25">
      <c r="A23" s="154"/>
      <c r="B23" s="154"/>
      <c r="C23" s="154"/>
      <c r="D23" s="154"/>
      <c r="E23" s="154"/>
      <c r="F23" s="154"/>
      <c r="G23" s="154"/>
      <c r="H23" s="154"/>
    </row>
    <row r="24" spans="1:8" ht="13.95" customHeight="1" x14ac:dyDescent="0.25">
      <c r="A24" s="154" t="s">
        <v>12</v>
      </c>
      <c r="B24" s="154"/>
      <c r="C24" s="154"/>
      <c r="D24" s="154"/>
      <c r="E24" s="154"/>
      <c r="F24" s="154"/>
      <c r="G24" s="154"/>
      <c r="H24" s="154"/>
    </row>
    <row r="25" spans="1:8" x14ac:dyDescent="0.25">
      <c r="A25" s="154"/>
      <c r="B25" s="154"/>
      <c r="C25" s="154"/>
      <c r="D25" s="154"/>
      <c r="E25" s="154"/>
      <c r="F25" s="154"/>
      <c r="G25" s="154"/>
      <c r="H25" s="154"/>
    </row>
  </sheetData>
  <sheetProtection algorithmName="SHA-512" hashValue="HI+aBFRdwpOoejTkjB4qAwtXkJYoJRmshWrRDPltNaeXLhfLDq7RjcAXYA++FfsUcMOs3eceJ3/piLACSU4u1g==" saltValue="fQ+W0y4jus7zh2M849ojdg==" spinCount="100000" sheet="1" objects="1" scenarios="1"/>
  <mergeCells count="14">
    <mergeCell ref="A1:B1"/>
    <mergeCell ref="A2:B2"/>
    <mergeCell ref="C2:H3"/>
    <mergeCell ref="A5:H5"/>
    <mergeCell ref="A24:H25"/>
    <mergeCell ref="A22:H23"/>
    <mergeCell ref="H7:H9"/>
    <mergeCell ref="B7:B9"/>
    <mergeCell ref="E7:E9"/>
    <mergeCell ref="D7:D9"/>
    <mergeCell ref="C7:C9"/>
    <mergeCell ref="G7:G9"/>
    <mergeCell ref="F7:F9"/>
    <mergeCell ref="C1:H1"/>
  </mergeCells>
  <phoneticPr fontId="6" type="noConversion"/>
  <printOptions horizontalCentered="1"/>
  <pageMargins left="0.59055118110236227" right="0.59055118110236227" top="0.59055118110236227" bottom="0.59055118110236227" header="0.19685039370078741" footer="0.19685039370078741"/>
  <pageSetup paperSize="9" orientation="landscape" horizontalDpi="4294967293" verticalDpi="4294967293" r:id="rId1"/>
  <headerFooter>
    <oddFooter>&amp;C&amp;8&amp;A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3"/>
    <pageSetUpPr fitToPage="1"/>
  </sheetPr>
  <dimension ref="A1:IV18"/>
  <sheetViews>
    <sheetView showGridLines="0" showZeros="0" view="pageBreakPreview" zoomScaleNormal="100" zoomScaleSheetLayoutView="100" workbookViewId="0">
      <selection activeCell="C21" sqref="C21"/>
    </sheetView>
  </sheetViews>
  <sheetFormatPr baseColWidth="10" defaultColWidth="11.44140625" defaultRowHeight="13.8" x14ac:dyDescent="0.25"/>
  <cols>
    <col min="1" max="1" width="5.6640625" style="1" customWidth="1"/>
    <col min="2" max="2" width="89.88671875" style="1" customWidth="1"/>
    <col min="3" max="3" width="15.6640625" style="1" customWidth="1"/>
    <col min="4" max="4" width="20.6640625" style="1" customWidth="1"/>
    <col min="5" max="26" width="11.44140625" style="1"/>
    <col min="27" max="27" width="0" style="1" hidden="1" customWidth="1"/>
    <col min="28" max="16384" width="11.44140625" style="1"/>
  </cols>
  <sheetData>
    <row r="1" spans="1:256" x14ac:dyDescent="0.25">
      <c r="A1" s="162" t="str">
        <f>CONCATENATE(PERSONAL!A1,"  ",PERSONAL!C1)</f>
        <v xml:space="preserve">EMPRESA:  </v>
      </c>
      <c r="B1" s="162"/>
      <c r="C1" s="162"/>
      <c r="D1" s="162"/>
    </row>
    <row r="2" spans="1:256" x14ac:dyDescent="0.25">
      <c r="A2" s="163" t="str">
        <f>CONCATENATE(PERSONAL!A2,"  ",PERSONAL!C2)</f>
        <v xml:space="preserve">PROYECTO:  </v>
      </c>
      <c r="B2" s="163"/>
      <c r="C2" s="163"/>
      <c r="D2" s="163"/>
      <c r="IS2" s="1">
        <v>1</v>
      </c>
      <c r="IT2" s="1">
        <f>C10</f>
        <v>0</v>
      </c>
      <c r="IU2" s="1">
        <f>IF(IT2=0,MAX($IS$2:$IS$6)+1,IS2)</f>
        <v>6</v>
      </c>
      <c r="IV2" s="1" t="str">
        <f>IF(ISERROR(VLOOKUP(SMALL($IU$2:$IU$6,IS2),$IS$2:$IT$6,2,FALSE)),"X",VLOOKUP(SMALL($IU$2:$IU$6,IS2),$IS$2:$IT$6,2,FALSE))</f>
        <v>X</v>
      </c>
    </row>
    <row r="3" spans="1:256" x14ac:dyDescent="0.25">
      <c r="A3" s="163"/>
      <c r="B3" s="163"/>
      <c r="C3" s="163"/>
      <c r="D3" s="163"/>
      <c r="IS3" s="1">
        <v>2</v>
      </c>
      <c r="IT3" s="1">
        <f>C11</f>
        <v>0</v>
      </c>
      <c r="IU3" s="1">
        <f>IF(IT3=0,MAX($IS$2:$IS$6)+1,IS3)</f>
        <v>6</v>
      </c>
      <c r="IV3" s="1" t="str">
        <f>IF(ISERROR(VLOOKUP(SMALL($IU$2:$IU$6,IS3),$IS$2:$IT$6,2,FALSE)),"X",VLOOKUP(SMALL($IU$2:$IU$6,IS3),$IS$2:$IT$6,2,FALSE))</f>
        <v>X</v>
      </c>
    </row>
    <row r="4" spans="1:256" x14ac:dyDescent="0.25">
      <c r="IS4" s="1">
        <v>3</v>
      </c>
      <c r="IT4" s="1">
        <f>C12</f>
        <v>0</v>
      </c>
      <c r="IU4" s="1">
        <f>IF(IT4=0,MAX($IS$2:$IS$6)+1,IS4)</f>
        <v>6</v>
      </c>
      <c r="IV4" s="1" t="str">
        <f>IF(ISERROR(VLOOKUP(SMALL($IU$2:$IU$6,IS4),$IS$2:$IT$6,2,FALSE)),"X",VLOOKUP(SMALL($IU$2:$IU$6,IS4),$IS$2:$IT$6,2,FALSE))</f>
        <v>X</v>
      </c>
    </row>
    <row r="5" spans="1:256" s="67" customFormat="1" x14ac:dyDescent="0.25">
      <c r="A5" s="153" t="s">
        <v>378</v>
      </c>
      <c r="B5" s="153"/>
      <c r="C5" s="153"/>
      <c r="D5" s="153"/>
      <c r="IS5" s="1">
        <v>4</v>
      </c>
      <c r="IT5" s="1">
        <f>C13</f>
        <v>0</v>
      </c>
      <c r="IU5" s="1">
        <f>IF(IT5=0,MAX($IS$2:$IS$6)+1,IS5)</f>
        <v>6</v>
      </c>
      <c r="IV5" s="1" t="str">
        <f>IF(ISERROR(VLOOKUP(SMALL($IU$2:$IU$6,IS5),$IS$2:$IT$6,2,FALSE)),"X",VLOOKUP(SMALL($IU$2:$IU$6,IS5),$IS$2:$IT$6,2,FALSE))</f>
        <v>X</v>
      </c>
    </row>
    <row r="6" spans="1:256" ht="14.4" thickBot="1" x14ac:dyDescent="0.3">
      <c r="IS6" s="1">
        <v>5</v>
      </c>
      <c r="IT6" s="1">
        <f>C14</f>
        <v>0</v>
      </c>
      <c r="IU6" s="1">
        <f>IF(IT6=0,MAX($IS$2:$IS$6)+1,IS6)</f>
        <v>6</v>
      </c>
      <c r="IV6" s="1" t="str">
        <f>IF(ISERROR(VLOOKUP(SMALL($IU$2:$IU$6,IS6),$IS$2:$IT$6,2,FALSE)),"X",VLOOKUP(SMALL($IU$2:$IU$6,IS6),$IS$2:$IT$6,2,FALSE))</f>
        <v>X</v>
      </c>
    </row>
    <row r="7" spans="1:256" s="75" customFormat="1" ht="27" thickBot="1" x14ac:dyDescent="0.3">
      <c r="B7" s="14" t="s">
        <v>6</v>
      </c>
      <c r="C7" s="76" t="s">
        <v>20</v>
      </c>
      <c r="D7" s="77" t="s">
        <v>7</v>
      </c>
      <c r="IS7" s="1"/>
      <c r="IT7" s="1"/>
      <c r="IU7" s="1"/>
      <c r="IV7" s="1"/>
    </row>
    <row r="8" spans="1:256" x14ac:dyDescent="0.25">
      <c r="D8" s="68"/>
    </row>
    <row r="9" spans="1:256" x14ac:dyDescent="0.25">
      <c r="D9" s="68"/>
    </row>
    <row r="10" spans="1:256" x14ac:dyDescent="0.25">
      <c r="A10" s="69">
        <v>1</v>
      </c>
      <c r="B10" s="79"/>
      <c r="C10" s="79"/>
      <c r="D10" s="74"/>
    </row>
    <row r="11" spans="1:256" x14ac:dyDescent="0.25">
      <c r="A11" s="69">
        <v>2</v>
      </c>
      <c r="B11" s="79"/>
      <c r="C11" s="79"/>
      <c r="D11" s="74"/>
    </row>
    <row r="12" spans="1:256" x14ac:dyDescent="0.25">
      <c r="A12" s="69">
        <v>3</v>
      </c>
      <c r="B12" s="79"/>
      <c r="C12" s="79"/>
      <c r="D12" s="74"/>
    </row>
    <row r="13" spans="1:256" x14ac:dyDescent="0.25">
      <c r="A13" s="69">
        <v>4</v>
      </c>
      <c r="B13" s="79"/>
      <c r="C13" s="79"/>
      <c r="D13" s="74"/>
    </row>
    <row r="14" spans="1:256" x14ac:dyDescent="0.25">
      <c r="A14" s="69">
        <v>5</v>
      </c>
      <c r="B14" s="79"/>
      <c r="C14" s="79"/>
      <c r="D14" s="74"/>
    </row>
    <row r="16" spans="1:256" ht="13.95" customHeight="1" x14ac:dyDescent="0.25">
      <c r="A16" s="164" t="s">
        <v>57</v>
      </c>
      <c r="B16" s="164"/>
      <c r="C16" s="164"/>
      <c r="D16" s="164"/>
      <c r="E16" s="78"/>
      <c r="F16" s="78"/>
      <c r="G16" s="78"/>
      <c r="H16" s="78"/>
    </row>
    <row r="17" spans="1:8" x14ac:dyDescent="0.25">
      <c r="A17" s="164"/>
      <c r="B17" s="164"/>
      <c r="C17" s="164"/>
      <c r="D17" s="164"/>
      <c r="E17" s="78"/>
      <c r="F17" s="78"/>
      <c r="G17" s="78"/>
      <c r="H17" s="78"/>
    </row>
    <row r="18" spans="1:8" x14ac:dyDescent="0.25">
      <c r="A18" s="164"/>
      <c r="B18" s="164"/>
      <c r="C18" s="164"/>
      <c r="D18" s="164"/>
    </row>
  </sheetData>
  <sheetProtection algorithmName="SHA-512" hashValue="PoKd3xdRQyzaPvvyh0zmo50yg3qcjEKR2zwSdtFyKzdZb+vQL5af9JyCeqMLn+y0eYNCrfCuCCwl8yyTTHo+Fg==" saltValue="L7QZPuMHzRGGB3LapcloTg==" spinCount="100000" sheet="1" objects="1" scenarios="1"/>
  <mergeCells count="4">
    <mergeCell ref="A1:D1"/>
    <mergeCell ref="A2:D3"/>
    <mergeCell ref="A16:D18"/>
    <mergeCell ref="A5:D5"/>
  </mergeCells>
  <phoneticPr fontId="6" type="noConversion"/>
  <printOptions horizontalCentered="1"/>
  <pageMargins left="0.59055118110236227" right="0.59055118110236227" top="0.59055118110236227" bottom="0.59055118110236227" header="0.19685039370078741" footer="0.19685039370078741"/>
  <pageSetup paperSize="9" orientation="landscape" r:id="rId1"/>
  <headerFooter>
    <oddFooter>&amp;C&amp;8&amp;A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3"/>
  </sheetPr>
  <dimension ref="A1:IU179"/>
  <sheetViews>
    <sheetView showGridLines="0" showZeros="0" view="pageBreakPreview" zoomScaleNormal="100" zoomScaleSheetLayoutView="100" workbookViewId="0">
      <selection activeCell="K8" sqref="K8"/>
    </sheetView>
  </sheetViews>
  <sheetFormatPr baseColWidth="10" defaultColWidth="11.5546875" defaultRowHeight="14.4" x14ac:dyDescent="0.3"/>
  <cols>
    <col min="1" max="5" width="5.6640625" style="1" customWidth="1"/>
    <col min="6" max="11" width="7.6640625" style="1" customWidth="1"/>
    <col min="12" max="12" width="6.6640625" style="1" customWidth="1"/>
    <col min="13" max="13" width="5.6640625" style="1" customWidth="1"/>
    <col min="14" max="14" width="6.6640625" style="1" customWidth="1"/>
    <col min="15" max="17" width="5.6640625" style="1" customWidth="1"/>
    <col min="18" max="18" width="5.6640625" style="2" customWidth="1"/>
    <col min="19" max="26" width="5.6640625" style="1" customWidth="1"/>
    <col min="27" max="27" width="20.6640625" style="3" hidden="1" customWidth="1"/>
    <col min="28" max="30" width="5.6640625" style="1" customWidth="1"/>
    <col min="31" max="253" width="11.5546875" style="1"/>
    <col min="254" max="254" width="13.33203125" style="1" bestFit="1" customWidth="1"/>
    <col min="255" max="255" width="10.109375" style="1" bestFit="1" customWidth="1"/>
    <col min="256" max="16384" width="11.5546875" style="1"/>
  </cols>
  <sheetData>
    <row r="1" spans="1:255" ht="15" customHeight="1" x14ac:dyDescent="0.3">
      <c r="A1" s="162" t="str">
        <f>'COLABORACIONES EXTERNAS'!A1:D1</f>
        <v xml:space="preserve">EMPRESA:  </v>
      </c>
      <c r="B1" s="162"/>
      <c r="C1" s="162"/>
      <c r="D1" s="162"/>
      <c r="E1" s="162"/>
      <c r="F1" s="162"/>
      <c r="G1" s="162"/>
      <c r="H1" s="162"/>
      <c r="I1" s="162"/>
      <c r="J1" s="162"/>
      <c r="K1" s="162"/>
      <c r="L1" s="162"/>
      <c r="M1" s="162"/>
      <c r="N1" s="162"/>
      <c r="O1" s="162"/>
    </row>
    <row r="2" spans="1:255" ht="14.25" customHeight="1" x14ac:dyDescent="0.3">
      <c r="A2" s="163" t="str">
        <f>'COLABORACIONES EXTERNAS'!A2:D3</f>
        <v xml:space="preserve">PROYECTO:  </v>
      </c>
      <c r="B2" s="163"/>
      <c r="C2" s="163"/>
      <c r="D2" s="163"/>
      <c r="E2" s="163"/>
      <c r="F2" s="163"/>
      <c r="G2" s="163"/>
      <c r="H2" s="163"/>
      <c r="I2" s="163"/>
      <c r="J2" s="163"/>
      <c r="K2" s="163"/>
      <c r="L2" s="163"/>
      <c r="M2" s="163"/>
      <c r="N2" s="163"/>
      <c r="O2" s="163"/>
      <c r="IQ2" s="1">
        <v>1</v>
      </c>
      <c r="IR2" s="1" t="str">
        <f>PERSONAL!F11</f>
        <v/>
      </c>
      <c r="IS2" s="1">
        <f>IF(IR2="",MAX($IQ$2:$IQ$11)+1,IQ2)</f>
        <v>11</v>
      </c>
      <c r="IT2" s="1" t="str">
        <f>IF(ISERROR(VLOOKUP(SMALL($IS$2:$IS$11,IQ2),$IQ$2:$IR$11,2,FALSE)),"X",VLOOKUP(SMALL($IS$2:$IS$11,IQ2),$IQ$2:$IR$11,2,FALSE))</f>
        <v>X</v>
      </c>
    </row>
    <row r="3" spans="1:255" x14ac:dyDescent="0.3">
      <c r="A3" s="163"/>
      <c r="B3" s="163"/>
      <c r="C3" s="163"/>
      <c r="D3" s="163"/>
      <c r="E3" s="163"/>
      <c r="F3" s="163"/>
      <c r="G3" s="163"/>
      <c r="H3" s="163"/>
      <c r="I3" s="163"/>
      <c r="J3" s="163"/>
      <c r="K3" s="163"/>
      <c r="L3" s="163"/>
      <c r="M3" s="163"/>
      <c r="N3" s="163"/>
      <c r="O3" s="163"/>
      <c r="IQ3" s="1">
        <v>2</v>
      </c>
      <c r="IR3" s="1" t="str">
        <f>PERSONAL!F12</f>
        <v/>
      </c>
      <c r="IS3" s="1">
        <f t="shared" ref="IS3:IS11" si="0">IF(IR3="",MAX($IQ$2:$IQ$11)+1,IQ3)</f>
        <v>11</v>
      </c>
      <c r="IT3" s="1" t="str">
        <f t="shared" ref="IT3:IT11" si="1">IF(ISERROR(VLOOKUP(SMALL($IS$2:$IS$11,IQ3),$IQ$2:$IR$11,2,FALSE)),"X",VLOOKUP(SMALL($IS$2:$IS$11,IQ3),$IQ$2:$IR$11,2,FALSE))</f>
        <v>X</v>
      </c>
    </row>
    <row r="4" spans="1:255" ht="15" thickBot="1" x14ac:dyDescent="0.35">
      <c r="IQ4" s="1">
        <v>3</v>
      </c>
      <c r="IR4" s="1" t="str">
        <f>PERSONAL!F13</f>
        <v/>
      </c>
      <c r="IS4" s="1">
        <f t="shared" si="0"/>
        <v>11</v>
      </c>
      <c r="IT4" s="1" t="str">
        <f t="shared" si="1"/>
        <v>X</v>
      </c>
    </row>
    <row r="5" spans="1:255" ht="14.4" customHeight="1" x14ac:dyDescent="0.3">
      <c r="A5" s="214" t="s">
        <v>301</v>
      </c>
      <c r="B5" s="216"/>
      <c r="C5" s="202"/>
      <c r="D5" s="203"/>
      <c r="E5" s="203"/>
      <c r="F5" s="203"/>
      <c r="G5" s="203"/>
      <c r="H5" s="203"/>
      <c r="I5" s="203"/>
      <c r="J5" s="203"/>
      <c r="K5" s="204"/>
      <c r="M5" s="214" t="s">
        <v>18</v>
      </c>
      <c r="N5" s="215"/>
      <c r="O5" s="216"/>
      <c r="AA5" s="3">
        <f>C5</f>
        <v>0</v>
      </c>
      <c r="IQ5" s="1">
        <v>4</v>
      </c>
      <c r="IR5" s="1" t="str">
        <f>PERSONAL!F14</f>
        <v/>
      </c>
      <c r="IS5" s="1">
        <f t="shared" si="0"/>
        <v>11</v>
      </c>
      <c r="IT5" s="1" t="str">
        <f t="shared" si="1"/>
        <v>X</v>
      </c>
    </row>
    <row r="6" spans="1:255" ht="15" customHeight="1" thickBot="1" x14ac:dyDescent="0.35">
      <c r="A6" s="265"/>
      <c r="B6" s="266"/>
      <c r="C6" s="205"/>
      <c r="D6" s="206"/>
      <c r="E6" s="206"/>
      <c r="F6" s="206"/>
      <c r="G6" s="206"/>
      <c r="H6" s="206"/>
      <c r="I6" s="206"/>
      <c r="J6" s="206"/>
      <c r="K6" s="207"/>
      <c r="M6" s="217"/>
      <c r="N6" s="218"/>
      <c r="O6" s="219"/>
      <c r="IQ6" s="1">
        <v>5</v>
      </c>
      <c r="IR6" s="1" t="str">
        <f>PERSONAL!F15</f>
        <v/>
      </c>
      <c r="IS6" s="1">
        <f t="shared" si="0"/>
        <v>11</v>
      </c>
      <c r="IT6" s="1" t="str">
        <f t="shared" si="1"/>
        <v>X</v>
      </c>
      <c r="IU6" s="4">
        <f>C5</f>
        <v>0</v>
      </c>
    </row>
    <row r="7" spans="1:255" ht="15" customHeight="1" thickBot="1" x14ac:dyDescent="0.35">
      <c r="A7" s="217"/>
      <c r="B7" s="219"/>
      <c r="C7" s="208"/>
      <c r="D7" s="209"/>
      <c r="E7" s="209"/>
      <c r="F7" s="209"/>
      <c r="G7" s="209"/>
      <c r="H7" s="209"/>
      <c r="I7" s="209"/>
      <c r="J7" s="209"/>
      <c r="K7" s="210"/>
      <c r="M7" s="211">
        <f>L21+N21+L28+N28+M57+M89+M118+M150+M179</f>
        <v>0</v>
      </c>
      <c r="N7" s="212"/>
      <c r="O7" s="213"/>
      <c r="AA7" s="5">
        <f>M7</f>
        <v>0</v>
      </c>
      <c r="IQ7" s="1">
        <v>6</v>
      </c>
      <c r="IR7" s="1" t="str">
        <f>PERSONAL!F16</f>
        <v/>
      </c>
      <c r="IS7" s="1">
        <f t="shared" si="0"/>
        <v>11</v>
      </c>
      <c r="IT7" s="1" t="str">
        <f t="shared" si="1"/>
        <v>X</v>
      </c>
      <c r="IU7" s="4">
        <f>M7</f>
        <v>0</v>
      </c>
    </row>
    <row r="8" spans="1:255" x14ac:dyDescent="0.3">
      <c r="IQ8" s="1">
        <v>7</v>
      </c>
      <c r="IR8" s="1" t="str">
        <f>PERSONAL!F17</f>
        <v/>
      </c>
      <c r="IS8" s="1">
        <f t="shared" si="0"/>
        <v>11</v>
      </c>
      <c r="IT8" s="1" t="str">
        <f t="shared" si="1"/>
        <v>X</v>
      </c>
    </row>
    <row r="9" spans="1:255" x14ac:dyDescent="0.3">
      <c r="A9" s="267" t="s">
        <v>27</v>
      </c>
      <c r="B9" s="267"/>
      <c r="C9" s="267"/>
      <c r="D9" s="267"/>
      <c r="E9" s="267"/>
      <c r="F9" s="267"/>
      <c r="G9" s="267"/>
      <c r="H9" s="267"/>
      <c r="I9" s="267"/>
      <c r="J9" s="49"/>
      <c r="L9" s="6" t="str">
        <f>IF(AND(J10&gt;0,J9=0),"Incluir mes de inicio","")</f>
        <v/>
      </c>
      <c r="AA9" s="3">
        <f>J9</f>
        <v>0</v>
      </c>
      <c r="IQ9" s="1">
        <v>8</v>
      </c>
      <c r="IR9" s="1" t="str">
        <f>PERSONAL!F18</f>
        <v/>
      </c>
      <c r="IS9" s="1">
        <f t="shared" si="0"/>
        <v>11</v>
      </c>
      <c r="IT9" s="1" t="str">
        <f t="shared" si="1"/>
        <v>X</v>
      </c>
      <c r="IU9" s="1">
        <f>J9</f>
        <v>0</v>
      </c>
    </row>
    <row r="10" spans="1:255" x14ac:dyDescent="0.3">
      <c r="A10" s="267" t="s">
        <v>28</v>
      </c>
      <c r="B10" s="267"/>
      <c r="C10" s="267"/>
      <c r="D10" s="267"/>
      <c r="E10" s="267"/>
      <c r="F10" s="267"/>
      <c r="G10" s="267"/>
      <c r="H10" s="267"/>
      <c r="I10" s="267"/>
      <c r="J10" s="50"/>
      <c r="L10" s="6" t="str">
        <f>IF(AND(J9&gt;0,J10=0),"Incluir mes finalización","")</f>
        <v/>
      </c>
      <c r="AA10" s="3">
        <f>J10</f>
        <v>0</v>
      </c>
      <c r="IQ10" s="1">
        <v>9</v>
      </c>
      <c r="IR10" s="1" t="str">
        <f>PERSONAL!F19</f>
        <v/>
      </c>
      <c r="IS10" s="1">
        <f t="shared" si="0"/>
        <v>11</v>
      </c>
      <c r="IT10" s="1" t="str">
        <f t="shared" si="1"/>
        <v>X</v>
      </c>
      <c r="IU10" s="1">
        <f>J10</f>
        <v>0</v>
      </c>
    </row>
    <row r="11" spans="1:255" x14ac:dyDescent="0.3">
      <c r="B11" s="7"/>
      <c r="C11" s="7"/>
      <c r="D11" s="7"/>
      <c r="I11" s="8" t="s">
        <v>16</v>
      </c>
      <c r="J11" s="181" t="str">
        <f>IF(AND(J9=0,J10=0),"",IF(AND(J9=0,J10&gt;0),"SUBSANAR",IF(AND(J9&gt;0,J10=0),"SUBSANAR",IF(J10&lt;J9,"ERROR",IF(J10-J9+1&gt;6,"ERROR",J10-J9+1)))))</f>
        <v/>
      </c>
      <c r="K11" s="182"/>
      <c r="L11" s="1" t="s">
        <v>17</v>
      </c>
      <c r="AA11" s="3" t="str">
        <f>J11</f>
        <v/>
      </c>
      <c r="IQ11" s="1">
        <v>10</v>
      </c>
      <c r="IR11" s="1" t="str">
        <f>PERSONAL!F20</f>
        <v/>
      </c>
      <c r="IS11" s="1">
        <f t="shared" si="0"/>
        <v>11</v>
      </c>
      <c r="IT11" s="1" t="str">
        <f t="shared" si="1"/>
        <v>X</v>
      </c>
    </row>
    <row r="12" spans="1:255" x14ac:dyDescent="0.3">
      <c r="A12" s="9"/>
      <c r="B12" s="9"/>
      <c r="C12" s="9"/>
      <c r="D12" s="9"/>
      <c r="O12" s="10" t="str">
        <f>IF(OR(J9=0,J10=0),"",IF(J10&lt;J9,"El mes de finalización es anterior al inicio de la actividad",IF(J11&lt;=6,"","La duración de la actividad debe ser inferior a seis meses")))</f>
        <v/>
      </c>
    </row>
    <row r="13" spans="1:255" ht="15" thickBot="1" x14ac:dyDescent="0.35">
      <c r="B13" s="11" t="s">
        <v>359</v>
      </c>
      <c r="C13" s="11"/>
      <c r="D13" s="11"/>
      <c r="E13" s="11"/>
      <c r="F13" s="11"/>
      <c r="G13" s="11"/>
      <c r="H13" s="9"/>
      <c r="I13" s="9"/>
      <c r="J13" s="9"/>
      <c r="K13" s="9"/>
      <c r="L13" s="9"/>
      <c r="M13" s="9"/>
      <c r="N13" s="9"/>
    </row>
    <row r="14" spans="1:255" ht="15.75" customHeight="1" thickBot="1" x14ac:dyDescent="0.35">
      <c r="B14" s="12"/>
      <c r="C14" s="214" t="s">
        <v>32</v>
      </c>
      <c r="D14" s="215"/>
      <c r="E14" s="215"/>
      <c r="F14" s="215"/>
      <c r="G14" s="216"/>
      <c r="H14" s="255" t="s">
        <v>33</v>
      </c>
      <c r="I14" s="214" t="s">
        <v>34</v>
      </c>
      <c r="J14" s="216"/>
      <c r="K14" s="13"/>
      <c r="L14" s="237" t="s">
        <v>10</v>
      </c>
      <c r="M14" s="238"/>
      <c r="N14" s="238"/>
      <c r="O14" s="239"/>
    </row>
    <row r="15" spans="1:255" ht="15" thickBot="1" x14ac:dyDescent="0.35">
      <c r="B15" s="12"/>
      <c r="C15" s="265"/>
      <c r="D15" s="269"/>
      <c r="E15" s="269"/>
      <c r="F15" s="269"/>
      <c r="G15" s="266"/>
      <c r="H15" s="156"/>
      <c r="I15" s="265"/>
      <c r="J15" s="266"/>
      <c r="K15" s="13"/>
      <c r="L15" s="233" t="s">
        <v>29</v>
      </c>
      <c r="M15" s="234"/>
      <c r="N15" s="235" t="s">
        <v>30</v>
      </c>
      <c r="O15" s="236"/>
    </row>
    <row r="16" spans="1:255" ht="15" customHeight="1" x14ac:dyDescent="0.3">
      <c r="B16" s="15">
        <v>1</v>
      </c>
      <c r="C16" s="260"/>
      <c r="D16" s="261"/>
      <c r="E16" s="261"/>
      <c r="F16" s="261"/>
      <c r="G16" s="262"/>
      <c r="H16" s="51"/>
      <c r="I16" s="263"/>
      <c r="J16" s="264"/>
      <c r="K16" s="13"/>
      <c r="L16" s="250">
        <f>IF(H16="II",I16,IF(H16="DE",0,IF(AND(I16&gt;0,H16=0),"FALTA TIPO",IF(AND(I16&gt;0,H16&lt;&gt;"DE",H16&lt;&gt;"II"),"ERROR TIPO",0))))</f>
        <v>0</v>
      </c>
      <c r="M16" s="254"/>
      <c r="N16" s="250">
        <f>IF(H16="DE",I16,IF(AND(I16&gt;0,H16=0),"FALTA TIPO",IF(AND(I16&gt;0,H16&lt;&gt;"DE",H16&lt;&gt;"II"),"ERROR TIPO",0)))</f>
        <v>0</v>
      </c>
      <c r="O16" s="251"/>
    </row>
    <row r="17" spans="1:255" x14ac:dyDescent="0.3">
      <c r="B17" s="15">
        <v>2</v>
      </c>
      <c r="C17" s="165"/>
      <c r="D17" s="166"/>
      <c r="E17" s="166"/>
      <c r="F17" s="166"/>
      <c r="G17" s="268"/>
      <c r="H17" s="52"/>
      <c r="I17" s="258"/>
      <c r="J17" s="259"/>
      <c r="K17" s="13"/>
      <c r="L17" s="252">
        <f>IF(H17="II",I17,IF(H17="DE",0,IF(AND(I17&gt;0,H17=0),"FALTA TIPO",IF(AND(I17&gt;0,OR(H17&lt;&gt;"DE",H17&lt;&gt;"II")),"ERROR TIPO",0))))</f>
        <v>0</v>
      </c>
      <c r="M17" s="253"/>
      <c r="N17" s="252">
        <f>IF(H17="DE",I17,IF(AND(I17&gt;0,H17=0),"FALTA TIPO",IF(AND(I17&gt;0,H17&lt;&gt;"DE",H17&lt;&gt;"II"),"ERROR TIPO",0)))</f>
        <v>0</v>
      </c>
      <c r="O17" s="271"/>
    </row>
    <row r="18" spans="1:255" x14ac:dyDescent="0.3">
      <c r="B18" s="15">
        <v>3</v>
      </c>
      <c r="C18" s="165"/>
      <c r="D18" s="166"/>
      <c r="E18" s="166"/>
      <c r="F18" s="166"/>
      <c r="G18" s="268"/>
      <c r="H18" s="52"/>
      <c r="I18" s="258"/>
      <c r="J18" s="259"/>
      <c r="K18" s="13"/>
      <c r="L18" s="252">
        <f>IF(H18="II",I18,IF(H18="DE",0,IF(AND(I18&gt;0,H18=0),"FALTA TIPO",IF(AND(I18&gt;0,OR(H18&lt;&gt;"DE",H18&lt;&gt;"II")),"ERROR TIPO",0))))</f>
        <v>0</v>
      </c>
      <c r="M18" s="253"/>
      <c r="N18" s="252">
        <f>IF(H18="DE",I18,IF(AND(I18&gt;0,H18=0),"FALTA TIPO",IF(AND(I18&gt;0,H18&lt;&gt;"DE",H18&lt;&gt;"II"),"ERROR TIPO",0)))</f>
        <v>0</v>
      </c>
      <c r="O18" s="271"/>
    </row>
    <row r="19" spans="1:255" x14ac:dyDescent="0.3">
      <c r="B19" s="15">
        <v>4</v>
      </c>
      <c r="C19" s="165"/>
      <c r="D19" s="166"/>
      <c r="E19" s="166"/>
      <c r="F19" s="166"/>
      <c r="G19" s="268"/>
      <c r="H19" s="52"/>
      <c r="I19" s="258"/>
      <c r="J19" s="259"/>
      <c r="K19" s="13"/>
      <c r="L19" s="252">
        <f>IF(H19="II",I19,IF(H19="DE",0,IF(AND(I19&gt;0,H19=0),"FALTA TIPO",IF(AND(I19&gt;0,OR(H19&lt;&gt;"DE",H19&lt;&gt;"II")),"ERROR TIPO",0))))</f>
        <v>0</v>
      </c>
      <c r="M19" s="253"/>
      <c r="N19" s="252">
        <f>IF(H19="DE",I19,IF(AND(I19&gt;0,H19=0),"FALTA TIPO",IF(AND(I19&gt;0,H19&lt;&gt;"DE",H19&lt;&gt;"II"),"ERROR TIPO",0)))</f>
        <v>0</v>
      </c>
      <c r="O19" s="271"/>
    </row>
    <row r="20" spans="1:255" ht="15" thickBot="1" x14ac:dyDescent="0.35">
      <c r="B20" s="15">
        <v>5</v>
      </c>
      <c r="C20" s="172"/>
      <c r="D20" s="173"/>
      <c r="E20" s="173"/>
      <c r="F20" s="173"/>
      <c r="G20" s="270"/>
      <c r="H20" s="53"/>
      <c r="I20" s="275"/>
      <c r="J20" s="276"/>
      <c r="K20" s="13"/>
      <c r="L20" s="256">
        <f>IF(H20="II",I20,IF(H20="DE",0,IF(AND(I20&gt;0,H20=0),"FALTA TIPO",IF(AND(I20&gt;0,OR(H20&lt;&gt;"DE",H20&lt;&gt;"II")),"ERROR TIPO",0))))</f>
        <v>0</v>
      </c>
      <c r="M20" s="257"/>
      <c r="N20" s="256">
        <f>IF(H20="DE",I20,IF(AND(I20&gt;0,H20=0),"FALTA TIPO",IF(AND(I20&gt;0,H20&lt;&gt;"DE",H20&lt;&gt;"II"),"ERROR TIPO",0)))</f>
        <v>0</v>
      </c>
      <c r="O20" s="282"/>
    </row>
    <row r="21" spans="1:255" ht="15" thickBot="1" x14ac:dyDescent="0.35">
      <c r="B21" s="15"/>
      <c r="F21" s="13" t="str">
        <f>IF(AND(F15="",SUM(F16:F20)=0),"",IF(AND(F15="",SUM(F16:F20)&lt;&gt;0),"ERR",SUM(F16:F20)))</f>
        <v/>
      </c>
      <c r="H21" s="16" t="s">
        <v>9</v>
      </c>
      <c r="I21" s="222">
        <f>SUM(I16:J20)</f>
        <v>0</v>
      </c>
      <c r="J21" s="223"/>
      <c r="K21" s="17"/>
      <c r="L21" s="222">
        <f>IF(OR(L16="ERROR TIPO",L17="ERROR TIPO",L18="ERROR TIPO",L19="ERROR TIPO",L20="ERROR TIPO"),"ERROR",SUM(L16:M20))</f>
        <v>0</v>
      </c>
      <c r="M21" s="223"/>
      <c r="N21" s="222">
        <f>IF(OR(N16="ERROR TIPO",N17="ERROR TIPO",N18="ERROR TIPO",N19="ERROR TIPO",N20="ERROR TIPO"),"ERROR",SUM(N16:O20))</f>
        <v>0</v>
      </c>
      <c r="O21" s="223"/>
      <c r="AA21" s="5">
        <f>I21</f>
        <v>0</v>
      </c>
      <c r="IU21" s="4">
        <f>L21</f>
        <v>0</v>
      </c>
    </row>
    <row r="22" spans="1:255" x14ac:dyDescent="0.3">
      <c r="B22" s="11"/>
      <c r="C22" s="11"/>
      <c r="D22" s="11"/>
      <c r="E22" s="11"/>
      <c r="F22" s="11"/>
      <c r="G22" s="11"/>
      <c r="H22" s="9"/>
      <c r="I22" s="9"/>
      <c r="J22" s="9"/>
      <c r="K22" s="9"/>
      <c r="L22" s="9"/>
      <c r="M22" s="9"/>
      <c r="N22" s="9"/>
      <c r="AA22" s="5">
        <f>L21</f>
        <v>0</v>
      </c>
      <c r="IU22" s="4">
        <f>N21</f>
        <v>0</v>
      </c>
    </row>
    <row r="23" spans="1:255" ht="15" thickBot="1" x14ac:dyDescent="0.35">
      <c r="B23" s="11" t="s">
        <v>31</v>
      </c>
      <c r="C23" s="11"/>
      <c r="D23" s="11"/>
      <c r="E23" s="11"/>
      <c r="F23" s="11"/>
      <c r="G23" s="11"/>
      <c r="H23" s="9"/>
      <c r="I23" s="9"/>
      <c r="J23" s="9"/>
      <c r="K23" s="13"/>
      <c r="L23" s="9"/>
      <c r="M23" s="9"/>
      <c r="N23" s="9"/>
      <c r="AA23" s="5">
        <f>N21</f>
        <v>0</v>
      </c>
    </row>
    <row r="24" spans="1:255" ht="15.75" customHeight="1" thickBot="1" x14ac:dyDescent="0.35">
      <c r="A24" s="18"/>
      <c r="B24" s="12"/>
      <c r="C24" s="214" t="s">
        <v>21</v>
      </c>
      <c r="D24" s="215"/>
      <c r="E24" s="215"/>
      <c r="F24" s="215"/>
      <c r="G24" s="216"/>
      <c r="H24" s="255" t="s">
        <v>33</v>
      </c>
      <c r="I24" s="214" t="s">
        <v>34</v>
      </c>
      <c r="J24" s="216"/>
      <c r="K24" s="13"/>
      <c r="L24" s="237" t="s">
        <v>10</v>
      </c>
      <c r="M24" s="238"/>
      <c r="N24" s="238"/>
      <c r="O24" s="239"/>
    </row>
    <row r="25" spans="1:255" ht="14.25" customHeight="1" thickBot="1" x14ac:dyDescent="0.35">
      <c r="A25" s="18"/>
      <c r="B25" s="12"/>
      <c r="C25" s="217"/>
      <c r="D25" s="218"/>
      <c r="E25" s="218"/>
      <c r="F25" s="218"/>
      <c r="G25" s="219"/>
      <c r="H25" s="156"/>
      <c r="I25" s="217"/>
      <c r="J25" s="219"/>
      <c r="K25" s="13"/>
      <c r="L25" s="233" t="s">
        <v>29</v>
      </c>
      <c r="M25" s="234"/>
      <c r="N25" s="235" t="s">
        <v>30</v>
      </c>
      <c r="O25" s="236"/>
    </row>
    <row r="26" spans="1:255" ht="15.75" customHeight="1" x14ac:dyDescent="0.3">
      <c r="B26" s="15">
        <v>1</v>
      </c>
      <c r="C26" s="277"/>
      <c r="D26" s="278"/>
      <c r="E26" s="278"/>
      <c r="F26" s="278"/>
      <c r="G26" s="279"/>
      <c r="H26" s="54"/>
      <c r="I26" s="263"/>
      <c r="J26" s="264"/>
      <c r="K26" s="13"/>
      <c r="L26" s="250">
        <f>IF(H26="II",I26,IF(H26="DE",0,IF(AND(I26&gt;0,H26=0),"FALTA TIPO",IF(AND(I26&gt;0,H26&lt;&gt;"DE",H26&lt;&gt;"II"),"ERROR TIPO",0))))</f>
        <v>0</v>
      </c>
      <c r="M26" s="251"/>
      <c r="N26" s="250">
        <f>IF(H26="DE",I26,IF(AND(I26&gt;0,H26=0),"FALTA TIPO",IF(AND(I26&gt;0,H26&lt;&gt;"DE",H26&lt;&gt;"II"),"ERROR TIPO",0)))</f>
        <v>0</v>
      </c>
      <c r="O26" s="251"/>
    </row>
    <row r="27" spans="1:255" ht="15" customHeight="1" thickBot="1" x14ac:dyDescent="0.35">
      <c r="B27" s="15">
        <v>2</v>
      </c>
      <c r="C27" s="272"/>
      <c r="D27" s="273"/>
      <c r="E27" s="273"/>
      <c r="F27" s="273"/>
      <c r="G27" s="274"/>
      <c r="H27" s="55"/>
      <c r="I27" s="275"/>
      <c r="J27" s="276"/>
      <c r="K27" s="13"/>
      <c r="L27" s="256">
        <f>IF(H27="II",I27,IF(H27="DE",0,IF(AND(I27&gt;0,H27=0),"FALTA TIPO",IF(AND(I27&gt;0,OR(H27&lt;&gt;"DE",H27&lt;&gt;"II")),"ERROR TIPO",0))))</f>
        <v>0</v>
      </c>
      <c r="M27" s="282"/>
      <c r="N27" s="256">
        <f>IF(H27="DE",I27,IF(AND(I27&gt;0,H27=0),"FALTA TIPO",IF(AND(I27&gt;0,OR(H27&lt;&gt;"DE",H27&lt;&gt;"II")),"ERROR TIPO",0)))</f>
        <v>0</v>
      </c>
      <c r="O27" s="282"/>
    </row>
    <row r="28" spans="1:255" ht="15.75" customHeight="1" thickBot="1" x14ac:dyDescent="0.35">
      <c r="B28" s="15"/>
      <c r="F28" s="13" t="str">
        <f>IF(AND(F25="",SUM(F26:F27)=0),"",IF(AND(F25="",SUM(F26:F27)&lt;&gt;0),"ERR",SUM(F26:F27)))</f>
        <v/>
      </c>
      <c r="H28" s="19" t="s">
        <v>9</v>
      </c>
      <c r="I28" s="280">
        <f>SUM(I26:J27)</f>
        <v>0</v>
      </c>
      <c r="J28" s="281"/>
      <c r="K28" s="17"/>
      <c r="L28" s="222">
        <f>IF(OR(L26="ERROR TIPO",L27="ERROR TIPO"),"ERROR",SUM(L26:M27))</f>
        <v>0</v>
      </c>
      <c r="M28" s="223"/>
      <c r="N28" s="222">
        <f>IF(OR(N26="ERROR TIPO",N27="ERROR TIPO"),"ERROR",SUM(N26:O27))</f>
        <v>0</v>
      </c>
      <c r="O28" s="223"/>
      <c r="AA28" s="5">
        <f>I28</f>
        <v>0</v>
      </c>
      <c r="IU28" s="4">
        <f>L28</f>
        <v>0</v>
      </c>
    </row>
    <row r="29" spans="1:255" ht="15" thickBot="1" x14ac:dyDescent="0.35">
      <c r="A29" s="9"/>
      <c r="B29" s="9"/>
      <c r="C29" s="9"/>
      <c r="D29" s="9"/>
      <c r="K29" s="13"/>
      <c r="M29" s="20"/>
      <c r="N29" s="21"/>
      <c r="AA29" s="5">
        <f>L28</f>
        <v>0</v>
      </c>
      <c r="IU29" s="4">
        <f>N28</f>
        <v>0</v>
      </c>
    </row>
    <row r="30" spans="1:255" ht="15" thickBot="1" x14ac:dyDescent="0.35">
      <c r="A30" s="224" t="s">
        <v>35</v>
      </c>
      <c r="B30" s="225"/>
      <c r="C30" s="225"/>
      <c r="D30" s="225"/>
      <c r="E30" s="225"/>
      <c r="F30" s="225"/>
      <c r="G30" s="225"/>
      <c r="H30" s="225"/>
      <c r="I30" s="225"/>
      <c r="J30" s="225"/>
      <c r="K30" s="225"/>
      <c r="L30" s="225"/>
      <c r="M30" s="225"/>
      <c r="N30" s="225"/>
      <c r="O30" s="226"/>
      <c r="AA30" s="5">
        <f>N28</f>
        <v>0</v>
      </c>
    </row>
    <row r="31" spans="1:255" ht="15" customHeight="1" thickBot="1" x14ac:dyDescent="0.35">
      <c r="B31" s="22"/>
      <c r="C31" s="22"/>
      <c r="D31" s="22"/>
      <c r="E31" s="22"/>
      <c r="F31" s="22"/>
      <c r="G31" s="22"/>
      <c r="H31" s="22"/>
      <c r="I31" s="22"/>
      <c r="J31" s="22"/>
      <c r="K31" s="22"/>
      <c r="L31" s="22"/>
      <c r="M31" s="22"/>
      <c r="N31" s="22"/>
      <c r="O31" s="22"/>
    </row>
    <row r="32" spans="1:255" ht="15.75" customHeight="1" thickBot="1" x14ac:dyDescent="0.35">
      <c r="A32" s="9"/>
      <c r="B32" s="23" t="s">
        <v>312</v>
      </c>
      <c r="C32" s="9"/>
      <c r="D32" s="9"/>
      <c r="E32" s="9"/>
      <c r="F32" s="9"/>
      <c r="G32" s="9"/>
      <c r="H32" s="9"/>
      <c r="I32" s="9"/>
      <c r="J32" s="9"/>
      <c r="K32" s="24"/>
      <c r="L32" s="237" t="s">
        <v>10</v>
      </c>
      <c r="M32" s="238"/>
      <c r="N32" s="238"/>
      <c r="O32" s="239"/>
      <c r="IU32" s="1" t="str">
        <f>B32</f>
        <v>Descripción:</v>
      </c>
    </row>
    <row r="33" spans="1:255" ht="15" customHeight="1" thickBot="1" x14ac:dyDescent="0.35">
      <c r="A33" s="9"/>
      <c r="B33" s="227"/>
      <c r="C33" s="228"/>
      <c r="D33" s="228"/>
      <c r="E33" s="228"/>
      <c r="F33" s="228"/>
      <c r="G33" s="228"/>
      <c r="H33" s="228"/>
      <c r="I33" s="228"/>
      <c r="J33" s="229"/>
      <c r="K33" s="24"/>
      <c r="L33" s="233" t="s">
        <v>29</v>
      </c>
      <c r="M33" s="234"/>
      <c r="N33" s="235" t="s">
        <v>30</v>
      </c>
      <c r="O33" s="236"/>
      <c r="AA33" s="3">
        <f>B33</f>
        <v>0</v>
      </c>
    </row>
    <row r="34" spans="1:255" ht="15.75" customHeight="1" thickBot="1" x14ac:dyDescent="0.35">
      <c r="A34" s="9"/>
      <c r="B34" s="230"/>
      <c r="C34" s="231"/>
      <c r="D34" s="231"/>
      <c r="E34" s="231"/>
      <c r="F34" s="231"/>
      <c r="G34" s="231"/>
      <c r="H34" s="231"/>
      <c r="I34" s="231"/>
      <c r="J34" s="232"/>
      <c r="K34" s="16" t="s">
        <v>9</v>
      </c>
      <c r="L34" s="220">
        <f>IF(M57=0,0,IF(G36="II",M57,IF(G36=0,"SUBSANAR",0)))</f>
        <v>0</v>
      </c>
      <c r="M34" s="221"/>
      <c r="N34" s="220">
        <f>IF(M57=0,0,IF(G36="DE",M57,IF(G36=0,"SUBSANAR",0)))</f>
        <v>0</v>
      </c>
      <c r="O34" s="221"/>
      <c r="AA34" s="5"/>
      <c r="IU34" s="4">
        <f>L34</f>
        <v>0</v>
      </c>
    </row>
    <row r="35" spans="1:255" ht="15.75" customHeight="1" x14ac:dyDescent="0.3">
      <c r="A35" s="9"/>
      <c r="B35" s="24"/>
      <c r="C35" s="24"/>
      <c r="D35" s="24"/>
      <c r="E35" s="24"/>
      <c r="F35" s="24"/>
      <c r="G35" s="24"/>
      <c r="H35" s="24"/>
      <c r="I35" s="24"/>
      <c r="J35" s="24"/>
      <c r="K35" s="24"/>
      <c r="L35" s="24"/>
      <c r="M35" s="24"/>
      <c r="N35" s="24"/>
      <c r="O35" s="24"/>
      <c r="AA35" s="5"/>
      <c r="IU35" s="4">
        <f>N34</f>
        <v>0</v>
      </c>
    </row>
    <row r="36" spans="1:255" ht="15" customHeight="1" x14ac:dyDescent="0.3">
      <c r="A36" s="9"/>
      <c r="B36" s="25" t="s">
        <v>36</v>
      </c>
      <c r="C36" s="26"/>
      <c r="D36" s="26"/>
      <c r="E36" s="24"/>
      <c r="F36" s="24"/>
      <c r="G36" s="56"/>
      <c r="H36" s="27" t="str">
        <f>IF(B33="","",IF(OR(G36="II",G36="DE"),"","Indicar si la subtarea es de Investigación o Desarrollo"))</f>
        <v/>
      </c>
      <c r="I36" s="24"/>
      <c r="J36" s="28"/>
      <c r="K36" s="28"/>
      <c r="L36" s="28"/>
      <c r="M36" s="28"/>
      <c r="N36" s="28"/>
      <c r="O36" s="28"/>
      <c r="AA36" s="3">
        <f>G36</f>
        <v>0</v>
      </c>
      <c r="IU36" s="1">
        <f>G36</f>
        <v>0</v>
      </c>
    </row>
    <row r="37" spans="1:255" ht="15" customHeight="1" x14ac:dyDescent="0.3">
      <c r="A37" s="9"/>
      <c r="B37" s="24"/>
      <c r="C37" s="24"/>
      <c r="D37" s="24"/>
      <c r="E37" s="24"/>
      <c r="F37" s="24"/>
      <c r="G37" s="24"/>
      <c r="H37" s="24"/>
      <c r="I37" s="24"/>
      <c r="J37" s="24"/>
      <c r="K37" s="24"/>
      <c r="L37" s="24"/>
      <c r="M37" s="24"/>
      <c r="N37" s="24"/>
      <c r="O37" s="24"/>
    </row>
    <row r="38" spans="1:255" ht="15" customHeight="1" x14ac:dyDescent="0.3">
      <c r="A38" s="9"/>
      <c r="B38" s="177" t="s">
        <v>37</v>
      </c>
      <c r="C38" s="177"/>
      <c r="D38" s="177"/>
      <c r="E38" s="177"/>
      <c r="F38" s="177"/>
      <c r="G38" s="177"/>
      <c r="H38" s="178"/>
      <c r="I38" s="180" t="str">
        <f>IF(AND(H38=0,H40=0),"",IF(AND(H40&gt;0,H38=0),"Incluir mes de inicio",IF(H38&lt;$J$9,"La subtarea se inicia antes del inicio de la actividad",IF(H38&gt;$J$10,"La subtarea se inicia después de la finalización de la actividad",""))))</f>
        <v/>
      </c>
      <c r="J38" s="180"/>
      <c r="K38" s="180"/>
      <c r="L38" s="180"/>
      <c r="M38" s="180"/>
      <c r="N38" s="180"/>
      <c r="O38" s="180"/>
      <c r="AA38" s="3">
        <f>H38</f>
        <v>0</v>
      </c>
      <c r="IU38" s="1">
        <f>H38</f>
        <v>0</v>
      </c>
    </row>
    <row r="39" spans="1:255" ht="15" customHeight="1" x14ac:dyDescent="0.3">
      <c r="A39" s="9"/>
      <c r="B39" s="177"/>
      <c r="C39" s="177"/>
      <c r="D39" s="177"/>
      <c r="E39" s="177"/>
      <c r="F39" s="177"/>
      <c r="G39" s="177"/>
      <c r="H39" s="201"/>
      <c r="I39" s="180"/>
      <c r="J39" s="180"/>
      <c r="K39" s="180"/>
      <c r="L39" s="180"/>
      <c r="M39" s="180"/>
      <c r="N39" s="180"/>
      <c r="O39" s="180"/>
    </row>
    <row r="40" spans="1:255" ht="14.25" customHeight="1" x14ac:dyDescent="0.3">
      <c r="A40" s="9"/>
      <c r="B40" s="177" t="s">
        <v>38</v>
      </c>
      <c r="C40" s="177"/>
      <c r="D40" s="177"/>
      <c r="E40" s="177"/>
      <c r="F40" s="177"/>
      <c r="G40" s="177"/>
      <c r="H40" s="178"/>
      <c r="I40" s="180" t="str">
        <f>IF(AND(H38=0,H40=0),"",IF(AND(OR(H38&lt;$J$9,H38&gt;$J$10),H40=0),"",IF(AND(H38&gt;=$J$9,H38&lt;=$J$10,H40=0),"Incluir mes de finalización",IF(H40&lt;$J$9,"La subtarea finaliza antes del inicio de la actividad",IF(H40&gt;$J$10,"La subtarea finaliza después de la finalización de la actividad","")))))</f>
        <v/>
      </c>
      <c r="J40" s="180"/>
      <c r="K40" s="180"/>
      <c r="L40" s="180"/>
      <c r="M40" s="180"/>
      <c r="N40" s="180"/>
      <c r="O40" s="180"/>
      <c r="AA40" s="3">
        <f>H40</f>
        <v>0</v>
      </c>
      <c r="IU40" s="1">
        <f>H40</f>
        <v>0</v>
      </c>
    </row>
    <row r="41" spans="1:255" ht="14.4" customHeight="1" x14ac:dyDescent="0.3">
      <c r="A41" s="9"/>
      <c r="B41" s="177"/>
      <c r="C41" s="177"/>
      <c r="D41" s="177"/>
      <c r="E41" s="177"/>
      <c r="F41" s="177"/>
      <c r="G41" s="177"/>
      <c r="H41" s="179"/>
      <c r="I41" s="180"/>
      <c r="J41" s="180"/>
      <c r="K41" s="180"/>
      <c r="L41" s="180"/>
      <c r="M41" s="180"/>
      <c r="N41" s="180"/>
      <c r="O41" s="180"/>
      <c r="S41" s="29"/>
      <c r="T41" s="29"/>
      <c r="U41" s="29"/>
      <c r="V41" s="29"/>
      <c r="W41" s="29"/>
      <c r="X41" s="29"/>
      <c r="Y41" s="29"/>
      <c r="Z41" s="29"/>
      <c r="AA41" s="30"/>
      <c r="AB41" s="29"/>
      <c r="AC41" s="29"/>
      <c r="AD41" s="29"/>
      <c r="IU41" s="29"/>
    </row>
    <row r="42" spans="1:255" ht="14.4" customHeight="1" x14ac:dyDescent="0.3">
      <c r="A42" s="9"/>
      <c r="B42" s="24"/>
      <c r="C42" s="24"/>
      <c r="D42" s="24"/>
      <c r="E42" s="24"/>
      <c r="F42" s="24"/>
      <c r="G42" s="31" t="s">
        <v>39</v>
      </c>
      <c r="H42" s="181" t="str">
        <f>IF(AND(H38=0,H40=0),"",IF(AND(H38&gt;=$J$9,H38&lt;=$J$10,H40=0),"SUBSANAR",IF(AND(H40&gt;=$J$9,H40&lt;=$J$10,H38=0),"SUBSANAR",IF(OR(H38&lt;$J$9,H38&gt;$J$10,H40&lt;$J$9,H40&gt;$J$10),"ERROR",H40-H38+1))))</f>
        <v/>
      </c>
      <c r="I42" s="182"/>
      <c r="J42" s="24" t="s">
        <v>17</v>
      </c>
      <c r="K42" s="24"/>
      <c r="L42" s="24"/>
      <c r="M42" s="24"/>
      <c r="N42" s="24"/>
      <c r="O42" s="24"/>
      <c r="S42" s="29"/>
      <c r="T42" s="29"/>
      <c r="U42" s="29"/>
      <c r="V42" s="29"/>
      <c r="W42" s="29"/>
      <c r="X42" s="29"/>
      <c r="Y42" s="29"/>
      <c r="Z42" s="29"/>
      <c r="AA42" s="30" t="str">
        <f>H42</f>
        <v/>
      </c>
      <c r="AB42" s="29"/>
      <c r="AC42" s="29"/>
      <c r="AD42" s="29"/>
      <c r="IU42" s="29"/>
    </row>
    <row r="43" spans="1:255" ht="14.4" customHeight="1" x14ac:dyDescent="0.3">
      <c r="A43" s="9"/>
      <c r="B43" s="24"/>
      <c r="C43" s="24"/>
      <c r="D43" s="24"/>
      <c r="E43" s="24"/>
      <c r="F43" s="24"/>
      <c r="G43" s="24"/>
      <c r="H43" s="24"/>
      <c r="I43" s="24"/>
      <c r="J43" s="24"/>
      <c r="K43" s="24"/>
      <c r="L43" s="24"/>
      <c r="M43" s="24"/>
      <c r="N43" s="24"/>
      <c r="O43" s="24"/>
      <c r="S43" s="29"/>
      <c r="T43" s="29"/>
      <c r="U43" s="29"/>
      <c r="V43" s="29"/>
      <c r="W43" s="29"/>
      <c r="X43" s="29"/>
      <c r="Y43" s="29"/>
      <c r="Z43" s="29"/>
      <c r="AA43" s="30"/>
      <c r="AB43" s="29"/>
      <c r="AC43" s="29"/>
      <c r="AD43" s="29"/>
      <c r="IU43" s="29"/>
    </row>
    <row r="44" spans="1:255" ht="15.75" customHeight="1" thickBot="1" x14ac:dyDescent="0.35">
      <c r="A44" s="9"/>
      <c r="B44" s="32" t="s">
        <v>8</v>
      </c>
      <c r="C44" s="32"/>
      <c r="D44" s="32"/>
      <c r="E44" s="32"/>
      <c r="F44" s="32"/>
      <c r="G44" s="32"/>
      <c r="H44" s="33"/>
      <c r="I44" s="33"/>
      <c r="J44" s="33"/>
      <c r="K44" s="33"/>
      <c r="L44" s="33"/>
      <c r="M44" s="33"/>
      <c r="N44" s="33"/>
      <c r="O44" s="24"/>
      <c r="S44" s="29"/>
      <c r="T44" s="29"/>
      <c r="U44" s="29"/>
      <c r="V44" s="29"/>
      <c r="W44" s="29"/>
      <c r="X44" s="29"/>
      <c r="Y44" s="29"/>
      <c r="Z44" s="29"/>
      <c r="AA44" s="30"/>
      <c r="AB44" s="29"/>
      <c r="AC44" s="29"/>
      <c r="AD44" s="29"/>
      <c r="IU44" s="29"/>
    </row>
    <row r="45" spans="1:255" ht="14.4" customHeight="1" x14ac:dyDescent="0.3">
      <c r="A45" s="9"/>
      <c r="B45" s="34"/>
      <c r="C45" s="183" t="s">
        <v>19</v>
      </c>
      <c r="D45" s="184"/>
      <c r="E45" s="185"/>
      <c r="F45" s="189" t="s">
        <v>24</v>
      </c>
      <c r="G45" s="190"/>
      <c r="H45" s="190"/>
      <c r="I45" s="190"/>
      <c r="J45" s="190"/>
      <c r="K45" s="191"/>
      <c r="L45" s="192" t="s">
        <v>22</v>
      </c>
      <c r="M45" s="194" t="s">
        <v>10</v>
      </c>
      <c r="N45" s="195"/>
      <c r="O45" s="24"/>
    </row>
    <row r="46" spans="1:255" ht="15.75" customHeight="1" thickBot="1" x14ac:dyDescent="0.35">
      <c r="A46" s="9"/>
      <c r="B46" s="35"/>
      <c r="C46" s="186"/>
      <c r="D46" s="187"/>
      <c r="E46" s="188"/>
      <c r="F46" s="36" t="str">
        <f>IF(OR(H38&lt;$J$9,H40&gt;$J$10),"",CONCATENATE("MES ",H38))</f>
        <v xml:space="preserve">MES </v>
      </c>
      <c r="G46" s="37" t="str">
        <f>IF(OR(H38&lt;$J$9,H40&gt;$J$10),"",IF(H38+1&gt;H40,"",CONCATENATE("MES ",H38+1)))</f>
        <v/>
      </c>
      <c r="H46" s="37" t="str">
        <f>IF(OR(H38&lt;$J$9,H40&gt;$J$10),"",IF(H38+2&gt;H40,"",CONCATENATE("MES ",H38+2)))</f>
        <v/>
      </c>
      <c r="I46" s="37" t="str">
        <f>IF(OR(H38&lt;$J$9,H40&gt;$J$10),"",IF(H38+3&gt;H40,"",CONCATENATE("MES ",H38+3)))</f>
        <v/>
      </c>
      <c r="J46" s="37" t="str">
        <f>IF(OR(H38&lt;$J$9,H40&gt;$J$10),"",IF(H38+4&gt;H40,"",CONCATENATE("MES ",H38+4)))</f>
        <v/>
      </c>
      <c r="K46" s="38" t="str">
        <f>IF(OR(H38&lt;$J$9,H40&gt;$J$10),"",IF(H38+5&gt;H40,"",CONCATENATE("MES ",H38+5)))</f>
        <v/>
      </c>
      <c r="L46" s="193"/>
      <c r="M46" s="196"/>
      <c r="N46" s="197"/>
      <c r="O46" s="39"/>
    </row>
    <row r="47" spans="1:255" ht="15" customHeight="1" x14ac:dyDescent="0.3">
      <c r="A47" s="9"/>
      <c r="B47" s="40">
        <v>1</v>
      </c>
      <c r="C47" s="198"/>
      <c r="D47" s="199"/>
      <c r="E47" s="200"/>
      <c r="F47" s="57"/>
      <c r="G47" s="58"/>
      <c r="H47" s="58"/>
      <c r="I47" s="58"/>
      <c r="J47" s="58"/>
      <c r="K47" s="59"/>
      <c r="L47" s="41" t="str">
        <f>IF(C47="","",SUM(F47:K47))</f>
        <v/>
      </c>
      <c r="M47" s="170" t="str">
        <f t="shared" ref="M47:M56" si="2">IF(C47="","",ROUND(L47*VLOOKUP(C47,TCN,3,FALSE),3))</f>
        <v/>
      </c>
      <c r="N47" s="171"/>
      <c r="O47" s="24"/>
    </row>
    <row r="48" spans="1:255" ht="15" customHeight="1" x14ac:dyDescent="0.3">
      <c r="A48" s="9"/>
      <c r="B48" s="40">
        <v>3</v>
      </c>
      <c r="C48" s="165"/>
      <c r="D48" s="166"/>
      <c r="E48" s="167"/>
      <c r="F48" s="60"/>
      <c r="G48" s="61"/>
      <c r="H48" s="61"/>
      <c r="I48" s="61"/>
      <c r="J48" s="61"/>
      <c r="K48" s="62"/>
      <c r="L48" s="42" t="str">
        <f t="shared" ref="L48:L56" si="3">IF(C48="","",SUM(F48:K48))</f>
        <v/>
      </c>
      <c r="M48" s="168" t="str">
        <f t="shared" si="2"/>
        <v/>
      </c>
      <c r="N48" s="169"/>
      <c r="O48" s="24"/>
    </row>
    <row r="49" spans="1:255" ht="15" customHeight="1" x14ac:dyDescent="0.3">
      <c r="A49" s="9"/>
      <c r="B49" s="40">
        <v>3</v>
      </c>
      <c r="C49" s="165"/>
      <c r="D49" s="166"/>
      <c r="E49" s="167"/>
      <c r="F49" s="60"/>
      <c r="G49" s="61"/>
      <c r="H49" s="61"/>
      <c r="I49" s="61"/>
      <c r="J49" s="61"/>
      <c r="K49" s="62"/>
      <c r="L49" s="42" t="str">
        <f t="shared" si="3"/>
        <v/>
      </c>
      <c r="M49" s="168" t="str">
        <f t="shared" si="2"/>
        <v/>
      </c>
      <c r="N49" s="169"/>
      <c r="O49" s="24"/>
    </row>
    <row r="50" spans="1:255" ht="15" customHeight="1" x14ac:dyDescent="0.3">
      <c r="A50" s="9"/>
      <c r="B50" s="40">
        <v>4</v>
      </c>
      <c r="C50" s="165"/>
      <c r="D50" s="166"/>
      <c r="E50" s="167"/>
      <c r="F50" s="60"/>
      <c r="G50" s="61"/>
      <c r="H50" s="61"/>
      <c r="I50" s="61"/>
      <c r="J50" s="61"/>
      <c r="K50" s="62"/>
      <c r="L50" s="42" t="str">
        <f t="shared" si="3"/>
        <v/>
      </c>
      <c r="M50" s="168" t="str">
        <f t="shared" si="2"/>
        <v/>
      </c>
      <c r="N50" s="169"/>
      <c r="O50" s="24"/>
    </row>
    <row r="51" spans="1:255" s="18" customFormat="1" ht="14.4" customHeight="1" x14ac:dyDescent="0.3">
      <c r="A51" s="9"/>
      <c r="B51" s="40">
        <v>5</v>
      </c>
      <c r="C51" s="165"/>
      <c r="D51" s="166"/>
      <c r="E51" s="167"/>
      <c r="F51" s="60"/>
      <c r="G51" s="61"/>
      <c r="H51" s="61"/>
      <c r="I51" s="61"/>
      <c r="J51" s="61"/>
      <c r="K51" s="62"/>
      <c r="L51" s="42" t="str">
        <f t="shared" si="3"/>
        <v/>
      </c>
      <c r="M51" s="168" t="str">
        <f t="shared" si="2"/>
        <v/>
      </c>
      <c r="N51" s="169"/>
      <c r="O51" s="24"/>
      <c r="Q51" s="2"/>
      <c r="AA51" s="43"/>
    </row>
    <row r="52" spans="1:255" ht="15" customHeight="1" x14ac:dyDescent="0.3">
      <c r="A52" s="9"/>
      <c r="B52" s="40">
        <v>6</v>
      </c>
      <c r="C52" s="165"/>
      <c r="D52" s="166"/>
      <c r="E52" s="167"/>
      <c r="F52" s="60"/>
      <c r="G52" s="61"/>
      <c r="H52" s="61"/>
      <c r="I52" s="61"/>
      <c r="J52" s="61"/>
      <c r="K52" s="62"/>
      <c r="L52" s="42" t="str">
        <f t="shared" si="3"/>
        <v/>
      </c>
      <c r="M52" s="168" t="str">
        <f t="shared" si="2"/>
        <v/>
      </c>
      <c r="N52" s="169"/>
      <c r="O52" s="24"/>
      <c r="P52" s="246"/>
      <c r="Q52" s="246"/>
    </row>
    <row r="53" spans="1:255" x14ac:dyDescent="0.3">
      <c r="A53" s="9"/>
      <c r="B53" s="40">
        <v>7</v>
      </c>
      <c r="C53" s="165"/>
      <c r="D53" s="166"/>
      <c r="E53" s="167"/>
      <c r="F53" s="60"/>
      <c r="G53" s="61"/>
      <c r="H53" s="61"/>
      <c r="I53" s="61"/>
      <c r="J53" s="61"/>
      <c r="K53" s="62"/>
      <c r="L53" s="42" t="str">
        <f t="shared" si="3"/>
        <v/>
      </c>
      <c r="M53" s="168" t="str">
        <f t="shared" si="2"/>
        <v/>
      </c>
      <c r="N53" s="169"/>
      <c r="O53" s="24"/>
      <c r="Q53" s="2"/>
    </row>
    <row r="54" spans="1:255" x14ac:dyDescent="0.3">
      <c r="A54" s="9"/>
      <c r="B54" s="40">
        <v>8</v>
      </c>
      <c r="C54" s="165"/>
      <c r="D54" s="166"/>
      <c r="E54" s="167"/>
      <c r="F54" s="60"/>
      <c r="G54" s="61"/>
      <c r="H54" s="61"/>
      <c r="I54" s="61"/>
      <c r="J54" s="61"/>
      <c r="K54" s="62"/>
      <c r="L54" s="42" t="str">
        <f t="shared" si="3"/>
        <v/>
      </c>
      <c r="M54" s="168" t="str">
        <f t="shared" si="2"/>
        <v/>
      </c>
      <c r="N54" s="169"/>
      <c r="O54" s="24"/>
      <c r="Q54" s="2"/>
    </row>
    <row r="55" spans="1:255" x14ac:dyDescent="0.3">
      <c r="A55" s="9"/>
      <c r="B55" s="40">
        <v>9</v>
      </c>
      <c r="C55" s="165"/>
      <c r="D55" s="166"/>
      <c r="E55" s="167"/>
      <c r="F55" s="60"/>
      <c r="G55" s="61"/>
      <c r="H55" s="61"/>
      <c r="I55" s="61"/>
      <c r="J55" s="61"/>
      <c r="K55" s="62"/>
      <c r="L55" s="42" t="str">
        <f t="shared" si="3"/>
        <v/>
      </c>
      <c r="M55" s="168" t="str">
        <f t="shared" si="2"/>
        <v/>
      </c>
      <c r="N55" s="169"/>
      <c r="O55" s="24"/>
      <c r="Q55" s="2"/>
    </row>
    <row r="56" spans="1:255" ht="15.75" customHeight="1" thickBot="1" x14ac:dyDescent="0.35">
      <c r="A56" s="9"/>
      <c r="B56" s="40">
        <v>10</v>
      </c>
      <c r="C56" s="172"/>
      <c r="D56" s="173"/>
      <c r="E56" s="174"/>
      <c r="F56" s="63"/>
      <c r="G56" s="64"/>
      <c r="H56" s="64"/>
      <c r="I56" s="64"/>
      <c r="J56" s="64"/>
      <c r="K56" s="65"/>
      <c r="L56" s="44" t="str">
        <f t="shared" si="3"/>
        <v/>
      </c>
      <c r="M56" s="175" t="str">
        <f t="shared" si="2"/>
        <v/>
      </c>
      <c r="N56" s="176"/>
      <c r="O56" s="24"/>
    </row>
    <row r="57" spans="1:255" x14ac:dyDescent="0.3">
      <c r="A57" s="33"/>
      <c r="B57" s="24"/>
      <c r="C57" s="24"/>
      <c r="D57" s="249" t="s">
        <v>9</v>
      </c>
      <c r="E57" s="249"/>
      <c r="F57" s="45">
        <f t="shared" ref="F57:K57" si="4">IF(AND(F46="",SUM(F46:F56)=0),"",IF(AND(F46="",SUM(F46:F56)&lt;&gt;0),"ERR",SUM(F46:F56)))</f>
        <v>0</v>
      </c>
      <c r="G57" s="45" t="str">
        <f t="shared" si="4"/>
        <v/>
      </c>
      <c r="H57" s="45" t="str">
        <f t="shared" si="4"/>
        <v/>
      </c>
      <c r="I57" s="45" t="str">
        <f t="shared" si="4"/>
        <v/>
      </c>
      <c r="J57" s="45" t="str">
        <f t="shared" si="4"/>
        <v/>
      </c>
      <c r="K57" s="45" t="str">
        <f t="shared" si="4"/>
        <v/>
      </c>
      <c r="L57" s="46"/>
      <c r="M57" s="247">
        <f>IF(OR(F57="ERR",G57="ERR",H57="ERR",I57="ERR",J57="ERR",K57="ERR"),"ERROR",SUM(M47:N56))</f>
        <v>0</v>
      </c>
      <c r="N57" s="248"/>
      <c r="O57" s="24"/>
      <c r="AA57" s="5">
        <f>M57</f>
        <v>0</v>
      </c>
    </row>
    <row r="58" spans="1:255" ht="15" thickBot="1" x14ac:dyDescent="0.35">
      <c r="A58" s="47"/>
      <c r="B58" s="47"/>
      <c r="C58" s="47"/>
      <c r="D58" s="47"/>
      <c r="E58" s="47"/>
      <c r="F58" s="47"/>
      <c r="G58" s="47"/>
      <c r="H58" s="47"/>
      <c r="I58" s="47"/>
      <c r="J58" s="47"/>
      <c r="K58" s="47"/>
      <c r="L58" s="47"/>
      <c r="M58" s="47"/>
      <c r="N58" s="47"/>
      <c r="O58" s="47"/>
    </row>
    <row r="59" spans="1:255" ht="15" customHeight="1" x14ac:dyDescent="0.3">
      <c r="A59" s="214" t="s">
        <v>15</v>
      </c>
      <c r="B59" s="216"/>
      <c r="C59" s="240">
        <f>$C$5</f>
        <v>0</v>
      </c>
      <c r="D59" s="241"/>
      <c r="E59" s="241"/>
      <c r="F59" s="241"/>
      <c r="G59" s="241"/>
      <c r="H59" s="241"/>
      <c r="I59" s="241"/>
      <c r="J59" s="241"/>
      <c r="K59" s="241"/>
      <c r="L59" s="241"/>
      <c r="M59" s="241"/>
      <c r="N59" s="241"/>
      <c r="O59" s="242"/>
    </row>
    <row r="60" spans="1:255" ht="15" thickBot="1" x14ac:dyDescent="0.35">
      <c r="A60" s="217"/>
      <c r="B60" s="219"/>
      <c r="C60" s="243"/>
      <c r="D60" s="244"/>
      <c r="E60" s="244"/>
      <c r="F60" s="244"/>
      <c r="G60" s="244"/>
      <c r="H60" s="244"/>
      <c r="I60" s="244"/>
      <c r="J60" s="244"/>
      <c r="K60" s="244"/>
      <c r="L60" s="244"/>
      <c r="M60" s="244"/>
      <c r="N60" s="244"/>
      <c r="O60" s="245"/>
    </row>
    <row r="61" spans="1:255" ht="14.25" customHeight="1" thickBot="1" x14ac:dyDescent="0.35"/>
    <row r="62" spans="1:255" ht="15" thickBot="1" x14ac:dyDescent="0.35">
      <c r="A62" s="224" t="s">
        <v>41</v>
      </c>
      <c r="B62" s="225"/>
      <c r="C62" s="225"/>
      <c r="D62" s="225"/>
      <c r="E62" s="225"/>
      <c r="F62" s="225"/>
      <c r="G62" s="225"/>
      <c r="H62" s="225"/>
      <c r="I62" s="225"/>
      <c r="J62" s="225"/>
      <c r="K62" s="225"/>
      <c r="L62" s="225"/>
      <c r="M62" s="225"/>
      <c r="N62" s="225"/>
      <c r="O62" s="226"/>
    </row>
    <row r="63" spans="1:255" ht="15.75" customHeight="1" thickBot="1" x14ac:dyDescent="0.35">
      <c r="B63" s="22"/>
      <c r="C63" s="22"/>
      <c r="D63" s="22"/>
      <c r="E63" s="22"/>
      <c r="F63" s="22"/>
      <c r="G63" s="22"/>
      <c r="H63" s="22"/>
      <c r="I63" s="22"/>
      <c r="J63" s="22"/>
      <c r="K63" s="48"/>
      <c r="L63" s="24"/>
      <c r="M63" s="24"/>
      <c r="N63" s="24"/>
      <c r="O63" s="24"/>
    </row>
    <row r="64" spans="1:255" ht="15.75" customHeight="1" thickBot="1" x14ac:dyDescent="0.35">
      <c r="A64" s="9"/>
      <c r="B64" s="23" t="s">
        <v>312</v>
      </c>
      <c r="C64" s="9"/>
      <c r="D64" s="9"/>
      <c r="E64" s="9"/>
      <c r="F64" s="9"/>
      <c r="G64" s="9"/>
      <c r="H64" s="9"/>
      <c r="I64" s="9"/>
      <c r="J64" s="9"/>
      <c r="K64" s="24"/>
      <c r="L64" s="237" t="s">
        <v>10</v>
      </c>
      <c r="M64" s="238"/>
      <c r="N64" s="238"/>
      <c r="O64" s="239"/>
      <c r="IU64" s="1" t="str">
        <f>B64</f>
        <v>Descripción:</v>
      </c>
    </row>
    <row r="65" spans="1:255" ht="15" thickBot="1" x14ac:dyDescent="0.35">
      <c r="A65" s="9"/>
      <c r="B65" s="227"/>
      <c r="C65" s="228"/>
      <c r="D65" s="228"/>
      <c r="E65" s="228"/>
      <c r="F65" s="228"/>
      <c r="G65" s="228"/>
      <c r="H65" s="228"/>
      <c r="I65" s="228"/>
      <c r="J65" s="229"/>
      <c r="K65" s="24"/>
      <c r="L65" s="233" t="s">
        <v>29</v>
      </c>
      <c r="M65" s="234"/>
      <c r="N65" s="235" t="s">
        <v>30</v>
      </c>
      <c r="O65" s="236"/>
      <c r="AA65" s="3">
        <f>B65</f>
        <v>0</v>
      </c>
    </row>
    <row r="66" spans="1:255" ht="15" thickBot="1" x14ac:dyDescent="0.35">
      <c r="A66" s="9"/>
      <c r="B66" s="230"/>
      <c r="C66" s="231"/>
      <c r="D66" s="231"/>
      <c r="E66" s="231"/>
      <c r="F66" s="231"/>
      <c r="G66" s="231"/>
      <c r="H66" s="231"/>
      <c r="I66" s="231"/>
      <c r="J66" s="232"/>
      <c r="K66" s="16" t="s">
        <v>9</v>
      </c>
      <c r="L66" s="220">
        <f>IF(M89=0,0,IF(G68="II",M89,IF(G68=0,"SUBSANAR",0)))</f>
        <v>0</v>
      </c>
      <c r="M66" s="221"/>
      <c r="N66" s="220">
        <f>IF(M89=0,0,IF(G68="DE",M89,IF(G68=0,"SUBSANAR",0)))</f>
        <v>0</v>
      </c>
      <c r="O66" s="221"/>
      <c r="AA66" s="5"/>
      <c r="IU66" s="4">
        <f>L66</f>
        <v>0</v>
      </c>
    </row>
    <row r="67" spans="1:255" x14ac:dyDescent="0.3">
      <c r="A67" s="9"/>
      <c r="B67" s="24"/>
      <c r="C67" s="24"/>
      <c r="D67" s="24"/>
      <c r="E67" s="24"/>
      <c r="F67" s="24"/>
      <c r="G67" s="24"/>
      <c r="H67" s="24"/>
      <c r="I67" s="24"/>
      <c r="J67" s="24"/>
      <c r="K67" s="24"/>
      <c r="L67" s="24"/>
      <c r="M67" s="24"/>
      <c r="N67" s="24"/>
      <c r="O67" s="24"/>
      <c r="AA67" s="5"/>
      <c r="IU67" s="4">
        <f>N66</f>
        <v>0</v>
      </c>
    </row>
    <row r="68" spans="1:255" x14ac:dyDescent="0.3">
      <c r="A68" s="9"/>
      <c r="B68" s="25" t="s">
        <v>36</v>
      </c>
      <c r="C68" s="26"/>
      <c r="D68" s="26"/>
      <c r="E68" s="24"/>
      <c r="F68" s="24"/>
      <c r="G68" s="56"/>
      <c r="H68" s="27" t="str">
        <f>IF(B65="","",IF(OR(G68="II",G68="DE"),"","Indicar si la subtarea es de Investigación o Desarrollo"))</f>
        <v/>
      </c>
      <c r="I68" s="24"/>
      <c r="J68" s="28"/>
      <c r="K68" s="28"/>
      <c r="L68" s="28"/>
      <c r="M68" s="28"/>
      <c r="N68" s="28"/>
      <c r="O68" s="28"/>
      <c r="AA68" s="3">
        <f>G68</f>
        <v>0</v>
      </c>
      <c r="IU68" s="1">
        <f>G68</f>
        <v>0</v>
      </c>
    </row>
    <row r="69" spans="1:255" x14ac:dyDescent="0.3">
      <c r="A69" s="9"/>
      <c r="B69" s="24"/>
      <c r="C69" s="24"/>
      <c r="D69" s="24"/>
      <c r="E69" s="24"/>
      <c r="F69" s="24"/>
      <c r="G69" s="24"/>
      <c r="H69" s="24"/>
      <c r="I69" s="24"/>
      <c r="J69" s="24"/>
      <c r="K69" s="24"/>
      <c r="L69" s="24"/>
      <c r="M69" s="24"/>
      <c r="N69" s="24"/>
      <c r="O69" s="24"/>
    </row>
    <row r="70" spans="1:255" ht="15" customHeight="1" x14ac:dyDescent="0.3">
      <c r="A70" s="9"/>
      <c r="B70" s="177" t="s">
        <v>43</v>
      </c>
      <c r="C70" s="177"/>
      <c r="D70" s="177"/>
      <c r="E70" s="177"/>
      <c r="F70" s="177"/>
      <c r="G70" s="177"/>
      <c r="H70" s="178"/>
      <c r="I70" s="180" t="str">
        <f>IF(AND(H70=0,H72=0),"",IF(AND(H72&gt;0,H70=0),"Incluir mes de inicio",IF(H70&lt;$J$9,"La subtarea se inicia antes del inicio de la actividad",IF(H70&gt;$J$10,"La subtarea se inicia después de la finalización de la actividad",""))))</f>
        <v/>
      </c>
      <c r="J70" s="180"/>
      <c r="K70" s="180"/>
      <c r="L70" s="180"/>
      <c r="M70" s="180"/>
      <c r="N70" s="180"/>
      <c r="O70" s="180"/>
      <c r="AA70" s="3">
        <f>H70</f>
        <v>0</v>
      </c>
      <c r="IU70" s="1">
        <f>H70</f>
        <v>0</v>
      </c>
    </row>
    <row r="71" spans="1:255" x14ac:dyDescent="0.3">
      <c r="A71" s="9"/>
      <c r="B71" s="177"/>
      <c r="C71" s="177"/>
      <c r="D71" s="177"/>
      <c r="E71" s="177"/>
      <c r="F71" s="177"/>
      <c r="G71" s="177"/>
      <c r="H71" s="201"/>
      <c r="I71" s="180"/>
      <c r="J71" s="180"/>
      <c r="K71" s="180"/>
      <c r="L71" s="180"/>
      <c r="M71" s="180"/>
      <c r="N71" s="180"/>
      <c r="O71" s="180"/>
    </row>
    <row r="72" spans="1:255" ht="15" customHeight="1" x14ac:dyDescent="0.3">
      <c r="A72" s="9"/>
      <c r="B72" s="177" t="s">
        <v>44</v>
      </c>
      <c r="C72" s="177"/>
      <c r="D72" s="177"/>
      <c r="E72" s="177"/>
      <c r="F72" s="177"/>
      <c r="G72" s="177"/>
      <c r="H72" s="178"/>
      <c r="I72" s="180" t="str">
        <f>IF(AND(H70=0,H72=0),"",IF(AND(OR(H70&lt;$J$9,H70&gt;$J$10),H72=0),"",IF(AND(H70&gt;=$J$9,H70&lt;=$J$10,H72=0),"Incluir mes de finalización",IF(H72&lt;$J$9,"La subtarea finaliza antes del inicio de la actividad",IF(H72&gt;$J$10,"La subtarea finaliza después de la finalización de la actividad","")))))</f>
        <v/>
      </c>
      <c r="J72" s="180"/>
      <c r="K72" s="180"/>
      <c r="L72" s="180"/>
      <c r="M72" s="180"/>
      <c r="N72" s="180"/>
      <c r="O72" s="180"/>
      <c r="AA72" s="3">
        <f>H72</f>
        <v>0</v>
      </c>
      <c r="IU72" s="1">
        <f>H72</f>
        <v>0</v>
      </c>
    </row>
    <row r="73" spans="1:255" x14ac:dyDescent="0.3">
      <c r="A73" s="9"/>
      <c r="B73" s="177"/>
      <c r="C73" s="177"/>
      <c r="D73" s="177"/>
      <c r="E73" s="177"/>
      <c r="F73" s="177"/>
      <c r="G73" s="177"/>
      <c r="H73" s="179"/>
      <c r="I73" s="180"/>
      <c r="J73" s="180"/>
      <c r="K73" s="180"/>
      <c r="L73" s="180"/>
      <c r="M73" s="180"/>
      <c r="N73" s="180"/>
      <c r="O73" s="180"/>
      <c r="AA73" s="30"/>
    </row>
    <row r="74" spans="1:255" x14ac:dyDescent="0.3">
      <c r="A74" s="9"/>
      <c r="B74" s="24"/>
      <c r="C74" s="24"/>
      <c r="D74" s="24"/>
      <c r="E74" s="24"/>
      <c r="F74" s="24"/>
      <c r="G74" s="31" t="s">
        <v>52</v>
      </c>
      <c r="H74" s="181" t="str">
        <f>IF(AND(H70=0,H72=0),"",IF(AND(H70&gt;=$J$9,H70&lt;=$J$10,H72=0),"SUBSANAR",IF(AND(H72&gt;=$J$9,H72&lt;=$J$10,H70=0),"SUBSANAR",IF(OR(H70&lt;$J$9,H70&gt;$J$10,H72&lt;$J$9,H72&gt;$J$10),"ERROR",H72-H70+1))))</f>
        <v/>
      </c>
      <c r="I74" s="182"/>
      <c r="J74" s="24" t="s">
        <v>17</v>
      </c>
      <c r="K74" s="24"/>
      <c r="L74" s="24"/>
      <c r="M74" s="24"/>
      <c r="N74" s="24"/>
      <c r="O74" s="24"/>
      <c r="AA74" s="30" t="str">
        <f>H74</f>
        <v/>
      </c>
    </row>
    <row r="75" spans="1:255" x14ac:dyDescent="0.3">
      <c r="A75" s="9"/>
      <c r="B75" s="24"/>
      <c r="C75" s="24"/>
      <c r="D75" s="24"/>
      <c r="E75" s="24"/>
      <c r="F75" s="24"/>
      <c r="G75" s="24"/>
      <c r="H75" s="24"/>
      <c r="I75" s="24"/>
      <c r="J75" s="24"/>
      <c r="K75" s="24"/>
      <c r="L75" s="24"/>
      <c r="M75" s="24"/>
      <c r="N75" s="24"/>
      <c r="O75" s="24"/>
      <c r="AA75" s="30"/>
    </row>
    <row r="76" spans="1:255" ht="15" thickBot="1" x14ac:dyDescent="0.35">
      <c r="A76" s="9"/>
      <c r="B76" s="32" t="s">
        <v>8</v>
      </c>
      <c r="C76" s="32"/>
      <c r="D76" s="32"/>
      <c r="E76" s="32"/>
      <c r="F76" s="32"/>
      <c r="G76" s="32"/>
      <c r="H76" s="33"/>
      <c r="I76" s="33"/>
      <c r="J76" s="33"/>
      <c r="K76" s="33"/>
      <c r="L76" s="33"/>
      <c r="M76" s="33"/>
      <c r="N76" s="33"/>
      <c r="O76" s="24"/>
      <c r="AA76" s="30"/>
    </row>
    <row r="77" spans="1:255" ht="15" customHeight="1" x14ac:dyDescent="0.3">
      <c r="A77" s="9"/>
      <c r="B77" s="34"/>
      <c r="C77" s="183" t="s">
        <v>19</v>
      </c>
      <c r="D77" s="184"/>
      <c r="E77" s="185"/>
      <c r="F77" s="189" t="s">
        <v>24</v>
      </c>
      <c r="G77" s="190"/>
      <c r="H77" s="190"/>
      <c r="I77" s="190"/>
      <c r="J77" s="190"/>
      <c r="K77" s="191"/>
      <c r="L77" s="192" t="s">
        <v>22</v>
      </c>
      <c r="M77" s="194" t="s">
        <v>10</v>
      </c>
      <c r="N77" s="195"/>
      <c r="O77" s="24"/>
    </row>
    <row r="78" spans="1:255" ht="15" thickBot="1" x14ac:dyDescent="0.35">
      <c r="A78" s="9"/>
      <c r="B78" s="35"/>
      <c r="C78" s="186"/>
      <c r="D78" s="187"/>
      <c r="E78" s="188"/>
      <c r="F78" s="36" t="str">
        <f>IF(OR(H70&lt;$J$9,H72&gt;$J$10),"",CONCATENATE("MES ",H70))</f>
        <v xml:space="preserve">MES </v>
      </c>
      <c r="G78" s="37" t="str">
        <f>IF(OR(H70&lt;$J$9,H72&gt;$J$10),"",IF(H70+1&gt;H72,"",CONCATENATE("MES ",H70+1)))</f>
        <v/>
      </c>
      <c r="H78" s="37" t="str">
        <f>IF(OR(H70&lt;$J$9,H72&gt;$J$10),"",IF(H70+2&gt;H72,"",CONCATENATE("MES ",H70+2)))</f>
        <v/>
      </c>
      <c r="I78" s="37" t="str">
        <f>IF(OR(H70&lt;$J$9,H72&gt;$J$10),"",IF(H70+3&gt;H72,"",CONCATENATE("MES ",H70+3)))</f>
        <v/>
      </c>
      <c r="J78" s="37" t="str">
        <f>IF(OR(H70&lt;$J$9,H72&gt;$J$10),"",IF(H70+4&gt;H72,"",CONCATENATE("MES ",H70+4)))</f>
        <v/>
      </c>
      <c r="K78" s="38" t="str">
        <f>IF(OR(H70&lt;$J$9,H72&gt;$J$10),"",IF(H70+5&gt;H72,"",CONCATENATE("MES ",H70+5)))</f>
        <v/>
      </c>
      <c r="L78" s="193"/>
      <c r="M78" s="196"/>
      <c r="N78" s="197"/>
      <c r="O78" s="39"/>
    </row>
    <row r="79" spans="1:255" x14ac:dyDescent="0.3">
      <c r="A79" s="9"/>
      <c r="B79" s="40">
        <v>1</v>
      </c>
      <c r="C79" s="198"/>
      <c r="D79" s="199"/>
      <c r="E79" s="200"/>
      <c r="F79" s="57"/>
      <c r="G79" s="58"/>
      <c r="H79" s="58"/>
      <c r="I79" s="58"/>
      <c r="J79" s="58"/>
      <c r="K79" s="59"/>
      <c r="L79" s="41" t="str">
        <f>IF(C79="","",SUM(F79:K79))</f>
        <v/>
      </c>
      <c r="M79" s="170" t="str">
        <f t="shared" ref="M79:M88" si="5">IF(C79="","",ROUND(L79*VLOOKUP(C79,TCN,3,FALSE),3))</f>
        <v/>
      </c>
      <c r="N79" s="171"/>
      <c r="O79" s="24"/>
    </row>
    <row r="80" spans="1:255" x14ac:dyDescent="0.3">
      <c r="A80" s="9"/>
      <c r="B80" s="40">
        <v>3</v>
      </c>
      <c r="C80" s="165"/>
      <c r="D80" s="166"/>
      <c r="E80" s="167"/>
      <c r="F80" s="60"/>
      <c r="G80" s="61"/>
      <c r="H80" s="61"/>
      <c r="I80" s="61"/>
      <c r="J80" s="61"/>
      <c r="K80" s="62"/>
      <c r="L80" s="42" t="str">
        <f t="shared" ref="L80:L88" si="6">IF(C80="","",SUM(F80:K80))</f>
        <v/>
      </c>
      <c r="M80" s="168" t="str">
        <f t="shared" si="5"/>
        <v/>
      </c>
      <c r="N80" s="169"/>
      <c r="O80" s="24"/>
    </row>
    <row r="81" spans="1:255" x14ac:dyDescent="0.3">
      <c r="A81" s="9"/>
      <c r="B81" s="40">
        <v>3</v>
      </c>
      <c r="C81" s="165"/>
      <c r="D81" s="166"/>
      <c r="E81" s="167"/>
      <c r="F81" s="60"/>
      <c r="G81" s="61"/>
      <c r="H81" s="61"/>
      <c r="I81" s="61"/>
      <c r="J81" s="61"/>
      <c r="K81" s="62"/>
      <c r="L81" s="42" t="str">
        <f t="shared" si="6"/>
        <v/>
      </c>
      <c r="M81" s="168" t="str">
        <f t="shared" si="5"/>
        <v/>
      </c>
      <c r="N81" s="169"/>
      <c r="O81" s="24"/>
    </row>
    <row r="82" spans="1:255" x14ac:dyDescent="0.3">
      <c r="A82" s="9"/>
      <c r="B82" s="40">
        <v>4</v>
      </c>
      <c r="C82" s="165"/>
      <c r="D82" s="166"/>
      <c r="E82" s="167"/>
      <c r="F82" s="60"/>
      <c r="G82" s="61"/>
      <c r="H82" s="61"/>
      <c r="I82" s="61"/>
      <c r="J82" s="61"/>
      <c r="K82" s="62"/>
      <c r="L82" s="42" t="str">
        <f t="shared" si="6"/>
        <v/>
      </c>
      <c r="M82" s="168" t="str">
        <f t="shared" si="5"/>
        <v/>
      </c>
      <c r="N82" s="169"/>
      <c r="O82" s="24"/>
    </row>
    <row r="83" spans="1:255" x14ac:dyDescent="0.3">
      <c r="A83" s="9"/>
      <c r="B83" s="40">
        <v>5</v>
      </c>
      <c r="C83" s="165"/>
      <c r="D83" s="166"/>
      <c r="E83" s="167"/>
      <c r="F83" s="60"/>
      <c r="G83" s="61"/>
      <c r="H83" s="61"/>
      <c r="I83" s="61"/>
      <c r="J83" s="61"/>
      <c r="K83" s="62"/>
      <c r="L83" s="42" t="str">
        <f t="shared" si="6"/>
        <v/>
      </c>
      <c r="M83" s="168" t="str">
        <f t="shared" si="5"/>
        <v/>
      </c>
      <c r="N83" s="169"/>
      <c r="O83" s="24"/>
      <c r="AA83" s="43"/>
    </row>
    <row r="84" spans="1:255" x14ac:dyDescent="0.3">
      <c r="A84" s="9"/>
      <c r="B84" s="40">
        <v>6</v>
      </c>
      <c r="C84" s="165"/>
      <c r="D84" s="166"/>
      <c r="E84" s="167"/>
      <c r="F84" s="60"/>
      <c r="G84" s="61"/>
      <c r="H84" s="61"/>
      <c r="I84" s="61"/>
      <c r="J84" s="61"/>
      <c r="K84" s="62"/>
      <c r="L84" s="42" t="str">
        <f t="shared" si="6"/>
        <v/>
      </c>
      <c r="M84" s="168" t="str">
        <f t="shared" si="5"/>
        <v/>
      </c>
      <c r="N84" s="169"/>
      <c r="O84" s="24"/>
    </row>
    <row r="85" spans="1:255" x14ac:dyDescent="0.3">
      <c r="A85" s="9"/>
      <c r="B85" s="40">
        <v>7</v>
      </c>
      <c r="C85" s="165"/>
      <c r="D85" s="166"/>
      <c r="E85" s="167"/>
      <c r="F85" s="60"/>
      <c r="G85" s="61"/>
      <c r="H85" s="61"/>
      <c r="I85" s="61"/>
      <c r="J85" s="61"/>
      <c r="K85" s="62"/>
      <c r="L85" s="42" t="str">
        <f t="shared" si="6"/>
        <v/>
      </c>
      <c r="M85" s="168" t="str">
        <f t="shared" si="5"/>
        <v/>
      </c>
      <c r="N85" s="169"/>
      <c r="O85" s="24"/>
    </row>
    <row r="86" spans="1:255" x14ac:dyDescent="0.3">
      <c r="A86" s="9"/>
      <c r="B86" s="40">
        <v>8</v>
      </c>
      <c r="C86" s="165"/>
      <c r="D86" s="166"/>
      <c r="E86" s="167"/>
      <c r="F86" s="60"/>
      <c r="G86" s="61"/>
      <c r="H86" s="61"/>
      <c r="I86" s="61"/>
      <c r="J86" s="61"/>
      <c r="K86" s="62"/>
      <c r="L86" s="42" t="str">
        <f t="shared" si="6"/>
        <v/>
      </c>
      <c r="M86" s="168" t="str">
        <f t="shared" si="5"/>
        <v/>
      </c>
      <c r="N86" s="169"/>
      <c r="O86" s="24"/>
    </row>
    <row r="87" spans="1:255" x14ac:dyDescent="0.3">
      <c r="A87" s="9"/>
      <c r="B87" s="40">
        <v>9</v>
      </c>
      <c r="C87" s="165"/>
      <c r="D87" s="166"/>
      <c r="E87" s="167"/>
      <c r="F87" s="60"/>
      <c r="G87" s="61"/>
      <c r="H87" s="61"/>
      <c r="I87" s="61"/>
      <c r="J87" s="61"/>
      <c r="K87" s="62"/>
      <c r="L87" s="42" t="str">
        <f t="shared" si="6"/>
        <v/>
      </c>
      <c r="M87" s="168" t="str">
        <f t="shared" si="5"/>
        <v/>
      </c>
      <c r="N87" s="169"/>
      <c r="O87" s="24"/>
    </row>
    <row r="88" spans="1:255" ht="15" thickBot="1" x14ac:dyDescent="0.35">
      <c r="A88" s="9"/>
      <c r="B88" s="40">
        <v>10</v>
      </c>
      <c r="C88" s="172"/>
      <c r="D88" s="173"/>
      <c r="E88" s="174"/>
      <c r="F88" s="63"/>
      <c r="G88" s="64"/>
      <c r="H88" s="64"/>
      <c r="I88" s="64"/>
      <c r="J88" s="64"/>
      <c r="K88" s="65"/>
      <c r="L88" s="44" t="str">
        <f t="shared" si="6"/>
        <v/>
      </c>
      <c r="M88" s="175" t="str">
        <f t="shared" si="5"/>
        <v/>
      </c>
      <c r="N88" s="176"/>
      <c r="O88" s="24"/>
    </row>
    <row r="89" spans="1:255" x14ac:dyDescent="0.3">
      <c r="A89" s="33"/>
      <c r="B89" s="24"/>
      <c r="C89" s="24"/>
      <c r="D89" s="249" t="s">
        <v>9</v>
      </c>
      <c r="E89" s="249"/>
      <c r="F89" s="45">
        <f t="shared" ref="F89:K89" si="7">IF(AND(F78="",SUM(F78:F88)=0),"",IF(AND(F78="",SUM(F78:F88)&lt;&gt;0),"ERR",SUM(F78:F88)))</f>
        <v>0</v>
      </c>
      <c r="G89" s="45" t="str">
        <f t="shared" si="7"/>
        <v/>
      </c>
      <c r="H89" s="45" t="str">
        <f t="shared" si="7"/>
        <v/>
      </c>
      <c r="I89" s="45" t="str">
        <f t="shared" si="7"/>
        <v/>
      </c>
      <c r="J89" s="45" t="str">
        <f t="shared" si="7"/>
        <v/>
      </c>
      <c r="K89" s="45" t="str">
        <f t="shared" si="7"/>
        <v/>
      </c>
      <c r="L89" s="46"/>
      <c r="M89" s="247">
        <f>IF(OR(F89="ERR",G89="ERR",H89="ERR",I89="ERR",J89="ERR",K89="ERR"),"ERROR",SUM(M79:N88))</f>
        <v>0</v>
      </c>
      <c r="N89" s="248"/>
      <c r="O89" s="24"/>
      <c r="AA89" s="5">
        <f>M89</f>
        <v>0</v>
      </c>
    </row>
    <row r="90" spans="1:255" ht="15" thickBot="1" x14ac:dyDescent="0.35">
      <c r="A90" s="24"/>
      <c r="B90" s="24"/>
      <c r="C90" s="24"/>
      <c r="D90" s="24"/>
      <c r="E90" s="24"/>
      <c r="F90" s="24"/>
      <c r="G90" s="24"/>
      <c r="H90" s="24"/>
      <c r="I90" s="24"/>
      <c r="J90" s="24"/>
      <c r="K90" s="24"/>
      <c r="L90" s="24"/>
      <c r="M90" s="24"/>
      <c r="N90" s="24"/>
      <c r="O90" s="24"/>
    </row>
    <row r="91" spans="1:255" ht="15" thickBot="1" x14ac:dyDescent="0.35">
      <c r="A91" s="224" t="s">
        <v>42</v>
      </c>
      <c r="B91" s="225"/>
      <c r="C91" s="225"/>
      <c r="D91" s="225"/>
      <c r="E91" s="225"/>
      <c r="F91" s="225"/>
      <c r="G91" s="225"/>
      <c r="H91" s="225"/>
      <c r="I91" s="225"/>
      <c r="J91" s="225"/>
      <c r="K91" s="225"/>
      <c r="L91" s="225"/>
      <c r="M91" s="225"/>
      <c r="N91" s="225"/>
      <c r="O91" s="226"/>
    </row>
    <row r="92" spans="1:255" ht="15.75" customHeight="1" thickBot="1" x14ac:dyDescent="0.35">
      <c r="B92" s="22"/>
      <c r="C92" s="22"/>
      <c r="D92" s="22"/>
      <c r="E92" s="22"/>
      <c r="F92" s="22"/>
      <c r="G92" s="22"/>
      <c r="H92" s="22"/>
      <c r="I92" s="22"/>
      <c r="J92" s="22"/>
      <c r="K92" s="48"/>
      <c r="L92" s="24"/>
      <c r="M92" s="24"/>
      <c r="N92" s="24"/>
      <c r="O92" s="24"/>
    </row>
    <row r="93" spans="1:255" ht="15" thickBot="1" x14ac:dyDescent="0.35">
      <c r="A93" s="9"/>
      <c r="B93" s="23" t="s">
        <v>312</v>
      </c>
      <c r="C93" s="9"/>
      <c r="D93" s="9"/>
      <c r="E93" s="9"/>
      <c r="F93" s="9"/>
      <c r="G93" s="9"/>
      <c r="H93" s="9"/>
      <c r="I93" s="9"/>
      <c r="J93" s="9"/>
      <c r="K93" s="24"/>
      <c r="L93" s="237" t="s">
        <v>10</v>
      </c>
      <c r="M93" s="238"/>
      <c r="N93" s="238"/>
      <c r="O93" s="239"/>
      <c r="IU93" s="1" t="str">
        <f>B93</f>
        <v>Descripción:</v>
      </c>
    </row>
    <row r="94" spans="1:255" ht="15" thickBot="1" x14ac:dyDescent="0.35">
      <c r="A94" s="9"/>
      <c r="B94" s="227"/>
      <c r="C94" s="228"/>
      <c r="D94" s="228"/>
      <c r="E94" s="228"/>
      <c r="F94" s="228"/>
      <c r="G94" s="228"/>
      <c r="H94" s="228"/>
      <c r="I94" s="228"/>
      <c r="J94" s="229"/>
      <c r="K94" s="24"/>
      <c r="L94" s="233" t="s">
        <v>29</v>
      </c>
      <c r="M94" s="234"/>
      <c r="N94" s="235" t="s">
        <v>30</v>
      </c>
      <c r="O94" s="236"/>
      <c r="AA94" s="3">
        <f>B94</f>
        <v>0</v>
      </c>
    </row>
    <row r="95" spans="1:255" ht="15" thickBot="1" x14ac:dyDescent="0.35">
      <c r="A95" s="9"/>
      <c r="B95" s="230"/>
      <c r="C95" s="231"/>
      <c r="D95" s="231"/>
      <c r="E95" s="231"/>
      <c r="F95" s="231"/>
      <c r="G95" s="231"/>
      <c r="H95" s="231"/>
      <c r="I95" s="231"/>
      <c r="J95" s="232"/>
      <c r="K95" s="16" t="s">
        <v>9</v>
      </c>
      <c r="L95" s="220">
        <f>IF(M118=0,0,IF(G97="II",M118,IF(G97=0,"SUBSANAR",0)))</f>
        <v>0</v>
      </c>
      <c r="M95" s="221"/>
      <c r="N95" s="220">
        <f>IF(M118=0,0,IF(G97="DE",M118,IF(G97=0,"SUBSANAR",0)))</f>
        <v>0</v>
      </c>
      <c r="O95" s="221"/>
      <c r="AA95" s="5"/>
      <c r="IU95" s="4">
        <f>L95</f>
        <v>0</v>
      </c>
    </row>
    <row r="96" spans="1:255" x14ac:dyDescent="0.3">
      <c r="A96" s="9"/>
      <c r="B96" s="24"/>
      <c r="C96" s="24"/>
      <c r="D96" s="24"/>
      <c r="E96" s="24"/>
      <c r="F96" s="24"/>
      <c r="G96" s="24"/>
      <c r="H96" s="24"/>
      <c r="I96" s="24"/>
      <c r="J96" s="24"/>
      <c r="K96" s="24"/>
      <c r="L96" s="24"/>
      <c r="M96" s="24"/>
      <c r="N96" s="24"/>
      <c r="O96" s="24"/>
      <c r="AA96" s="5"/>
      <c r="IU96" s="4">
        <f>N95</f>
        <v>0</v>
      </c>
    </row>
    <row r="97" spans="1:255" x14ac:dyDescent="0.3">
      <c r="A97" s="9"/>
      <c r="B97" s="25" t="s">
        <v>36</v>
      </c>
      <c r="C97" s="26"/>
      <c r="D97" s="26"/>
      <c r="E97" s="24"/>
      <c r="F97" s="24"/>
      <c r="G97" s="56"/>
      <c r="H97" s="27" t="str">
        <f>IF(B94="","",IF(OR(G97="II",G97="DE"),"","Indicar si la subtarea es de Investigación o Desarrollo"))</f>
        <v/>
      </c>
      <c r="I97" s="24"/>
      <c r="J97" s="28"/>
      <c r="K97" s="28"/>
      <c r="L97" s="28"/>
      <c r="M97" s="28"/>
      <c r="N97" s="28"/>
      <c r="O97" s="28"/>
      <c r="AA97" s="3">
        <f>G97</f>
        <v>0</v>
      </c>
      <c r="IU97" s="1">
        <f>G97</f>
        <v>0</v>
      </c>
    </row>
    <row r="98" spans="1:255" x14ac:dyDescent="0.3">
      <c r="A98" s="9"/>
      <c r="B98" s="24"/>
      <c r="C98" s="24"/>
      <c r="D98" s="24"/>
      <c r="E98" s="24"/>
      <c r="F98" s="24"/>
      <c r="G98" s="24"/>
      <c r="H98" s="24"/>
      <c r="I98" s="24"/>
      <c r="J98" s="24"/>
      <c r="K98" s="24"/>
      <c r="L98" s="24"/>
      <c r="M98" s="24"/>
      <c r="N98" s="24"/>
      <c r="O98" s="24"/>
    </row>
    <row r="99" spans="1:255" ht="15" customHeight="1" x14ac:dyDescent="0.3">
      <c r="A99" s="9"/>
      <c r="B99" s="177" t="s">
        <v>45</v>
      </c>
      <c r="C99" s="177"/>
      <c r="D99" s="177"/>
      <c r="E99" s="177"/>
      <c r="F99" s="177"/>
      <c r="G99" s="177"/>
      <c r="H99" s="178"/>
      <c r="I99" s="180" t="str">
        <f>IF(AND(H99=0,H101=0),"",IF(AND(H101&gt;0,H99=0),"Incluir mes de inicio",IF(H99&lt;$J$9,"La subtarea se inicia antes del inicio de la actividad",IF(H99&gt;$J$10,"La subtarea se inicia después de la finalización de la actividad",""))))</f>
        <v/>
      </c>
      <c r="J99" s="180"/>
      <c r="K99" s="180"/>
      <c r="L99" s="180"/>
      <c r="M99" s="180"/>
      <c r="N99" s="180"/>
      <c r="O99" s="180"/>
      <c r="AA99" s="3">
        <f>H99</f>
        <v>0</v>
      </c>
      <c r="IU99" s="1">
        <f>H99</f>
        <v>0</v>
      </c>
    </row>
    <row r="100" spans="1:255" x14ac:dyDescent="0.3">
      <c r="A100" s="9"/>
      <c r="B100" s="177"/>
      <c r="C100" s="177"/>
      <c r="D100" s="177"/>
      <c r="E100" s="177"/>
      <c r="F100" s="177"/>
      <c r="G100" s="177"/>
      <c r="H100" s="201"/>
      <c r="I100" s="180"/>
      <c r="J100" s="180"/>
      <c r="K100" s="180"/>
      <c r="L100" s="180"/>
      <c r="M100" s="180"/>
      <c r="N100" s="180"/>
      <c r="O100" s="180"/>
    </row>
    <row r="101" spans="1:255" ht="15" customHeight="1" x14ac:dyDescent="0.3">
      <c r="A101" s="9"/>
      <c r="B101" s="177" t="s">
        <v>46</v>
      </c>
      <c r="C101" s="177"/>
      <c r="D101" s="177"/>
      <c r="E101" s="177"/>
      <c r="F101" s="177"/>
      <c r="G101" s="177"/>
      <c r="H101" s="178"/>
      <c r="I101" s="180" t="str">
        <f>IF(AND(H99=0,H101=0),"",IF(AND(OR(H99&lt;$J$9,H99&gt;$J$10),H101=0),"",IF(AND(H99&gt;=$J$9,H99&lt;=$J$10,H101=0),"Incluir mes de finalización",IF(H101&lt;$J$9,"La subtarea finaliza antes del inicio de la actividad",IF(H101&gt;$J$10,"La subtarea finaliza después de la finalización de la actividad","")))))</f>
        <v/>
      </c>
      <c r="J101" s="180"/>
      <c r="K101" s="180"/>
      <c r="L101" s="180"/>
      <c r="M101" s="180"/>
      <c r="N101" s="180"/>
      <c r="O101" s="180"/>
      <c r="AA101" s="3">
        <f>H101</f>
        <v>0</v>
      </c>
      <c r="IU101" s="1">
        <f>H101</f>
        <v>0</v>
      </c>
    </row>
    <row r="102" spans="1:255" x14ac:dyDescent="0.3">
      <c r="A102" s="9"/>
      <c r="B102" s="177"/>
      <c r="C102" s="177"/>
      <c r="D102" s="177"/>
      <c r="E102" s="177"/>
      <c r="F102" s="177"/>
      <c r="G102" s="177"/>
      <c r="H102" s="179"/>
      <c r="I102" s="180"/>
      <c r="J102" s="180"/>
      <c r="K102" s="180"/>
      <c r="L102" s="180"/>
      <c r="M102" s="180"/>
      <c r="N102" s="180"/>
      <c r="O102" s="180"/>
      <c r="AA102" s="30"/>
    </row>
    <row r="103" spans="1:255" x14ac:dyDescent="0.3">
      <c r="A103" s="9"/>
      <c r="B103" s="24"/>
      <c r="C103" s="24"/>
      <c r="D103" s="24"/>
      <c r="E103" s="24"/>
      <c r="F103" s="24"/>
      <c r="G103" s="31" t="s">
        <v>51</v>
      </c>
      <c r="H103" s="181" t="str">
        <f>IF(AND(H99=0,H101=0),"",IF(AND(H99&gt;=$J$9,H99&lt;=$J$10,H101=0),"SUBSANAR",IF(AND(H101&gt;=$J$9,H101&lt;=$J$10,H99=0),"SUBSANAR",IF(OR(H99&lt;$J$9,H99&gt;$J$10,H101&lt;$J$9,H101&gt;$J$10),"ERROR",H101-H99+1))))</f>
        <v/>
      </c>
      <c r="I103" s="182"/>
      <c r="J103" s="24" t="s">
        <v>17</v>
      </c>
      <c r="K103" s="24"/>
      <c r="L103" s="24"/>
      <c r="M103" s="24"/>
      <c r="N103" s="24"/>
      <c r="O103" s="24"/>
      <c r="AA103" s="30" t="str">
        <f>H103</f>
        <v/>
      </c>
    </row>
    <row r="104" spans="1:255" x14ac:dyDescent="0.3">
      <c r="A104" s="9"/>
      <c r="B104" s="24"/>
      <c r="C104" s="24"/>
      <c r="D104" s="24"/>
      <c r="E104" s="24"/>
      <c r="F104" s="24"/>
      <c r="G104" s="24"/>
      <c r="H104" s="24"/>
      <c r="I104" s="24"/>
      <c r="J104" s="24"/>
      <c r="K104" s="24"/>
      <c r="L104" s="24"/>
      <c r="M104" s="24"/>
      <c r="N104" s="24"/>
      <c r="O104" s="24"/>
      <c r="AA104" s="30"/>
    </row>
    <row r="105" spans="1:255" ht="15" thickBot="1" x14ac:dyDescent="0.35">
      <c r="A105" s="9"/>
      <c r="B105" s="32" t="s">
        <v>8</v>
      </c>
      <c r="C105" s="32"/>
      <c r="D105" s="32"/>
      <c r="E105" s="32"/>
      <c r="F105" s="32"/>
      <c r="G105" s="32"/>
      <c r="H105" s="33"/>
      <c r="I105" s="33"/>
      <c r="J105" s="33"/>
      <c r="K105" s="33"/>
      <c r="L105" s="33"/>
      <c r="M105" s="33"/>
      <c r="N105" s="33"/>
      <c r="O105" s="24"/>
      <c r="AA105" s="30"/>
    </row>
    <row r="106" spans="1:255" ht="15" customHeight="1" x14ac:dyDescent="0.3">
      <c r="A106" s="9"/>
      <c r="B106" s="34"/>
      <c r="C106" s="183" t="s">
        <v>19</v>
      </c>
      <c r="D106" s="184"/>
      <c r="E106" s="185"/>
      <c r="F106" s="189" t="s">
        <v>24</v>
      </c>
      <c r="G106" s="190"/>
      <c r="H106" s="190"/>
      <c r="I106" s="190"/>
      <c r="J106" s="190"/>
      <c r="K106" s="191"/>
      <c r="L106" s="192" t="s">
        <v>22</v>
      </c>
      <c r="M106" s="194" t="s">
        <v>10</v>
      </c>
      <c r="N106" s="195"/>
      <c r="O106" s="24"/>
    </row>
    <row r="107" spans="1:255" ht="15" thickBot="1" x14ac:dyDescent="0.35">
      <c r="A107" s="9"/>
      <c r="B107" s="35"/>
      <c r="C107" s="186"/>
      <c r="D107" s="187"/>
      <c r="E107" s="188"/>
      <c r="F107" s="36" t="str">
        <f>IF(OR(H99&lt;$J$9,H101&gt;$J$10),"",CONCATENATE("MES ",H99))</f>
        <v xml:space="preserve">MES </v>
      </c>
      <c r="G107" s="37" t="str">
        <f>IF(OR(H99&lt;$J$9,H101&gt;$J$10),"",IF(H99+1&gt;H101,"",CONCATENATE("MES ",H99+1)))</f>
        <v/>
      </c>
      <c r="H107" s="37" t="str">
        <f>IF(OR(H99&lt;$J$9,H101&gt;$J$10),"",IF(H99+2&gt;H101,"",CONCATENATE("MES ",H99+2)))</f>
        <v/>
      </c>
      <c r="I107" s="37" t="str">
        <f>IF(OR(H99&lt;$J$9,H101&gt;$J$10),"",IF(H99+3&gt;H101,"",CONCATENATE("MES ",H99+3)))</f>
        <v/>
      </c>
      <c r="J107" s="37" t="str">
        <f>IF(OR(H99&lt;$J$9,H101&gt;$J$10),"",IF(H99+4&gt;H101,"",CONCATENATE("MES ",H99+4)))</f>
        <v/>
      </c>
      <c r="K107" s="38" t="str">
        <f>IF(OR(H99&lt;$J$9,H101&gt;$J$10),"",IF(H99+5&gt;H101,"",CONCATENATE("MES ",H99+5)))</f>
        <v/>
      </c>
      <c r="L107" s="193"/>
      <c r="M107" s="196"/>
      <c r="N107" s="197"/>
      <c r="O107" s="39"/>
    </row>
    <row r="108" spans="1:255" x14ac:dyDescent="0.3">
      <c r="A108" s="9"/>
      <c r="B108" s="40">
        <v>1</v>
      </c>
      <c r="C108" s="198"/>
      <c r="D108" s="199"/>
      <c r="E108" s="200"/>
      <c r="F108" s="57"/>
      <c r="G108" s="58"/>
      <c r="H108" s="58"/>
      <c r="I108" s="58"/>
      <c r="J108" s="58"/>
      <c r="K108" s="59"/>
      <c r="L108" s="41" t="str">
        <f>IF(C108="","",SUM(F108:K108))</f>
        <v/>
      </c>
      <c r="M108" s="170" t="str">
        <f t="shared" ref="M108:M117" si="8">IF(C108="","",ROUND(L108*VLOOKUP(C108,TCN,3,FALSE),3))</f>
        <v/>
      </c>
      <c r="N108" s="171"/>
      <c r="O108" s="24"/>
    </row>
    <row r="109" spans="1:255" x14ac:dyDescent="0.3">
      <c r="A109" s="9"/>
      <c r="B109" s="40">
        <v>3</v>
      </c>
      <c r="C109" s="165"/>
      <c r="D109" s="166"/>
      <c r="E109" s="167"/>
      <c r="F109" s="60"/>
      <c r="G109" s="61"/>
      <c r="H109" s="61"/>
      <c r="I109" s="61"/>
      <c r="J109" s="61"/>
      <c r="K109" s="62"/>
      <c r="L109" s="42" t="str">
        <f t="shared" ref="L109:L117" si="9">IF(C109="","",SUM(F109:K109))</f>
        <v/>
      </c>
      <c r="M109" s="168" t="str">
        <f t="shared" si="8"/>
        <v/>
      </c>
      <c r="N109" s="169"/>
      <c r="O109" s="24"/>
    </row>
    <row r="110" spans="1:255" x14ac:dyDescent="0.3">
      <c r="A110" s="9"/>
      <c r="B110" s="40">
        <v>3</v>
      </c>
      <c r="C110" s="165"/>
      <c r="D110" s="166"/>
      <c r="E110" s="167"/>
      <c r="F110" s="60"/>
      <c r="G110" s="61"/>
      <c r="H110" s="61"/>
      <c r="I110" s="61"/>
      <c r="J110" s="61"/>
      <c r="K110" s="62"/>
      <c r="L110" s="42" t="str">
        <f t="shared" si="9"/>
        <v/>
      </c>
      <c r="M110" s="168" t="str">
        <f t="shared" si="8"/>
        <v/>
      </c>
      <c r="N110" s="169"/>
      <c r="O110" s="24"/>
    </row>
    <row r="111" spans="1:255" x14ac:dyDescent="0.3">
      <c r="A111" s="9"/>
      <c r="B111" s="40">
        <v>4</v>
      </c>
      <c r="C111" s="165"/>
      <c r="D111" s="166"/>
      <c r="E111" s="167"/>
      <c r="F111" s="60"/>
      <c r="G111" s="61"/>
      <c r="H111" s="61"/>
      <c r="I111" s="61"/>
      <c r="J111" s="61"/>
      <c r="K111" s="62"/>
      <c r="L111" s="42" t="str">
        <f t="shared" si="9"/>
        <v/>
      </c>
      <c r="M111" s="168" t="str">
        <f t="shared" si="8"/>
        <v/>
      </c>
      <c r="N111" s="169"/>
      <c r="O111" s="24"/>
    </row>
    <row r="112" spans="1:255" x14ac:dyDescent="0.3">
      <c r="A112" s="9"/>
      <c r="B112" s="40">
        <v>5</v>
      </c>
      <c r="C112" s="165"/>
      <c r="D112" s="166"/>
      <c r="E112" s="167"/>
      <c r="F112" s="60"/>
      <c r="G112" s="61"/>
      <c r="H112" s="61"/>
      <c r="I112" s="61"/>
      <c r="J112" s="61"/>
      <c r="K112" s="62"/>
      <c r="L112" s="42" t="str">
        <f t="shared" si="9"/>
        <v/>
      </c>
      <c r="M112" s="168" t="str">
        <f t="shared" si="8"/>
        <v/>
      </c>
      <c r="N112" s="169"/>
      <c r="O112" s="24"/>
      <c r="AA112" s="43"/>
    </row>
    <row r="113" spans="1:255" x14ac:dyDescent="0.3">
      <c r="A113" s="9"/>
      <c r="B113" s="40">
        <v>6</v>
      </c>
      <c r="C113" s="165"/>
      <c r="D113" s="166"/>
      <c r="E113" s="167"/>
      <c r="F113" s="60"/>
      <c r="G113" s="61"/>
      <c r="H113" s="61"/>
      <c r="I113" s="61"/>
      <c r="J113" s="61"/>
      <c r="K113" s="62"/>
      <c r="L113" s="42" t="str">
        <f t="shared" si="9"/>
        <v/>
      </c>
      <c r="M113" s="168" t="str">
        <f t="shared" si="8"/>
        <v/>
      </c>
      <c r="N113" s="169"/>
      <c r="O113" s="24"/>
    </row>
    <row r="114" spans="1:255" x14ac:dyDescent="0.3">
      <c r="A114" s="9"/>
      <c r="B114" s="40">
        <v>7</v>
      </c>
      <c r="C114" s="165"/>
      <c r="D114" s="166"/>
      <c r="E114" s="167"/>
      <c r="F114" s="60"/>
      <c r="G114" s="61"/>
      <c r="H114" s="61"/>
      <c r="I114" s="61"/>
      <c r="J114" s="61"/>
      <c r="K114" s="62"/>
      <c r="L114" s="42" t="str">
        <f t="shared" si="9"/>
        <v/>
      </c>
      <c r="M114" s="168" t="str">
        <f t="shared" si="8"/>
        <v/>
      </c>
      <c r="N114" s="169"/>
      <c r="O114" s="24"/>
    </row>
    <row r="115" spans="1:255" x14ac:dyDescent="0.3">
      <c r="A115" s="9"/>
      <c r="B115" s="40">
        <v>8</v>
      </c>
      <c r="C115" s="165"/>
      <c r="D115" s="166"/>
      <c r="E115" s="167"/>
      <c r="F115" s="60"/>
      <c r="G115" s="61"/>
      <c r="H115" s="61"/>
      <c r="I115" s="61"/>
      <c r="J115" s="61"/>
      <c r="K115" s="62"/>
      <c r="L115" s="42" t="str">
        <f t="shared" si="9"/>
        <v/>
      </c>
      <c r="M115" s="168" t="str">
        <f t="shared" si="8"/>
        <v/>
      </c>
      <c r="N115" s="169"/>
      <c r="O115" s="24"/>
    </row>
    <row r="116" spans="1:255" x14ac:dyDescent="0.3">
      <c r="A116" s="9"/>
      <c r="B116" s="40">
        <v>9</v>
      </c>
      <c r="C116" s="165"/>
      <c r="D116" s="166"/>
      <c r="E116" s="167"/>
      <c r="F116" s="60"/>
      <c r="G116" s="61"/>
      <c r="H116" s="61"/>
      <c r="I116" s="61"/>
      <c r="J116" s="61"/>
      <c r="K116" s="62"/>
      <c r="L116" s="42" t="str">
        <f t="shared" si="9"/>
        <v/>
      </c>
      <c r="M116" s="168" t="str">
        <f t="shared" si="8"/>
        <v/>
      </c>
      <c r="N116" s="169"/>
      <c r="O116" s="24"/>
    </row>
    <row r="117" spans="1:255" ht="15" thickBot="1" x14ac:dyDescent="0.35">
      <c r="A117" s="9"/>
      <c r="B117" s="40">
        <v>10</v>
      </c>
      <c r="C117" s="172"/>
      <c r="D117" s="173"/>
      <c r="E117" s="174"/>
      <c r="F117" s="63"/>
      <c r="G117" s="64"/>
      <c r="H117" s="64"/>
      <c r="I117" s="64"/>
      <c r="J117" s="64"/>
      <c r="K117" s="65"/>
      <c r="L117" s="44" t="str">
        <f t="shared" si="9"/>
        <v/>
      </c>
      <c r="M117" s="175" t="str">
        <f t="shared" si="8"/>
        <v/>
      </c>
      <c r="N117" s="176"/>
      <c r="O117" s="24"/>
    </row>
    <row r="118" spans="1:255" x14ac:dyDescent="0.3">
      <c r="A118" s="33"/>
      <c r="B118" s="24"/>
      <c r="C118" s="24"/>
      <c r="D118" s="249" t="s">
        <v>9</v>
      </c>
      <c r="E118" s="249"/>
      <c r="F118" s="45">
        <f t="shared" ref="F118:K118" si="10">IF(AND(F107="",SUM(F107:F117)=0),"",IF(AND(F107="",SUM(F107:F117)&lt;&gt;0),"ERR",SUM(F107:F117)))</f>
        <v>0</v>
      </c>
      <c r="G118" s="45" t="str">
        <f t="shared" si="10"/>
        <v/>
      </c>
      <c r="H118" s="45" t="str">
        <f t="shared" si="10"/>
        <v/>
      </c>
      <c r="I118" s="45" t="str">
        <f t="shared" si="10"/>
        <v/>
      </c>
      <c r="J118" s="45" t="str">
        <f t="shared" si="10"/>
        <v/>
      </c>
      <c r="K118" s="45" t="str">
        <f t="shared" si="10"/>
        <v/>
      </c>
      <c r="L118" s="46"/>
      <c r="M118" s="247">
        <f>IF(OR(F118="ERR",G118="ERR",H118="ERR",I118="ERR",J118="ERR",K118="ERR"),"ERROR",SUM(M108:N117))</f>
        <v>0</v>
      </c>
      <c r="N118" s="248"/>
      <c r="O118" s="24"/>
      <c r="AA118" s="5">
        <f>M118</f>
        <v>0</v>
      </c>
    </row>
    <row r="119" spans="1:255" ht="15" thickBot="1" x14ac:dyDescent="0.35"/>
    <row r="120" spans="1:255" ht="15" customHeight="1" x14ac:dyDescent="0.3">
      <c r="A120" s="214" t="s">
        <v>15</v>
      </c>
      <c r="B120" s="216"/>
      <c r="C120" s="240">
        <f>$C$5</f>
        <v>0</v>
      </c>
      <c r="D120" s="241"/>
      <c r="E120" s="241"/>
      <c r="F120" s="241"/>
      <c r="G120" s="241"/>
      <c r="H120" s="241"/>
      <c r="I120" s="241"/>
      <c r="J120" s="241"/>
      <c r="K120" s="241"/>
      <c r="L120" s="241"/>
      <c r="M120" s="241"/>
      <c r="N120" s="241"/>
      <c r="O120" s="242"/>
    </row>
    <row r="121" spans="1:255" ht="15" thickBot="1" x14ac:dyDescent="0.35">
      <c r="A121" s="217"/>
      <c r="B121" s="219"/>
      <c r="C121" s="243"/>
      <c r="D121" s="244"/>
      <c r="E121" s="244"/>
      <c r="F121" s="244"/>
      <c r="G121" s="244"/>
      <c r="H121" s="244"/>
      <c r="I121" s="244"/>
      <c r="J121" s="244"/>
      <c r="K121" s="244"/>
      <c r="L121" s="244"/>
      <c r="M121" s="244"/>
      <c r="N121" s="244"/>
      <c r="O121" s="245"/>
    </row>
    <row r="122" spans="1:255" ht="15" thickBot="1" x14ac:dyDescent="0.35"/>
    <row r="123" spans="1:255" ht="15" thickBot="1" x14ac:dyDescent="0.35">
      <c r="A123" s="224" t="s">
        <v>47</v>
      </c>
      <c r="B123" s="225"/>
      <c r="C123" s="225"/>
      <c r="D123" s="225"/>
      <c r="E123" s="225"/>
      <c r="F123" s="225"/>
      <c r="G123" s="225"/>
      <c r="H123" s="225"/>
      <c r="I123" s="225"/>
      <c r="J123" s="225"/>
      <c r="K123" s="225"/>
      <c r="L123" s="225"/>
      <c r="M123" s="225"/>
      <c r="N123" s="225"/>
      <c r="O123" s="226"/>
    </row>
    <row r="124" spans="1:255" ht="15.75" customHeight="1" thickBot="1" x14ac:dyDescent="0.35">
      <c r="B124" s="22"/>
      <c r="C124" s="22"/>
      <c r="D124" s="22"/>
      <c r="E124" s="22"/>
      <c r="F124" s="22"/>
      <c r="G124" s="22"/>
      <c r="H124" s="22"/>
      <c r="I124" s="22"/>
      <c r="J124" s="22"/>
      <c r="K124" s="48"/>
      <c r="L124" s="24"/>
      <c r="M124" s="24"/>
      <c r="N124" s="24"/>
      <c r="O124" s="24"/>
    </row>
    <row r="125" spans="1:255" ht="15" thickBot="1" x14ac:dyDescent="0.35">
      <c r="A125" s="9"/>
      <c r="B125" s="23" t="s">
        <v>312</v>
      </c>
      <c r="C125" s="9"/>
      <c r="D125" s="9"/>
      <c r="E125" s="9"/>
      <c r="F125" s="9"/>
      <c r="G125" s="9"/>
      <c r="H125" s="9"/>
      <c r="I125" s="9"/>
      <c r="J125" s="9"/>
      <c r="K125" s="24"/>
      <c r="L125" s="237" t="s">
        <v>10</v>
      </c>
      <c r="M125" s="238"/>
      <c r="N125" s="238"/>
      <c r="O125" s="239"/>
      <c r="IU125" s="1" t="str">
        <f>B125</f>
        <v>Descripción:</v>
      </c>
    </row>
    <row r="126" spans="1:255" ht="15" thickBot="1" x14ac:dyDescent="0.35">
      <c r="A126" s="9"/>
      <c r="B126" s="227"/>
      <c r="C126" s="228"/>
      <c r="D126" s="228"/>
      <c r="E126" s="228"/>
      <c r="F126" s="228"/>
      <c r="G126" s="228"/>
      <c r="H126" s="228"/>
      <c r="I126" s="228"/>
      <c r="J126" s="229"/>
      <c r="K126" s="24"/>
      <c r="L126" s="233" t="s">
        <v>29</v>
      </c>
      <c r="M126" s="234"/>
      <c r="N126" s="235" t="s">
        <v>30</v>
      </c>
      <c r="O126" s="236"/>
      <c r="AA126" s="3">
        <f>B126</f>
        <v>0</v>
      </c>
    </row>
    <row r="127" spans="1:255" ht="15" thickBot="1" x14ac:dyDescent="0.35">
      <c r="A127" s="9"/>
      <c r="B127" s="230"/>
      <c r="C127" s="231"/>
      <c r="D127" s="231"/>
      <c r="E127" s="231"/>
      <c r="F127" s="231"/>
      <c r="G127" s="231"/>
      <c r="H127" s="231"/>
      <c r="I127" s="231"/>
      <c r="J127" s="232"/>
      <c r="K127" s="16" t="s">
        <v>9</v>
      </c>
      <c r="L127" s="220">
        <f>IF(M150=0,0,IF(G129="II",M150,IF(G129=0,"SUBSANAR",0)))</f>
        <v>0</v>
      </c>
      <c r="M127" s="221"/>
      <c r="N127" s="220">
        <f>IF(M150=0,0,IF(G129="DE",M150,IF(G129=0,"SUBSANAR",0)))</f>
        <v>0</v>
      </c>
      <c r="O127" s="221"/>
      <c r="AA127" s="5"/>
      <c r="IU127" s="4">
        <f>L127</f>
        <v>0</v>
      </c>
    </row>
    <row r="128" spans="1:255" x14ac:dyDescent="0.3">
      <c r="A128" s="9"/>
      <c r="B128" s="24"/>
      <c r="C128" s="24"/>
      <c r="D128" s="24"/>
      <c r="E128" s="24"/>
      <c r="F128" s="24"/>
      <c r="G128" s="24"/>
      <c r="H128" s="24"/>
      <c r="I128" s="24"/>
      <c r="J128" s="24"/>
      <c r="K128" s="24"/>
      <c r="L128" s="24"/>
      <c r="M128" s="24"/>
      <c r="N128" s="24"/>
      <c r="O128" s="24"/>
      <c r="AA128" s="5"/>
      <c r="IU128" s="4">
        <f>N127</f>
        <v>0</v>
      </c>
    </row>
    <row r="129" spans="1:255" x14ac:dyDescent="0.3">
      <c r="A129" s="9"/>
      <c r="B129" s="25" t="s">
        <v>36</v>
      </c>
      <c r="C129" s="26"/>
      <c r="D129" s="26"/>
      <c r="E129" s="24"/>
      <c r="F129" s="24"/>
      <c r="G129" s="56"/>
      <c r="H129" s="27" t="str">
        <f>IF(B126="","",IF(OR(G129="II",G129="DE"),"","Indicar si la subtarea es de Investigación o Desarrollo"))</f>
        <v/>
      </c>
      <c r="I129" s="24"/>
      <c r="J129" s="28"/>
      <c r="K129" s="28"/>
      <c r="L129" s="28"/>
      <c r="M129" s="28"/>
      <c r="N129" s="28"/>
      <c r="O129" s="28"/>
      <c r="AA129" s="3">
        <f>G129</f>
        <v>0</v>
      </c>
      <c r="IU129" s="1">
        <f>G129</f>
        <v>0</v>
      </c>
    </row>
    <row r="130" spans="1:255" x14ac:dyDescent="0.3">
      <c r="A130" s="9"/>
      <c r="B130" s="24"/>
      <c r="C130" s="24"/>
      <c r="D130" s="24"/>
      <c r="E130" s="24"/>
      <c r="F130" s="24"/>
      <c r="G130" s="24"/>
      <c r="H130" s="24"/>
      <c r="I130" s="24"/>
      <c r="J130" s="24"/>
      <c r="K130" s="24"/>
      <c r="L130" s="24"/>
      <c r="M130" s="24"/>
      <c r="N130" s="24"/>
      <c r="O130" s="24"/>
    </row>
    <row r="131" spans="1:255" ht="15" customHeight="1" x14ac:dyDescent="0.3">
      <c r="A131" s="9"/>
      <c r="B131" s="177" t="s">
        <v>48</v>
      </c>
      <c r="C131" s="177"/>
      <c r="D131" s="177"/>
      <c r="E131" s="177"/>
      <c r="F131" s="177"/>
      <c r="G131" s="177"/>
      <c r="H131" s="178"/>
      <c r="I131" s="180" t="str">
        <f>IF(AND(H131=0,H133=0),"",IF(AND(H133&gt;0,H131=0),"Incluir mes de inicio",IF(H131&lt;$J$9,"La subtarea se inicia antes del inicio de la actividad",IF(H131&gt;$J$10,"La subtarea se inicia después de la finalización de la actividad",""))))</f>
        <v/>
      </c>
      <c r="J131" s="180"/>
      <c r="K131" s="180"/>
      <c r="L131" s="180"/>
      <c r="M131" s="180"/>
      <c r="N131" s="180"/>
      <c r="O131" s="180"/>
      <c r="AA131" s="3">
        <f>H131</f>
        <v>0</v>
      </c>
      <c r="IU131" s="1">
        <f>H131</f>
        <v>0</v>
      </c>
    </row>
    <row r="132" spans="1:255" x14ac:dyDescent="0.3">
      <c r="A132" s="9"/>
      <c r="B132" s="177"/>
      <c r="C132" s="177"/>
      <c r="D132" s="177"/>
      <c r="E132" s="177"/>
      <c r="F132" s="177"/>
      <c r="G132" s="177"/>
      <c r="H132" s="201"/>
      <c r="I132" s="180"/>
      <c r="J132" s="180"/>
      <c r="K132" s="180"/>
      <c r="L132" s="180"/>
      <c r="M132" s="180"/>
      <c r="N132" s="180"/>
      <c r="O132" s="180"/>
    </row>
    <row r="133" spans="1:255" ht="15" customHeight="1" x14ac:dyDescent="0.3">
      <c r="A133" s="9"/>
      <c r="B133" s="177" t="s">
        <v>49</v>
      </c>
      <c r="C133" s="177"/>
      <c r="D133" s="177"/>
      <c r="E133" s="177"/>
      <c r="F133" s="177"/>
      <c r="G133" s="177"/>
      <c r="H133" s="178"/>
      <c r="I133" s="180" t="str">
        <f>IF(AND(H131=0,H133=0),"",IF(AND(OR(H131&lt;$J$9,H131&gt;$J$10),H133=0),"",IF(AND(H131&gt;=$J$9,H131&lt;=$J$10,H133=0),"Incluir mes de finalización",IF(H133&lt;$J$9,"La subtarea finaliza antes del inicio de la actividad",IF(H133&gt;$J$10,"La subtarea finaliza después de la finalización de la actividad","")))))</f>
        <v/>
      </c>
      <c r="J133" s="180"/>
      <c r="K133" s="180"/>
      <c r="L133" s="180"/>
      <c r="M133" s="180"/>
      <c r="N133" s="180"/>
      <c r="O133" s="180"/>
      <c r="AA133" s="3">
        <f>H133</f>
        <v>0</v>
      </c>
      <c r="IU133" s="1">
        <f>H133</f>
        <v>0</v>
      </c>
    </row>
    <row r="134" spans="1:255" x14ac:dyDescent="0.3">
      <c r="A134" s="9"/>
      <c r="B134" s="177"/>
      <c r="C134" s="177"/>
      <c r="D134" s="177"/>
      <c r="E134" s="177"/>
      <c r="F134" s="177"/>
      <c r="G134" s="177"/>
      <c r="H134" s="179"/>
      <c r="I134" s="180"/>
      <c r="J134" s="180"/>
      <c r="K134" s="180"/>
      <c r="L134" s="180"/>
      <c r="M134" s="180"/>
      <c r="N134" s="180"/>
      <c r="O134" s="180"/>
      <c r="AA134" s="30"/>
    </row>
    <row r="135" spans="1:255" x14ac:dyDescent="0.3">
      <c r="A135" s="9"/>
      <c r="B135" s="24"/>
      <c r="C135" s="24"/>
      <c r="D135" s="24"/>
      <c r="E135" s="24"/>
      <c r="F135" s="24"/>
      <c r="G135" s="31" t="s">
        <v>50</v>
      </c>
      <c r="H135" s="181" t="str">
        <f>IF(AND(H131=0,H133=0),"",IF(AND(H131&gt;=$J$9,H131&lt;=$J$10,H133=0),"SUBSANAR",IF(AND(H133&gt;=$J$9,H133&lt;=$J$10,H131=0),"SUBSANAR",IF(OR(H131&lt;$J$9,H131&gt;$J$10,H133&lt;$J$9,H133&gt;$J$10),"ERROR",H133-H131+1))))</f>
        <v/>
      </c>
      <c r="I135" s="182"/>
      <c r="J135" s="24" t="s">
        <v>17</v>
      </c>
      <c r="K135" s="24"/>
      <c r="L135" s="24"/>
      <c r="M135" s="24"/>
      <c r="N135" s="24"/>
      <c r="O135" s="24"/>
      <c r="AA135" s="30" t="str">
        <f>H135</f>
        <v/>
      </c>
    </row>
    <row r="136" spans="1:255" x14ac:dyDescent="0.3">
      <c r="A136" s="9"/>
      <c r="B136" s="24"/>
      <c r="C136" s="24"/>
      <c r="D136" s="24"/>
      <c r="E136" s="24"/>
      <c r="F136" s="24"/>
      <c r="G136" s="24"/>
      <c r="H136" s="24"/>
      <c r="I136" s="24"/>
      <c r="J136" s="24"/>
      <c r="K136" s="24"/>
      <c r="L136" s="24"/>
      <c r="M136" s="24"/>
      <c r="N136" s="24"/>
      <c r="O136" s="24"/>
      <c r="AA136" s="30"/>
    </row>
    <row r="137" spans="1:255" ht="15" thickBot="1" x14ac:dyDescent="0.35">
      <c r="A137" s="9"/>
      <c r="B137" s="32" t="s">
        <v>8</v>
      </c>
      <c r="C137" s="32"/>
      <c r="D137" s="32"/>
      <c r="E137" s="32"/>
      <c r="F137" s="32"/>
      <c r="G137" s="32"/>
      <c r="H137" s="33"/>
      <c r="I137" s="33"/>
      <c r="J137" s="33"/>
      <c r="K137" s="33"/>
      <c r="L137" s="33"/>
      <c r="M137" s="33"/>
      <c r="N137" s="33"/>
      <c r="O137" s="24"/>
      <c r="AA137" s="30"/>
    </row>
    <row r="138" spans="1:255" ht="15" customHeight="1" x14ac:dyDescent="0.3">
      <c r="A138" s="9"/>
      <c r="B138" s="34"/>
      <c r="C138" s="183" t="s">
        <v>19</v>
      </c>
      <c r="D138" s="184"/>
      <c r="E138" s="185"/>
      <c r="F138" s="189" t="s">
        <v>24</v>
      </c>
      <c r="G138" s="190"/>
      <c r="H138" s="190"/>
      <c r="I138" s="190"/>
      <c r="J138" s="190"/>
      <c r="K138" s="191"/>
      <c r="L138" s="192" t="s">
        <v>22</v>
      </c>
      <c r="M138" s="194" t="s">
        <v>10</v>
      </c>
      <c r="N138" s="195"/>
      <c r="O138" s="24"/>
    </row>
    <row r="139" spans="1:255" ht="15" thickBot="1" x14ac:dyDescent="0.35">
      <c r="A139" s="9"/>
      <c r="B139" s="35"/>
      <c r="C139" s="186"/>
      <c r="D139" s="187"/>
      <c r="E139" s="188"/>
      <c r="F139" s="36" t="str">
        <f>IF(OR(H131&lt;$J$9,H133&gt;$J$10),"",CONCATENATE("MES ",H131))</f>
        <v xml:space="preserve">MES </v>
      </c>
      <c r="G139" s="37" t="str">
        <f>IF(OR(H131&lt;$J$9,H133&gt;$J$10),"",IF(H131+1&gt;H133,"",CONCATENATE("MES ",H131+1)))</f>
        <v/>
      </c>
      <c r="H139" s="37" t="str">
        <f>IF(OR(H131&lt;$J$9,H133&gt;$J$10),"",IF(H131+2&gt;H133,"",CONCATENATE("MES ",H131+2)))</f>
        <v/>
      </c>
      <c r="I139" s="37" t="str">
        <f>IF(OR(H131&lt;$J$9,H133&gt;$J$10),"",IF(H131+3&gt;H133,"",CONCATENATE("MES ",H131+3)))</f>
        <v/>
      </c>
      <c r="J139" s="37" t="str">
        <f>IF(OR(H131&lt;$J$9,H133&gt;$J$10),"",IF(H131+4&gt;H133,"",CONCATENATE("MES ",H131+4)))</f>
        <v/>
      </c>
      <c r="K139" s="38" t="str">
        <f>IF(OR(H131&lt;$J$9,H133&gt;$J$10),"",IF(H131+5&gt;H133,"",CONCATENATE("MES ",H131+5)))</f>
        <v/>
      </c>
      <c r="L139" s="193"/>
      <c r="M139" s="196"/>
      <c r="N139" s="197"/>
      <c r="O139" s="39"/>
    </row>
    <row r="140" spans="1:255" x14ac:dyDescent="0.3">
      <c r="A140" s="9"/>
      <c r="B140" s="40">
        <v>1</v>
      </c>
      <c r="C140" s="198"/>
      <c r="D140" s="199"/>
      <c r="E140" s="200"/>
      <c r="F140" s="57"/>
      <c r="G140" s="58"/>
      <c r="H140" s="58"/>
      <c r="I140" s="58"/>
      <c r="J140" s="58"/>
      <c r="K140" s="59"/>
      <c r="L140" s="41" t="str">
        <f>IF(C140="","",SUM(F140:K140))</f>
        <v/>
      </c>
      <c r="M140" s="170" t="str">
        <f t="shared" ref="M140:M149" si="11">IF(C140="","",ROUND(L140*VLOOKUP(C140,TCN,3,FALSE),3))</f>
        <v/>
      </c>
      <c r="N140" s="171"/>
      <c r="O140" s="24"/>
    </row>
    <row r="141" spans="1:255" x14ac:dyDescent="0.3">
      <c r="A141" s="9"/>
      <c r="B141" s="40">
        <v>3</v>
      </c>
      <c r="C141" s="165"/>
      <c r="D141" s="166"/>
      <c r="E141" s="167"/>
      <c r="F141" s="60"/>
      <c r="G141" s="61"/>
      <c r="H141" s="61"/>
      <c r="I141" s="61"/>
      <c r="J141" s="61"/>
      <c r="K141" s="62"/>
      <c r="L141" s="42" t="str">
        <f t="shared" ref="L141:L149" si="12">IF(C141="","",SUM(F141:K141))</f>
        <v/>
      </c>
      <c r="M141" s="168" t="str">
        <f t="shared" si="11"/>
        <v/>
      </c>
      <c r="N141" s="169"/>
      <c r="O141" s="24"/>
    </row>
    <row r="142" spans="1:255" x14ac:dyDescent="0.3">
      <c r="A142" s="9"/>
      <c r="B142" s="40">
        <v>3</v>
      </c>
      <c r="C142" s="165"/>
      <c r="D142" s="166"/>
      <c r="E142" s="167"/>
      <c r="F142" s="60"/>
      <c r="G142" s="61"/>
      <c r="H142" s="61"/>
      <c r="I142" s="61"/>
      <c r="J142" s="61"/>
      <c r="K142" s="62"/>
      <c r="L142" s="42" t="str">
        <f t="shared" si="12"/>
        <v/>
      </c>
      <c r="M142" s="168" t="str">
        <f t="shared" si="11"/>
        <v/>
      </c>
      <c r="N142" s="169"/>
      <c r="O142" s="24"/>
    </row>
    <row r="143" spans="1:255" x14ac:dyDescent="0.3">
      <c r="A143" s="9"/>
      <c r="B143" s="40">
        <v>4</v>
      </c>
      <c r="C143" s="165"/>
      <c r="D143" s="166"/>
      <c r="E143" s="167"/>
      <c r="F143" s="60"/>
      <c r="G143" s="61"/>
      <c r="H143" s="61"/>
      <c r="I143" s="61"/>
      <c r="J143" s="61"/>
      <c r="K143" s="62"/>
      <c r="L143" s="42" t="str">
        <f t="shared" si="12"/>
        <v/>
      </c>
      <c r="M143" s="168" t="str">
        <f t="shared" si="11"/>
        <v/>
      </c>
      <c r="N143" s="169"/>
      <c r="O143" s="24"/>
    </row>
    <row r="144" spans="1:255" x14ac:dyDescent="0.3">
      <c r="A144" s="9"/>
      <c r="B144" s="40">
        <v>5</v>
      </c>
      <c r="C144" s="165"/>
      <c r="D144" s="166"/>
      <c r="E144" s="167"/>
      <c r="F144" s="60"/>
      <c r="G144" s="61"/>
      <c r="H144" s="61"/>
      <c r="I144" s="61"/>
      <c r="J144" s="61"/>
      <c r="K144" s="62"/>
      <c r="L144" s="42" t="str">
        <f t="shared" si="12"/>
        <v/>
      </c>
      <c r="M144" s="168" t="str">
        <f t="shared" si="11"/>
        <v/>
      </c>
      <c r="N144" s="169"/>
      <c r="O144" s="24"/>
      <c r="AA144" s="43"/>
    </row>
    <row r="145" spans="1:255" x14ac:dyDescent="0.3">
      <c r="A145" s="9"/>
      <c r="B145" s="40">
        <v>6</v>
      </c>
      <c r="C145" s="165"/>
      <c r="D145" s="166"/>
      <c r="E145" s="167"/>
      <c r="F145" s="60"/>
      <c r="G145" s="61"/>
      <c r="H145" s="61"/>
      <c r="I145" s="61"/>
      <c r="J145" s="61"/>
      <c r="K145" s="62"/>
      <c r="L145" s="42" t="str">
        <f t="shared" si="12"/>
        <v/>
      </c>
      <c r="M145" s="168" t="str">
        <f t="shared" si="11"/>
        <v/>
      </c>
      <c r="N145" s="169"/>
      <c r="O145" s="24"/>
    </row>
    <row r="146" spans="1:255" x14ac:dyDescent="0.3">
      <c r="A146" s="9"/>
      <c r="B146" s="40">
        <v>7</v>
      </c>
      <c r="C146" s="165"/>
      <c r="D146" s="166"/>
      <c r="E146" s="167"/>
      <c r="F146" s="60"/>
      <c r="G146" s="61"/>
      <c r="H146" s="61"/>
      <c r="I146" s="61"/>
      <c r="J146" s="61"/>
      <c r="K146" s="62"/>
      <c r="L146" s="42" t="str">
        <f t="shared" si="12"/>
        <v/>
      </c>
      <c r="M146" s="168" t="str">
        <f t="shared" si="11"/>
        <v/>
      </c>
      <c r="N146" s="169"/>
      <c r="O146" s="24"/>
    </row>
    <row r="147" spans="1:255" x14ac:dyDescent="0.3">
      <c r="A147" s="9"/>
      <c r="B147" s="40">
        <v>8</v>
      </c>
      <c r="C147" s="165"/>
      <c r="D147" s="166"/>
      <c r="E147" s="167"/>
      <c r="F147" s="60"/>
      <c r="G147" s="61"/>
      <c r="H147" s="61"/>
      <c r="I147" s="61"/>
      <c r="J147" s="61"/>
      <c r="K147" s="62"/>
      <c r="L147" s="42" t="str">
        <f t="shared" si="12"/>
        <v/>
      </c>
      <c r="M147" s="168" t="str">
        <f t="shared" si="11"/>
        <v/>
      </c>
      <c r="N147" s="169"/>
      <c r="O147" s="24"/>
    </row>
    <row r="148" spans="1:255" x14ac:dyDescent="0.3">
      <c r="A148" s="9"/>
      <c r="B148" s="40">
        <v>9</v>
      </c>
      <c r="C148" s="165"/>
      <c r="D148" s="166"/>
      <c r="E148" s="167"/>
      <c r="F148" s="60"/>
      <c r="G148" s="61"/>
      <c r="H148" s="61"/>
      <c r="I148" s="61"/>
      <c r="J148" s="61"/>
      <c r="K148" s="62"/>
      <c r="L148" s="42" t="str">
        <f t="shared" si="12"/>
        <v/>
      </c>
      <c r="M148" s="168" t="str">
        <f t="shared" si="11"/>
        <v/>
      </c>
      <c r="N148" s="169"/>
      <c r="O148" s="24"/>
    </row>
    <row r="149" spans="1:255" ht="15" thickBot="1" x14ac:dyDescent="0.35">
      <c r="A149" s="9"/>
      <c r="B149" s="40">
        <v>10</v>
      </c>
      <c r="C149" s="172"/>
      <c r="D149" s="173"/>
      <c r="E149" s="174"/>
      <c r="F149" s="63"/>
      <c r="G149" s="64"/>
      <c r="H149" s="64"/>
      <c r="I149" s="64"/>
      <c r="J149" s="64"/>
      <c r="K149" s="65"/>
      <c r="L149" s="44" t="str">
        <f t="shared" si="12"/>
        <v/>
      </c>
      <c r="M149" s="175" t="str">
        <f t="shared" si="11"/>
        <v/>
      </c>
      <c r="N149" s="176"/>
      <c r="O149" s="24"/>
    </row>
    <row r="150" spans="1:255" x14ac:dyDescent="0.3">
      <c r="A150" s="33"/>
      <c r="B150" s="24"/>
      <c r="C150" s="24"/>
      <c r="D150" s="249" t="s">
        <v>9</v>
      </c>
      <c r="E150" s="249"/>
      <c r="F150" s="45">
        <f t="shared" ref="F150:K150" si="13">IF(AND(F139="",SUM(F139:F149)=0),"",IF(AND(F139="",SUM(F139:F149)&lt;&gt;0),"ERR",SUM(F139:F149)))</f>
        <v>0</v>
      </c>
      <c r="G150" s="45" t="str">
        <f t="shared" si="13"/>
        <v/>
      </c>
      <c r="H150" s="45" t="str">
        <f t="shared" si="13"/>
        <v/>
      </c>
      <c r="I150" s="45" t="str">
        <f t="shared" si="13"/>
        <v/>
      </c>
      <c r="J150" s="45" t="str">
        <f t="shared" si="13"/>
        <v/>
      </c>
      <c r="K150" s="45" t="str">
        <f t="shared" si="13"/>
        <v/>
      </c>
      <c r="L150" s="46"/>
      <c r="M150" s="247">
        <f>IF(OR(F150="ERR",G150="ERR",H150="ERR",I150="ERR",J150="ERR",K150="ERR"),"ERROR",SUM(M140:N149))</f>
        <v>0</v>
      </c>
      <c r="N150" s="248"/>
      <c r="O150" s="24"/>
      <c r="AA150" s="5">
        <f>M150</f>
        <v>0</v>
      </c>
    </row>
    <row r="151" spans="1:255" ht="15" thickBot="1" x14ac:dyDescent="0.35">
      <c r="A151" s="24"/>
      <c r="B151" s="24"/>
      <c r="C151" s="24"/>
      <c r="D151" s="24"/>
      <c r="E151" s="24"/>
      <c r="F151" s="24"/>
      <c r="G151" s="24"/>
      <c r="H151" s="24"/>
      <c r="I151" s="24"/>
      <c r="J151" s="24"/>
      <c r="K151" s="24"/>
      <c r="L151" s="24"/>
      <c r="M151" s="24"/>
      <c r="N151" s="24"/>
      <c r="O151" s="24"/>
    </row>
    <row r="152" spans="1:255" ht="15" thickBot="1" x14ac:dyDescent="0.35">
      <c r="A152" s="224" t="s">
        <v>53</v>
      </c>
      <c r="B152" s="225"/>
      <c r="C152" s="225"/>
      <c r="D152" s="225"/>
      <c r="E152" s="225"/>
      <c r="F152" s="225"/>
      <c r="G152" s="225"/>
      <c r="H152" s="225"/>
      <c r="I152" s="225"/>
      <c r="J152" s="225"/>
      <c r="K152" s="225"/>
      <c r="L152" s="225"/>
      <c r="M152" s="225"/>
      <c r="N152" s="225"/>
      <c r="O152" s="226"/>
    </row>
    <row r="153" spans="1:255" ht="15.75" customHeight="1" thickBot="1" x14ac:dyDescent="0.35">
      <c r="B153" s="22"/>
      <c r="C153" s="22"/>
      <c r="D153" s="22"/>
      <c r="E153" s="22"/>
      <c r="F153" s="22"/>
      <c r="G153" s="22"/>
      <c r="H153" s="22"/>
      <c r="I153" s="22"/>
      <c r="J153" s="22"/>
      <c r="K153" s="48"/>
      <c r="L153" s="24"/>
      <c r="M153" s="24"/>
      <c r="N153" s="24"/>
      <c r="O153" s="24"/>
    </row>
    <row r="154" spans="1:255" ht="15" thickBot="1" x14ac:dyDescent="0.35">
      <c r="A154" s="9"/>
      <c r="B154" s="23" t="s">
        <v>312</v>
      </c>
      <c r="C154" s="9"/>
      <c r="D154" s="9"/>
      <c r="E154" s="9"/>
      <c r="F154" s="9"/>
      <c r="G154" s="9"/>
      <c r="H154" s="9"/>
      <c r="I154" s="9"/>
      <c r="J154" s="9"/>
      <c r="K154" s="24"/>
      <c r="L154" s="237" t="s">
        <v>10</v>
      </c>
      <c r="M154" s="238"/>
      <c r="N154" s="238"/>
      <c r="O154" s="239"/>
      <c r="IU154" s="1" t="str">
        <f>B154</f>
        <v>Descripción:</v>
      </c>
    </row>
    <row r="155" spans="1:255" ht="15" thickBot="1" x14ac:dyDescent="0.35">
      <c r="A155" s="9"/>
      <c r="B155" s="227"/>
      <c r="C155" s="228"/>
      <c r="D155" s="228"/>
      <c r="E155" s="228"/>
      <c r="F155" s="228"/>
      <c r="G155" s="228"/>
      <c r="H155" s="228"/>
      <c r="I155" s="228"/>
      <c r="J155" s="229"/>
      <c r="K155" s="24"/>
      <c r="L155" s="233" t="s">
        <v>29</v>
      </c>
      <c r="M155" s="234"/>
      <c r="N155" s="235" t="s">
        <v>30</v>
      </c>
      <c r="O155" s="236"/>
      <c r="AA155" s="3">
        <f>B155</f>
        <v>0</v>
      </c>
    </row>
    <row r="156" spans="1:255" ht="15" thickBot="1" x14ac:dyDescent="0.35">
      <c r="A156" s="9"/>
      <c r="B156" s="230"/>
      <c r="C156" s="231"/>
      <c r="D156" s="231"/>
      <c r="E156" s="231"/>
      <c r="F156" s="231"/>
      <c r="G156" s="231"/>
      <c r="H156" s="231"/>
      <c r="I156" s="231"/>
      <c r="J156" s="232"/>
      <c r="K156" s="16" t="s">
        <v>9</v>
      </c>
      <c r="L156" s="220">
        <f>IF(M179=0,0,IF(G158="II",M179,IF(G158=0,"SUBSANAR",0)))</f>
        <v>0</v>
      </c>
      <c r="M156" s="221"/>
      <c r="N156" s="220">
        <f>IF(M179=0,0,IF(G158="DE",M179,IF(G158=0,"SUBSANAR",0)))</f>
        <v>0</v>
      </c>
      <c r="O156" s="221"/>
      <c r="AA156" s="5"/>
      <c r="IU156" s="4">
        <f>L156</f>
        <v>0</v>
      </c>
    </row>
    <row r="157" spans="1:255" x14ac:dyDescent="0.3">
      <c r="A157" s="9"/>
      <c r="B157" s="24"/>
      <c r="C157" s="24"/>
      <c r="D157" s="24"/>
      <c r="E157" s="24"/>
      <c r="F157" s="24"/>
      <c r="G157" s="24"/>
      <c r="H157" s="24"/>
      <c r="I157" s="24"/>
      <c r="J157" s="24"/>
      <c r="K157" s="24"/>
      <c r="L157" s="24"/>
      <c r="M157" s="24"/>
      <c r="N157" s="24"/>
      <c r="O157" s="24"/>
      <c r="AA157" s="5"/>
      <c r="IU157" s="4">
        <f>N156</f>
        <v>0</v>
      </c>
    </row>
    <row r="158" spans="1:255" x14ac:dyDescent="0.3">
      <c r="A158" s="9"/>
      <c r="B158" s="25" t="s">
        <v>36</v>
      </c>
      <c r="C158" s="26"/>
      <c r="D158" s="26"/>
      <c r="E158" s="24"/>
      <c r="F158" s="24"/>
      <c r="G158" s="56"/>
      <c r="H158" s="27" t="str">
        <f>IF(B155="","",IF(OR(G158="II",G158="DE"),"","Indicar si la subtarea es de Investigación o Desarrollo"))</f>
        <v/>
      </c>
      <c r="I158" s="24"/>
      <c r="J158" s="28"/>
      <c r="K158" s="28"/>
      <c r="L158" s="28"/>
      <c r="M158" s="28"/>
      <c r="N158" s="28"/>
      <c r="O158" s="28"/>
      <c r="AA158" s="3">
        <f>G158</f>
        <v>0</v>
      </c>
      <c r="IU158" s="1">
        <f>G158</f>
        <v>0</v>
      </c>
    </row>
    <row r="159" spans="1:255" x14ac:dyDescent="0.3">
      <c r="A159" s="9"/>
      <c r="B159" s="24"/>
      <c r="C159" s="24"/>
      <c r="D159" s="24"/>
      <c r="E159" s="24"/>
      <c r="F159" s="24"/>
      <c r="G159" s="24"/>
      <c r="H159" s="24"/>
      <c r="I159" s="24"/>
      <c r="J159" s="24"/>
      <c r="K159" s="24"/>
      <c r="L159" s="24"/>
      <c r="M159" s="24"/>
      <c r="N159" s="24"/>
      <c r="O159" s="24"/>
    </row>
    <row r="160" spans="1:255" ht="15" customHeight="1" x14ac:dyDescent="0.3">
      <c r="A160" s="9"/>
      <c r="B160" s="177" t="s">
        <v>54</v>
      </c>
      <c r="C160" s="177"/>
      <c r="D160" s="177"/>
      <c r="E160" s="177"/>
      <c r="F160" s="177"/>
      <c r="G160" s="177"/>
      <c r="H160" s="178"/>
      <c r="I160" s="180" t="str">
        <f>IF(AND(H160=0,H162=0),"",IF(AND(H162&gt;0,H160=0),"Incluir mes de inicio",IF(H160&lt;$J$9,"La subtarea se inicia antes del inicio de la actividad",IF(H160&gt;$J$10,"La subtarea se inicia después de la finalización de la actividad",""))))</f>
        <v/>
      </c>
      <c r="J160" s="180"/>
      <c r="K160" s="180"/>
      <c r="L160" s="180"/>
      <c r="M160" s="180"/>
      <c r="N160" s="180"/>
      <c r="O160" s="180"/>
      <c r="AA160" s="3">
        <f>H160</f>
        <v>0</v>
      </c>
      <c r="IU160" s="1">
        <f>H160</f>
        <v>0</v>
      </c>
    </row>
    <row r="161" spans="1:255" x14ac:dyDescent="0.3">
      <c r="A161" s="9"/>
      <c r="B161" s="177"/>
      <c r="C161" s="177"/>
      <c r="D161" s="177"/>
      <c r="E161" s="177"/>
      <c r="F161" s="177"/>
      <c r="G161" s="177"/>
      <c r="H161" s="201"/>
      <c r="I161" s="180"/>
      <c r="J161" s="180"/>
      <c r="K161" s="180"/>
      <c r="L161" s="180"/>
      <c r="M161" s="180"/>
      <c r="N161" s="180"/>
      <c r="O161" s="180"/>
    </row>
    <row r="162" spans="1:255" ht="15" customHeight="1" x14ac:dyDescent="0.3">
      <c r="A162" s="9"/>
      <c r="B162" s="177" t="s">
        <v>55</v>
      </c>
      <c r="C162" s="177"/>
      <c r="D162" s="177"/>
      <c r="E162" s="177"/>
      <c r="F162" s="177"/>
      <c r="G162" s="177"/>
      <c r="H162" s="178"/>
      <c r="I162" s="180" t="str">
        <f>IF(AND(H160=0,H162=0),"",IF(AND(OR(H160&lt;$J$9,H160&gt;$J$10),H162=0),"",IF(AND(H160&gt;=$J$9,H160&lt;=$J$10,H162=0),"Incluir mes de finalización",IF(H162&lt;$J$9,"La subtarea finaliza antes del inicio de la actividad",IF(H162&gt;$J$10,"La subtarea finaliza después de la finalización de la actividad","")))))</f>
        <v/>
      </c>
      <c r="J162" s="180"/>
      <c r="K162" s="180"/>
      <c r="L162" s="180"/>
      <c r="M162" s="180"/>
      <c r="N162" s="180"/>
      <c r="O162" s="180"/>
      <c r="AA162" s="3">
        <f>H162</f>
        <v>0</v>
      </c>
      <c r="IU162" s="1">
        <f>H162</f>
        <v>0</v>
      </c>
    </row>
    <row r="163" spans="1:255" x14ac:dyDescent="0.3">
      <c r="A163" s="9"/>
      <c r="B163" s="177"/>
      <c r="C163" s="177"/>
      <c r="D163" s="177"/>
      <c r="E163" s="177"/>
      <c r="F163" s="177"/>
      <c r="G163" s="177"/>
      <c r="H163" s="179"/>
      <c r="I163" s="180"/>
      <c r="J163" s="180"/>
      <c r="K163" s="180"/>
      <c r="L163" s="180"/>
      <c r="M163" s="180"/>
      <c r="N163" s="180"/>
      <c r="O163" s="180"/>
      <c r="AA163" s="30"/>
    </row>
    <row r="164" spans="1:255" x14ac:dyDescent="0.3">
      <c r="A164" s="9"/>
      <c r="B164" s="24"/>
      <c r="C164" s="24"/>
      <c r="D164" s="24"/>
      <c r="E164" s="24"/>
      <c r="F164" s="24"/>
      <c r="G164" s="31" t="s">
        <v>56</v>
      </c>
      <c r="H164" s="181" t="str">
        <f>IF(AND(H160=0,H162=0),"",IF(AND(H160&gt;=$J$9,H160&lt;=$J$10,H162=0),"SUBSANAR",IF(AND(H162&gt;=$J$9,H162&lt;=$J$10,H160=0),"SUBSANAR",IF(OR(H160&lt;$J$9,H160&gt;$J$10,H162&lt;$J$9,H162&gt;$J$10),"ERROR",H162-H160+1))))</f>
        <v/>
      </c>
      <c r="I164" s="182"/>
      <c r="J164" s="24" t="s">
        <v>17</v>
      </c>
      <c r="K164" s="24"/>
      <c r="L164" s="24"/>
      <c r="M164" s="24"/>
      <c r="N164" s="24"/>
      <c r="O164" s="24"/>
      <c r="AA164" s="30" t="str">
        <f>H164</f>
        <v/>
      </c>
    </row>
    <row r="165" spans="1:255" x14ac:dyDescent="0.3">
      <c r="A165" s="9"/>
      <c r="B165" s="24"/>
      <c r="C165" s="24"/>
      <c r="D165" s="24"/>
      <c r="E165" s="24"/>
      <c r="F165" s="24"/>
      <c r="G165" s="24"/>
      <c r="H165" s="24"/>
      <c r="I165" s="24"/>
      <c r="J165" s="24"/>
      <c r="K165" s="24"/>
      <c r="L165" s="24"/>
      <c r="M165" s="24"/>
      <c r="N165" s="24"/>
      <c r="O165" s="24"/>
      <c r="AA165" s="30"/>
    </row>
    <row r="166" spans="1:255" ht="15" thickBot="1" x14ac:dyDescent="0.35">
      <c r="A166" s="9"/>
      <c r="B166" s="32" t="s">
        <v>8</v>
      </c>
      <c r="C166" s="32"/>
      <c r="D166" s="32"/>
      <c r="E166" s="32"/>
      <c r="F166" s="32"/>
      <c r="G166" s="32"/>
      <c r="H166" s="33"/>
      <c r="I166" s="33"/>
      <c r="J166" s="33"/>
      <c r="K166" s="33"/>
      <c r="L166" s="33"/>
      <c r="M166" s="33"/>
      <c r="N166" s="33"/>
      <c r="O166" s="24"/>
      <c r="AA166" s="30"/>
    </row>
    <row r="167" spans="1:255" ht="15" customHeight="1" x14ac:dyDescent="0.3">
      <c r="A167" s="9"/>
      <c r="B167" s="34"/>
      <c r="C167" s="183" t="s">
        <v>19</v>
      </c>
      <c r="D167" s="184"/>
      <c r="E167" s="185"/>
      <c r="F167" s="189" t="s">
        <v>24</v>
      </c>
      <c r="G167" s="190"/>
      <c r="H167" s="190"/>
      <c r="I167" s="190"/>
      <c r="J167" s="190"/>
      <c r="K167" s="191"/>
      <c r="L167" s="192" t="s">
        <v>22</v>
      </c>
      <c r="M167" s="194" t="s">
        <v>10</v>
      </c>
      <c r="N167" s="195"/>
      <c r="O167" s="24"/>
    </row>
    <row r="168" spans="1:255" ht="15" thickBot="1" x14ac:dyDescent="0.35">
      <c r="A168" s="9"/>
      <c r="B168" s="35"/>
      <c r="C168" s="186"/>
      <c r="D168" s="187"/>
      <c r="E168" s="188"/>
      <c r="F168" s="36" t="str">
        <f>IF(OR(H160&lt;$J$9,H162&gt;$J$10),"",CONCATENATE("MES ",H160))</f>
        <v xml:space="preserve">MES </v>
      </c>
      <c r="G168" s="37" t="str">
        <f>IF(OR(H160&lt;$J$9,H162&gt;$J$10),"",IF(H160+1&gt;H162,"",CONCATENATE("MES ",H160+1)))</f>
        <v/>
      </c>
      <c r="H168" s="37" t="str">
        <f>IF(OR(H160&lt;$J$9,H162&gt;$J$10),"",IF(H160+2&gt;H162,"",CONCATENATE("MES ",H160+2)))</f>
        <v/>
      </c>
      <c r="I168" s="37" t="str">
        <f>IF(OR(H160&lt;$J$9,H162&gt;$J$10),"",IF(H160+3&gt;H162,"",CONCATENATE("MES ",H160+3)))</f>
        <v/>
      </c>
      <c r="J168" s="37" t="str">
        <f>IF(OR(H160&lt;$J$9,H162&gt;$J$10),"",IF(H160+4&gt;H162,"",CONCATENATE("MES ",H160+4)))</f>
        <v/>
      </c>
      <c r="K168" s="38" t="str">
        <f>IF(OR(H160&lt;$J$9,H162&gt;$J$10),"",IF(H160+5&gt;H162,"",CONCATENATE("MES ",H160+5)))</f>
        <v/>
      </c>
      <c r="L168" s="193"/>
      <c r="M168" s="196"/>
      <c r="N168" s="197"/>
      <c r="O168" s="39"/>
    </row>
    <row r="169" spans="1:255" x14ac:dyDescent="0.3">
      <c r="A169" s="9"/>
      <c r="B169" s="40">
        <v>1</v>
      </c>
      <c r="C169" s="198"/>
      <c r="D169" s="199"/>
      <c r="E169" s="200"/>
      <c r="F169" s="57"/>
      <c r="G169" s="58"/>
      <c r="H169" s="58"/>
      <c r="I169" s="58"/>
      <c r="J169" s="58"/>
      <c r="K169" s="59"/>
      <c r="L169" s="41" t="str">
        <f>IF(C169="","",SUM(F169:K169))</f>
        <v/>
      </c>
      <c r="M169" s="170" t="str">
        <f t="shared" ref="M169:M178" si="14">IF(C169="","",ROUND(L169*VLOOKUP(C169,TCN,3,FALSE),3))</f>
        <v/>
      </c>
      <c r="N169" s="171"/>
      <c r="O169" s="24"/>
    </row>
    <row r="170" spans="1:255" x14ac:dyDescent="0.3">
      <c r="A170" s="9"/>
      <c r="B170" s="40">
        <v>3</v>
      </c>
      <c r="C170" s="165"/>
      <c r="D170" s="166"/>
      <c r="E170" s="167"/>
      <c r="F170" s="60"/>
      <c r="G170" s="61"/>
      <c r="H170" s="61"/>
      <c r="I170" s="61"/>
      <c r="J170" s="61"/>
      <c r="K170" s="62"/>
      <c r="L170" s="42" t="str">
        <f t="shared" ref="L170:L178" si="15">IF(C170="","",SUM(F170:K170))</f>
        <v/>
      </c>
      <c r="M170" s="168" t="str">
        <f t="shared" si="14"/>
        <v/>
      </c>
      <c r="N170" s="169"/>
      <c r="O170" s="24"/>
    </row>
    <row r="171" spans="1:255" x14ac:dyDescent="0.3">
      <c r="A171" s="9"/>
      <c r="B171" s="40">
        <v>3</v>
      </c>
      <c r="C171" s="165"/>
      <c r="D171" s="166"/>
      <c r="E171" s="167"/>
      <c r="F171" s="60"/>
      <c r="G171" s="61"/>
      <c r="H171" s="61"/>
      <c r="I171" s="61"/>
      <c r="J171" s="61"/>
      <c r="K171" s="62"/>
      <c r="L171" s="42" t="str">
        <f t="shared" si="15"/>
        <v/>
      </c>
      <c r="M171" s="168" t="str">
        <f t="shared" si="14"/>
        <v/>
      </c>
      <c r="N171" s="169"/>
      <c r="O171" s="24"/>
    </row>
    <row r="172" spans="1:255" x14ac:dyDescent="0.3">
      <c r="A172" s="9"/>
      <c r="B172" s="40">
        <v>4</v>
      </c>
      <c r="C172" s="165"/>
      <c r="D172" s="166"/>
      <c r="E172" s="167"/>
      <c r="F172" s="60"/>
      <c r="G172" s="61"/>
      <c r="H172" s="61"/>
      <c r="I172" s="61"/>
      <c r="J172" s="61"/>
      <c r="K172" s="62"/>
      <c r="L172" s="42" t="str">
        <f t="shared" si="15"/>
        <v/>
      </c>
      <c r="M172" s="168" t="str">
        <f t="shared" si="14"/>
        <v/>
      </c>
      <c r="N172" s="169"/>
      <c r="O172" s="24"/>
    </row>
    <row r="173" spans="1:255" x14ac:dyDescent="0.3">
      <c r="A173" s="9"/>
      <c r="B173" s="40">
        <v>5</v>
      </c>
      <c r="C173" s="165"/>
      <c r="D173" s="166"/>
      <c r="E173" s="167"/>
      <c r="F173" s="60"/>
      <c r="G173" s="61"/>
      <c r="H173" s="61"/>
      <c r="I173" s="61"/>
      <c r="J173" s="61"/>
      <c r="K173" s="62"/>
      <c r="L173" s="42" t="str">
        <f t="shared" si="15"/>
        <v/>
      </c>
      <c r="M173" s="168" t="str">
        <f t="shared" si="14"/>
        <v/>
      </c>
      <c r="N173" s="169"/>
      <c r="O173" s="24"/>
      <c r="AA173" s="43"/>
    </row>
    <row r="174" spans="1:255" x14ac:dyDescent="0.3">
      <c r="A174" s="9"/>
      <c r="B174" s="40">
        <v>6</v>
      </c>
      <c r="C174" s="165"/>
      <c r="D174" s="166"/>
      <c r="E174" s="167"/>
      <c r="F174" s="60"/>
      <c r="G174" s="61"/>
      <c r="H174" s="61"/>
      <c r="I174" s="61"/>
      <c r="J174" s="61"/>
      <c r="K174" s="62"/>
      <c r="L174" s="42" t="str">
        <f t="shared" si="15"/>
        <v/>
      </c>
      <c r="M174" s="168" t="str">
        <f t="shared" si="14"/>
        <v/>
      </c>
      <c r="N174" s="169"/>
      <c r="O174" s="24"/>
    </row>
    <row r="175" spans="1:255" x14ac:dyDescent="0.3">
      <c r="A175" s="9"/>
      <c r="B175" s="40">
        <v>7</v>
      </c>
      <c r="C175" s="165"/>
      <c r="D175" s="166"/>
      <c r="E175" s="167"/>
      <c r="F175" s="60"/>
      <c r="G175" s="61"/>
      <c r="H175" s="61"/>
      <c r="I175" s="61"/>
      <c r="J175" s="61"/>
      <c r="K175" s="62"/>
      <c r="L175" s="42" t="str">
        <f t="shared" si="15"/>
        <v/>
      </c>
      <c r="M175" s="168" t="str">
        <f t="shared" si="14"/>
        <v/>
      </c>
      <c r="N175" s="169"/>
      <c r="O175" s="24"/>
    </row>
    <row r="176" spans="1:255" x14ac:dyDescent="0.3">
      <c r="A176" s="9"/>
      <c r="B176" s="40">
        <v>8</v>
      </c>
      <c r="C176" s="165"/>
      <c r="D176" s="166"/>
      <c r="E176" s="167"/>
      <c r="F176" s="60"/>
      <c r="G176" s="61"/>
      <c r="H176" s="61"/>
      <c r="I176" s="61"/>
      <c r="J176" s="61"/>
      <c r="K176" s="62"/>
      <c r="L176" s="42" t="str">
        <f t="shared" si="15"/>
        <v/>
      </c>
      <c r="M176" s="168" t="str">
        <f t="shared" si="14"/>
        <v/>
      </c>
      <c r="N176" s="169"/>
      <c r="O176" s="24"/>
    </row>
    <row r="177" spans="1:27" x14ac:dyDescent="0.3">
      <c r="A177" s="9"/>
      <c r="B177" s="40">
        <v>9</v>
      </c>
      <c r="C177" s="165"/>
      <c r="D177" s="166"/>
      <c r="E177" s="167"/>
      <c r="F177" s="60"/>
      <c r="G177" s="61"/>
      <c r="H177" s="61"/>
      <c r="I177" s="61"/>
      <c r="J177" s="61"/>
      <c r="K177" s="62"/>
      <c r="L177" s="42" t="str">
        <f t="shared" si="15"/>
        <v/>
      </c>
      <c r="M177" s="168" t="str">
        <f t="shared" si="14"/>
        <v/>
      </c>
      <c r="N177" s="169"/>
      <c r="O177" s="24"/>
    </row>
    <row r="178" spans="1:27" ht="15" thickBot="1" x14ac:dyDescent="0.35">
      <c r="A178" s="9"/>
      <c r="B178" s="40">
        <v>10</v>
      </c>
      <c r="C178" s="172"/>
      <c r="D178" s="173"/>
      <c r="E178" s="174"/>
      <c r="F178" s="63"/>
      <c r="G178" s="64"/>
      <c r="H178" s="64"/>
      <c r="I178" s="64"/>
      <c r="J178" s="64"/>
      <c r="K178" s="65"/>
      <c r="L178" s="44" t="str">
        <f t="shared" si="15"/>
        <v/>
      </c>
      <c r="M178" s="175" t="str">
        <f t="shared" si="14"/>
        <v/>
      </c>
      <c r="N178" s="176"/>
      <c r="O178" s="24"/>
    </row>
    <row r="179" spans="1:27" x14ac:dyDescent="0.3">
      <c r="A179" s="33"/>
      <c r="B179" s="24"/>
      <c r="C179" s="24"/>
      <c r="D179" s="249" t="s">
        <v>9</v>
      </c>
      <c r="E179" s="249"/>
      <c r="F179" s="45">
        <f t="shared" ref="F179:K179" si="16">IF(AND(F168="",SUM(F168:F178)=0),"",IF(AND(F168="",SUM(F168:F178)&lt;&gt;0),"ERR",SUM(F168:F178)))</f>
        <v>0</v>
      </c>
      <c r="G179" s="45" t="str">
        <f t="shared" si="16"/>
        <v/>
      </c>
      <c r="H179" s="45" t="str">
        <f t="shared" si="16"/>
        <v/>
      </c>
      <c r="I179" s="45" t="str">
        <f t="shared" si="16"/>
        <v/>
      </c>
      <c r="J179" s="45" t="str">
        <f t="shared" si="16"/>
        <v/>
      </c>
      <c r="K179" s="45" t="str">
        <f t="shared" si="16"/>
        <v/>
      </c>
      <c r="L179" s="46"/>
      <c r="M179" s="247">
        <f>IF(OR(F179="ERR",G179="ERR",H179="ERR",I179="ERR",J179="ERR",K179="ERR"),"ERROR",SUM(M169:N178))</f>
        <v>0</v>
      </c>
      <c r="N179" s="248"/>
      <c r="O179" s="24"/>
      <c r="AA179" s="5">
        <f>M179</f>
        <v>0</v>
      </c>
    </row>
  </sheetData>
  <sheetProtection algorithmName="SHA-512" hashValue="y++fuj/SrmBE2JvZrOb5DITEWMvE6pi+Xzu61tLPpWZx+cqqSh/3W2/z6mhWk0Orr2oRv5UxO9NgOi9w/hlVfg==" saltValue="4/iGPKSG6sBSuK4NW+4r9w==" spinCount="100000" sheet="1" objects="1" scenarios="1"/>
  <mergeCells count="260">
    <mergeCell ref="C175:E175"/>
    <mergeCell ref="M175:N175"/>
    <mergeCell ref="D150:E150"/>
    <mergeCell ref="M150:N150"/>
    <mergeCell ref="A152:O152"/>
    <mergeCell ref="L154:O154"/>
    <mergeCell ref="L155:M155"/>
    <mergeCell ref="N155:O155"/>
    <mergeCell ref="L156:M156"/>
    <mergeCell ref="H160:H161"/>
    <mergeCell ref="I160:O161"/>
    <mergeCell ref="C177:E177"/>
    <mergeCell ref="C178:E178"/>
    <mergeCell ref="D179:E179"/>
    <mergeCell ref="M179:N179"/>
    <mergeCell ref="M178:N178"/>
    <mergeCell ref="M177:N177"/>
    <mergeCell ref="F167:K167"/>
    <mergeCell ref="M173:N173"/>
    <mergeCell ref="C171:E171"/>
    <mergeCell ref="M172:N172"/>
    <mergeCell ref="C173:E173"/>
    <mergeCell ref="C170:E170"/>
    <mergeCell ref="M170:N170"/>
    <mergeCell ref="L167:L168"/>
    <mergeCell ref="C167:E168"/>
    <mergeCell ref="M171:N171"/>
    <mergeCell ref="M167:N168"/>
    <mergeCell ref="M169:N169"/>
    <mergeCell ref="C176:E176"/>
    <mergeCell ref="M176:N176"/>
    <mergeCell ref="C174:E174"/>
    <mergeCell ref="M174:N174"/>
    <mergeCell ref="C172:E172"/>
    <mergeCell ref="C169:E169"/>
    <mergeCell ref="C145:E145"/>
    <mergeCell ref="M145:N145"/>
    <mergeCell ref="C144:E144"/>
    <mergeCell ref="M144:N144"/>
    <mergeCell ref="H164:I164"/>
    <mergeCell ref="B160:G161"/>
    <mergeCell ref="B162:G163"/>
    <mergeCell ref="H162:H163"/>
    <mergeCell ref="I162:O163"/>
    <mergeCell ref="B155:J156"/>
    <mergeCell ref="N156:O156"/>
    <mergeCell ref="M148:N148"/>
    <mergeCell ref="M142:N142"/>
    <mergeCell ref="C140:E140"/>
    <mergeCell ref="H135:I135"/>
    <mergeCell ref="L125:O125"/>
    <mergeCell ref="L126:M126"/>
    <mergeCell ref="I131:O132"/>
    <mergeCell ref="B131:G132"/>
    <mergeCell ref="H131:H132"/>
    <mergeCell ref="L127:M127"/>
    <mergeCell ref="B126:J127"/>
    <mergeCell ref="M140:N140"/>
    <mergeCell ref="C141:E141"/>
    <mergeCell ref="M141:N141"/>
    <mergeCell ref="C142:E142"/>
    <mergeCell ref="A123:O123"/>
    <mergeCell ref="H133:H134"/>
    <mergeCell ref="I133:O134"/>
    <mergeCell ref="A120:B121"/>
    <mergeCell ref="C120:O121"/>
    <mergeCell ref="N127:O127"/>
    <mergeCell ref="C138:E139"/>
    <mergeCell ref="F138:K138"/>
    <mergeCell ref="L138:L139"/>
    <mergeCell ref="B133:G134"/>
    <mergeCell ref="L106:L107"/>
    <mergeCell ref="C108:E108"/>
    <mergeCell ref="C111:E111"/>
    <mergeCell ref="N126:O126"/>
    <mergeCell ref="C113:E113"/>
    <mergeCell ref="C109:E109"/>
    <mergeCell ref="C110:E110"/>
    <mergeCell ref="C106:E107"/>
    <mergeCell ref="M106:N107"/>
    <mergeCell ref="F106:K106"/>
    <mergeCell ref="M113:N113"/>
    <mergeCell ref="C114:E114"/>
    <mergeCell ref="M114:N114"/>
    <mergeCell ref="C115:E115"/>
    <mergeCell ref="M116:N116"/>
    <mergeCell ref="C117:E117"/>
    <mergeCell ref="M115:N115"/>
    <mergeCell ref="M111:N111"/>
    <mergeCell ref="C112:E112"/>
    <mergeCell ref="M112:N112"/>
    <mergeCell ref="D118:E118"/>
    <mergeCell ref="M118:N118"/>
    <mergeCell ref="M117:N117"/>
    <mergeCell ref="C116:E116"/>
    <mergeCell ref="B101:G102"/>
    <mergeCell ref="H101:H102"/>
    <mergeCell ref="I101:O102"/>
    <mergeCell ref="H103:I103"/>
    <mergeCell ref="L94:M94"/>
    <mergeCell ref="I99:O100"/>
    <mergeCell ref="N95:O95"/>
    <mergeCell ref="B94:J95"/>
    <mergeCell ref="B99:G100"/>
    <mergeCell ref="H99:H100"/>
    <mergeCell ref="L95:M95"/>
    <mergeCell ref="N94:O94"/>
    <mergeCell ref="A91:O91"/>
    <mergeCell ref="C87:E87"/>
    <mergeCell ref="M87:N87"/>
    <mergeCell ref="M89:N89"/>
    <mergeCell ref="D89:E89"/>
    <mergeCell ref="L93:O93"/>
    <mergeCell ref="C85:E85"/>
    <mergeCell ref="N19:O19"/>
    <mergeCell ref="L25:M25"/>
    <mergeCell ref="N25:O25"/>
    <mergeCell ref="L26:M26"/>
    <mergeCell ref="B65:J66"/>
    <mergeCell ref="M85:N85"/>
    <mergeCell ref="H24:H25"/>
    <mergeCell ref="M47:N47"/>
    <mergeCell ref="I27:J27"/>
    <mergeCell ref="M86:N86"/>
    <mergeCell ref="I28:J28"/>
    <mergeCell ref="M54:N54"/>
    <mergeCell ref="N20:O20"/>
    <mergeCell ref="M48:N48"/>
    <mergeCell ref="L32:O32"/>
    <mergeCell ref="N27:O27"/>
    <mergeCell ref="L27:M27"/>
    <mergeCell ref="L33:M33"/>
    <mergeCell ref="N33:O33"/>
    <mergeCell ref="C86:E86"/>
    <mergeCell ref="L28:M28"/>
    <mergeCell ref="L15:M15"/>
    <mergeCell ref="N15:O15"/>
    <mergeCell ref="C18:G18"/>
    <mergeCell ref="N17:O17"/>
    <mergeCell ref="L18:M18"/>
    <mergeCell ref="N18:O18"/>
    <mergeCell ref="L17:M17"/>
    <mergeCell ref="N26:O26"/>
    <mergeCell ref="C50:E50"/>
    <mergeCell ref="C53:E53"/>
    <mergeCell ref="C54:E54"/>
    <mergeCell ref="C52:E52"/>
    <mergeCell ref="C51:E51"/>
    <mergeCell ref="C27:G27"/>
    <mergeCell ref="I14:J15"/>
    <mergeCell ref="I20:J20"/>
    <mergeCell ref="L14:O14"/>
    <mergeCell ref="I24:J25"/>
    <mergeCell ref="I26:J26"/>
    <mergeCell ref="C26:G26"/>
    <mergeCell ref="A5:B7"/>
    <mergeCell ref="A9:I9"/>
    <mergeCell ref="A10:I10"/>
    <mergeCell ref="J11:K11"/>
    <mergeCell ref="C19:G19"/>
    <mergeCell ref="C14:G15"/>
    <mergeCell ref="C17:G17"/>
    <mergeCell ref="I21:J21"/>
    <mergeCell ref="C20:G20"/>
    <mergeCell ref="N16:O16"/>
    <mergeCell ref="L19:M19"/>
    <mergeCell ref="L16:M16"/>
    <mergeCell ref="H14:H15"/>
    <mergeCell ref="C149:E149"/>
    <mergeCell ref="C148:E148"/>
    <mergeCell ref="M138:N139"/>
    <mergeCell ref="C143:E143"/>
    <mergeCell ref="M143:N143"/>
    <mergeCell ref="L20:M20"/>
    <mergeCell ref="C24:G25"/>
    <mergeCell ref="L24:O24"/>
    <mergeCell ref="L21:M21"/>
    <mergeCell ref="N21:O21"/>
    <mergeCell ref="I17:J17"/>
    <mergeCell ref="I18:J18"/>
    <mergeCell ref="I19:J19"/>
    <mergeCell ref="C16:G16"/>
    <mergeCell ref="I16:J16"/>
    <mergeCell ref="M149:N149"/>
    <mergeCell ref="C146:E146"/>
    <mergeCell ref="M146:N146"/>
    <mergeCell ref="C147:E147"/>
    <mergeCell ref="M147:N147"/>
    <mergeCell ref="C48:E48"/>
    <mergeCell ref="M55:N55"/>
    <mergeCell ref="M51:N51"/>
    <mergeCell ref="C45:E46"/>
    <mergeCell ref="F45:K45"/>
    <mergeCell ref="I38:O39"/>
    <mergeCell ref="M49:N49"/>
    <mergeCell ref="C55:E55"/>
    <mergeCell ref="C49:E49"/>
    <mergeCell ref="C47:E47"/>
    <mergeCell ref="L45:L46"/>
    <mergeCell ref="M45:N46"/>
    <mergeCell ref="M52:N52"/>
    <mergeCell ref="M53:N53"/>
    <mergeCell ref="M50:N50"/>
    <mergeCell ref="M56:N56"/>
    <mergeCell ref="A62:O62"/>
    <mergeCell ref="L64:O64"/>
    <mergeCell ref="A59:B60"/>
    <mergeCell ref="C59:O60"/>
    <mergeCell ref="P52:Q52"/>
    <mergeCell ref="M57:N57"/>
    <mergeCell ref="D57:E57"/>
    <mergeCell ref="C56:E56"/>
    <mergeCell ref="M77:N78"/>
    <mergeCell ref="C79:E79"/>
    <mergeCell ref="M79:N79"/>
    <mergeCell ref="B70:G71"/>
    <mergeCell ref="H70:H71"/>
    <mergeCell ref="I70:O71"/>
    <mergeCell ref="C5:K7"/>
    <mergeCell ref="M7:O7"/>
    <mergeCell ref="M5:O6"/>
    <mergeCell ref="N34:O34"/>
    <mergeCell ref="H40:H41"/>
    <mergeCell ref="L66:M66"/>
    <mergeCell ref="N66:O66"/>
    <mergeCell ref="N28:O28"/>
    <mergeCell ref="A30:O30"/>
    <mergeCell ref="L34:M34"/>
    <mergeCell ref="H42:I42"/>
    <mergeCell ref="B38:G39"/>
    <mergeCell ref="H38:H39"/>
    <mergeCell ref="B33:J34"/>
    <mergeCell ref="B40:G41"/>
    <mergeCell ref="I40:O41"/>
    <mergeCell ref="L65:M65"/>
    <mergeCell ref="N65:O65"/>
    <mergeCell ref="C80:E80"/>
    <mergeCell ref="M80:N80"/>
    <mergeCell ref="M84:N84"/>
    <mergeCell ref="C81:E81"/>
    <mergeCell ref="M81:N81"/>
    <mergeCell ref="C82:E82"/>
    <mergeCell ref="M82:N82"/>
    <mergeCell ref="A1:O1"/>
    <mergeCell ref="M110:N110"/>
    <mergeCell ref="M108:N108"/>
    <mergeCell ref="M109:N109"/>
    <mergeCell ref="A2:O3"/>
    <mergeCell ref="M83:N83"/>
    <mergeCell ref="C88:E88"/>
    <mergeCell ref="M88:N88"/>
    <mergeCell ref="C83:E83"/>
    <mergeCell ref="C84:E84"/>
    <mergeCell ref="B72:G73"/>
    <mergeCell ref="H72:H73"/>
    <mergeCell ref="I72:O73"/>
    <mergeCell ref="H74:I74"/>
    <mergeCell ref="C77:E78"/>
    <mergeCell ref="F77:K77"/>
    <mergeCell ref="L77:L78"/>
  </mergeCells>
  <phoneticPr fontId="6" type="noConversion"/>
  <conditionalFormatting sqref="L66:M66">
    <cfRule type="cellIs" dxfId="803" priority="64" stopIfTrue="1" operator="equal">
      <formula>"FALTA TIPO"</formula>
    </cfRule>
  </conditionalFormatting>
  <conditionalFormatting sqref="L156:M156">
    <cfRule type="cellIs" dxfId="802" priority="49" stopIfTrue="1" operator="equal">
      <formula>"FALTA TIPO"</formula>
    </cfRule>
  </conditionalFormatting>
  <conditionalFormatting sqref="F108:K108">
    <cfRule type="expression" dxfId="801" priority="24" stopIfTrue="1">
      <formula>F118="ERR"</formula>
    </cfRule>
  </conditionalFormatting>
  <conditionalFormatting sqref="F113:K113">
    <cfRule type="expression" dxfId="800" priority="25" stopIfTrue="1">
      <formula>F118="ERR"</formula>
    </cfRule>
  </conditionalFormatting>
  <conditionalFormatting sqref="F109:K109">
    <cfRule type="expression" dxfId="799" priority="26" stopIfTrue="1">
      <formula>F118="ERR"</formula>
    </cfRule>
  </conditionalFormatting>
  <conditionalFormatting sqref="F110:K110">
    <cfRule type="expression" dxfId="798" priority="27" stopIfTrue="1">
      <formula>F118="ERR"</formula>
    </cfRule>
  </conditionalFormatting>
  <conditionalFormatting sqref="F111:K111">
    <cfRule type="expression" dxfId="797" priority="28" stopIfTrue="1">
      <formula>F118="ERR"</formula>
    </cfRule>
  </conditionalFormatting>
  <conditionalFormatting sqref="F112:K112">
    <cfRule type="expression" dxfId="796" priority="29" stopIfTrue="1">
      <formula>F118="ERR"</formula>
    </cfRule>
  </conditionalFormatting>
  <conditionalFormatting sqref="F114:K114">
    <cfRule type="expression" dxfId="795" priority="30" stopIfTrue="1">
      <formula>F118="ERR"</formula>
    </cfRule>
  </conditionalFormatting>
  <conditionalFormatting sqref="F115:K115">
    <cfRule type="expression" dxfId="794" priority="31" stopIfTrue="1">
      <formula>F118="ERR"</formula>
    </cfRule>
  </conditionalFormatting>
  <conditionalFormatting sqref="F116:K116">
    <cfRule type="expression" dxfId="793" priority="32" stopIfTrue="1">
      <formula>F118="ERR"</formula>
    </cfRule>
  </conditionalFormatting>
  <conditionalFormatting sqref="F117:K117">
    <cfRule type="expression" dxfId="792" priority="33" stopIfTrue="1">
      <formula>F118="ERR"</formula>
    </cfRule>
  </conditionalFormatting>
  <conditionalFormatting sqref="F57:K57 K23:K27 K14:K20 K29">
    <cfRule type="cellIs" dxfId="791" priority="84" stopIfTrue="1" operator="equal">
      <formula>"ERR"</formula>
    </cfRule>
  </conditionalFormatting>
  <conditionalFormatting sqref="F47:K47">
    <cfRule type="expression" dxfId="790" priority="85" stopIfTrue="1">
      <formula>F57="ERR"</formula>
    </cfRule>
  </conditionalFormatting>
  <conditionalFormatting sqref="F52:K52">
    <cfRule type="expression" dxfId="789" priority="86" stopIfTrue="1">
      <formula>F57="ERR"</formula>
    </cfRule>
  </conditionalFormatting>
  <conditionalFormatting sqref="F48:K48">
    <cfRule type="expression" dxfId="788" priority="87" stopIfTrue="1">
      <formula>F57="ERR"</formula>
    </cfRule>
  </conditionalFormatting>
  <conditionalFormatting sqref="F49:K49">
    <cfRule type="expression" dxfId="787" priority="88" stopIfTrue="1">
      <formula>F57="ERR"</formula>
    </cfRule>
  </conditionalFormatting>
  <conditionalFormatting sqref="F50:K50">
    <cfRule type="expression" dxfId="786" priority="89" stopIfTrue="1">
      <formula>F57="ERR"</formula>
    </cfRule>
  </conditionalFormatting>
  <conditionalFormatting sqref="F51:K51">
    <cfRule type="expression" dxfId="785" priority="90" stopIfTrue="1">
      <formula>F57="ERR"</formula>
    </cfRule>
  </conditionalFormatting>
  <conditionalFormatting sqref="F53:K53">
    <cfRule type="expression" dxfId="784" priority="91" stopIfTrue="1">
      <formula>F57="ERR"</formula>
    </cfRule>
  </conditionalFormatting>
  <conditionalFormatting sqref="F54:K54">
    <cfRule type="expression" dxfId="783" priority="92" stopIfTrue="1">
      <formula>F57="ERR"</formula>
    </cfRule>
  </conditionalFormatting>
  <conditionalFormatting sqref="F55:K55">
    <cfRule type="expression" dxfId="782" priority="93" stopIfTrue="1">
      <formula>F57="ERR"</formula>
    </cfRule>
  </conditionalFormatting>
  <conditionalFormatting sqref="F56:K56">
    <cfRule type="expression" dxfId="781" priority="94" stopIfTrue="1">
      <formula>F57="ERR"</formula>
    </cfRule>
  </conditionalFormatting>
  <conditionalFormatting sqref="H42">
    <cfRule type="cellIs" dxfId="780" priority="69" stopIfTrue="1" operator="equal">
      <formula>"ERROR"</formula>
    </cfRule>
  </conditionalFormatting>
  <conditionalFormatting sqref="H42">
    <cfRule type="cellIs" dxfId="779" priority="68" stopIfTrue="1" operator="equal">
      <formula>"SUBSANAR"</formula>
    </cfRule>
  </conditionalFormatting>
  <conditionalFormatting sqref="F89:K89 K63">
    <cfRule type="cellIs" dxfId="778" priority="67" stopIfTrue="1" operator="equal">
      <formula>"ERR"</formula>
    </cfRule>
  </conditionalFormatting>
  <conditionalFormatting sqref="N34:O34">
    <cfRule type="cellIs" dxfId="777" priority="65" stopIfTrue="1" operator="equal">
      <formula>"FALTA TIPO"</formula>
    </cfRule>
  </conditionalFormatting>
  <conditionalFormatting sqref="L34:M34">
    <cfRule type="cellIs" dxfId="776" priority="66" stopIfTrue="1" operator="equal">
      <formula>"FALTA TIPO"</formula>
    </cfRule>
  </conditionalFormatting>
  <conditionalFormatting sqref="N66:O66">
    <cfRule type="cellIs" dxfId="775" priority="63" stopIfTrue="1" operator="equal">
      <formula>"FALTA TIPO"</formula>
    </cfRule>
  </conditionalFormatting>
  <conditionalFormatting sqref="H74">
    <cfRule type="cellIs" dxfId="774" priority="62" stopIfTrue="1" operator="equal">
      <formula>"ERROR"</formula>
    </cfRule>
  </conditionalFormatting>
  <conditionalFormatting sqref="H74">
    <cfRule type="cellIs" dxfId="773" priority="61" stopIfTrue="1" operator="equal">
      <formula>"SUBSANAR"</formula>
    </cfRule>
  </conditionalFormatting>
  <conditionalFormatting sqref="F118:K118 K92">
    <cfRule type="cellIs" dxfId="772" priority="60" stopIfTrue="1" operator="equal">
      <formula>"ERR"</formula>
    </cfRule>
  </conditionalFormatting>
  <conditionalFormatting sqref="N95:O95">
    <cfRule type="cellIs" dxfId="771" priority="58" stopIfTrue="1" operator="equal">
      <formula>"FALTA TIPO"</formula>
    </cfRule>
  </conditionalFormatting>
  <conditionalFormatting sqref="L95:M95">
    <cfRule type="cellIs" dxfId="770" priority="59" stopIfTrue="1" operator="equal">
      <formula>"FALTA TIPO"</formula>
    </cfRule>
  </conditionalFormatting>
  <conditionalFormatting sqref="H103">
    <cfRule type="cellIs" dxfId="769" priority="57" stopIfTrue="1" operator="equal">
      <formula>"ERROR"</formula>
    </cfRule>
  </conditionalFormatting>
  <conditionalFormatting sqref="H103">
    <cfRule type="cellIs" dxfId="768" priority="56" stopIfTrue="1" operator="equal">
      <formula>"SUBSANAR"</formula>
    </cfRule>
  </conditionalFormatting>
  <conditionalFormatting sqref="F150:K150 K124">
    <cfRule type="cellIs" dxfId="767" priority="55" stopIfTrue="1" operator="equal">
      <formula>"ERR"</formula>
    </cfRule>
  </conditionalFormatting>
  <conditionalFormatting sqref="N127:O127">
    <cfRule type="cellIs" dxfId="766" priority="53" stopIfTrue="1" operator="equal">
      <formula>"FALTA TIPO"</formula>
    </cfRule>
  </conditionalFormatting>
  <conditionalFormatting sqref="L127:M127">
    <cfRule type="cellIs" dxfId="765" priority="54" stopIfTrue="1" operator="equal">
      <formula>"FALTA TIPO"</formula>
    </cfRule>
  </conditionalFormatting>
  <conditionalFormatting sqref="H135">
    <cfRule type="cellIs" dxfId="764" priority="52" stopIfTrue="1" operator="equal">
      <formula>"ERROR"</formula>
    </cfRule>
  </conditionalFormatting>
  <conditionalFormatting sqref="H135">
    <cfRule type="cellIs" dxfId="763" priority="51" stopIfTrue="1" operator="equal">
      <formula>"SUBSANAR"</formula>
    </cfRule>
  </conditionalFormatting>
  <conditionalFormatting sqref="F179:K179 K153">
    <cfRule type="cellIs" dxfId="762" priority="50" stopIfTrue="1" operator="equal">
      <formula>"ERR"</formula>
    </cfRule>
  </conditionalFormatting>
  <conditionalFormatting sqref="N156:O156">
    <cfRule type="cellIs" dxfId="761" priority="48" stopIfTrue="1" operator="equal">
      <formula>"FALTA TIPO"</formula>
    </cfRule>
  </conditionalFormatting>
  <conditionalFormatting sqref="H164">
    <cfRule type="cellIs" dxfId="760" priority="47" stopIfTrue="1" operator="equal">
      <formula>"ERROR"</formula>
    </cfRule>
  </conditionalFormatting>
  <conditionalFormatting sqref="H164">
    <cfRule type="cellIs" dxfId="759" priority="46" stopIfTrue="1" operator="equal">
      <formula>"SUBSANAR"</formula>
    </cfRule>
  </conditionalFormatting>
  <conditionalFormatting sqref="H79:K79">
    <cfRule type="expression" dxfId="758" priority="34" stopIfTrue="1">
      <formula>H89="ERR"</formula>
    </cfRule>
  </conditionalFormatting>
  <conditionalFormatting sqref="F84:K84">
    <cfRule type="expression" dxfId="757" priority="35" stopIfTrue="1">
      <formula>F89="ERR"</formula>
    </cfRule>
  </conditionalFormatting>
  <conditionalFormatting sqref="H80:K80">
    <cfRule type="expression" dxfId="756" priority="36" stopIfTrue="1">
      <formula>H89="ERR"</formula>
    </cfRule>
  </conditionalFormatting>
  <conditionalFormatting sqref="H81:K81">
    <cfRule type="expression" dxfId="755" priority="37" stopIfTrue="1">
      <formula>H89="ERR"</formula>
    </cfRule>
  </conditionalFormatting>
  <conditionalFormatting sqref="F82:K82">
    <cfRule type="expression" dxfId="754" priority="38" stopIfTrue="1">
      <formula>F89="ERR"</formula>
    </cfRule>
  </conditionalFormatting>
  <conditionalFormatting sqref="F83:K83">
    <cfRule type="expression" dxfId="753" priority="39" stopIfTrue="1">
      <formula>F89="ERR"</formula>
    </cfRule>
  </conditionalFormatting>
  <conditionalFormatting sqref="F85:K85">
    <cfRule type="expression" dxfId="752" priority="40" stopIfTrue="1">
      <formula>F89="ERR"</formula>
    </cfRule>
  </conditionalFormatting>
  <conditionalFormatting sqref="F86:K86">
    <cfRule type="expression" dxfId="751" priority="41" stopIfTrue="1">
      <formula>F89="ERR"</formula>
    </cfRule>
  </conditionalFormatting>
  <conditionalFormatting sqref="F87:K87">
    <cfRule type="expression" dxfId="750" priority="42" stopIfTrue="1">
      <formula>F89="ERR"</formula>
    </cfRule>
  </conditionalFormatting>
  <conditionalFormatting sqref="F88:K88">
    <cfRule type="expression" dxfId="749" priority="43" stopIfTrue="1">
      <formula>F89="ERR"</formula>
    </cfRule>
  </conditionalFormatting>
  <conditionalFormatting sqref="F140:K140">
    <cfRule type="expression" dxfId="748" priority="14" stopIfTrue="1">
      <formula>F150="ERR"</formula>
    </cfRule>
  </conditionalFormatting>
  <conditionalFormatting sqref="F145:K145">
    <cfRule type="expression" dxfId="747" priority="15" stopIfTrue="1">
      <formula>F150="ERR"</formula>
    </cfRule>
  </conditionalFormatting>
  <conditionalFormatting sqref="F141:K141">
    <cfRule type="expression" dxfId="746" priority="16" stopIfTrue="1">
      <formula>F150="ERR"</formula>
    </cfRule>
  </conditionalFormatting>
  <conditionalFormatting sqref="F142:K142">
    <cfRule type="expression" dxfId="745" priority="17" stopIfTrue="1">
      <formula>F150="ERR"</formula>
    </cfRule>
  </conditionalFormatting>
  <conditionalFormatting sqref="F143:K143">
    <cfRule type="expression" dxfId="744" priority="18" stopIfTrue="1">
      <formula>F150="ERR"</formula>
    </cfRule>
  </conditionalFormatting>
  <conditionalFormatting sqref="F144:K144">
    <cfRule type="expression" dxfId="743" priority="19" stopIfTrue="1">
      <formula>F150="ERR"</formula>
    </cfRule>
  </conditionalFormatting>
  <conditionalFormatting sqref="F146:K146">
    <cfRule type="expression" dxfId="742" priority="20" stopIfTrue="1">
      <formula>F150="ERR"</formula>
    </cfRule>
  </conditionalFormatting>
  <conditionalFormatting sqref="F147:K147">
    <cfRule type="expression" dxfId="741" priority="21" stopIfTrue="1">
      <formula>F150="ERR"</formula>
    </cfRule>
  </conditionalFormatting>
  <conditionalFormatting sqref="F148:K148">
    <cfRule type="expression" dxfId="740" priority="22" stopIfTrue="1">
      <formula>F150="ERR"</formula>
    </cfRule>
  </conditionalFormatting>
  <conditionalFormatting sqref="F149:K149">
    <cfRule type="expression" dxfId="739" priority="23" stopIfTrue="1">
      <formula>F150="ERR"</formula>
    </cfRule>
  </conditionalFormatting>
  <conditionalFormatting sqref="F169:K169">
    <cfRule type="expression" dxfId="738" priority="4" stopIfTrue="1">
      <formula>F179="ERR"</formula>
    </cfRule>
  </conditionalFormatting>
  <conditionalFormatting sqref="F174:K174">
    <cfRule type="expression" dxfId="737" priority="5" stopIfTrue="1">
      <formula>F179="ERR"</formula>
    </cfRule>
  </conditionalFormatting>
  <conditionalFormatting sqref="F170:K170">
    <cfRule type="expression" dxfId="736" priority="6" stopIfTrue="1">
      <formula>F179="ERR"</formula>
    </cfRule>
  </conditionalFormatting>
  <conditionalFormatting sqref="F171:K171">
    <cfRule type="expression" dxfId="735" priority="7" stopIfTrue="1">
      <formula>F179="ERR"</formula>
    </cfRule>
  </conditionalFormatting>
  <conditionalFormatting sqref="F172:K172">
    <cfRule type="expression" dxfId="734" priority="8" stopIfTrue="1">
      <formula>F179="ERR"</formula>
    </cfRule>
  </conditionalFormatting>
  <conditionalFormatting sqref="F173:K173">
    <cfRule type="expression" dxfId="733" priority="9" stopIfTrue="1">
      <formula>F179="ERR"</formula>
    </cfRule>
  </conditionalFormatting>
  <conditionalFormatting sqref="F175:K175">
    <cfRule type="expression" dxfId="732" priority="10" stopIfTrue="1">
      <formula>F179="ERR"</formula>
    </cfRule>
  </conditionalFormatting>
  <conditionalFormatting sqref="F176:K176">
    <cfRule type="expression" dxfId="731" priority="11" stopIfTrue="1">
      <formula>F179="ERR"</formula>
    </cfRule>
  </conditionalFormatting>
  <conditionalFormatting sqref="F177:K177">
    <cfRule type="expression" dxfId="730" priority="12" stopIfTrue="1">
      <formula>F179="ERR"</formula>
    </cfRule>
  </conditionalFormatting>
  <conditionalFormatting sqref="F178:K178">
    <cfRule type="expression" dxfId="729" priority="13" stopIfTrue="1">
      <formula>F179="ERR"</formula>
    </cfRule>
  </conditionalFormatting>
  <conditionalFormatting sqref="F79:G79">
    <cfRule type="expression" dxfId="728" priority="1" stopIfTrue="1">
      <formula>F89="ERR"</formula>
    </cfRule>
  </conditionalFormatting>
  <conditionalFormatting sqref="F80:G80">
    <cfRule type="expression" dxfId="727" priority="2" stopIfTrue="1">
      <formula>F89="ERR"</formula>
    </cfRule>
  </conditionalFormatting>
  <conditionalFormatting sqref="F81:G81">
    <cfRule type="expression" dxfId="726" priority="3" stopIfTrue="1">
      <formula>F89="ERR"</formula>
    </cfRule>
  </conditionalFormatting>
  <conditionalFormatting sqref="J11:K11">
    <cfRule type="cellIs" dxfId="725" priority="173" stopIfTrue="1" operator="equal">
      <formula>"ERROR"</formula>
    </cfRule>
    <cfRule type="cellIs" dxfId="724" priority="174" stopIfTrue="1" operator="equal">
      <formula>"SUBSANAR"</formula>
    </cfRule>
  </conditionalFormatting>
  <conditionalFormatting sqref="L26:O27 L16:O20">
    <cfRule type="cellIs" dxfId="723" priority="175" stopIfTrue="1" operator="equal">
      <formula>"FALTA TIPO"</formula>
    </cfRule>
    <cfRule type="cellIs" dxfId="722" priority="176" stopIfTrue="1" operator="equal">
      <formula>"ERROR TIPO"</formula>
    </cfRule>
  </conditionalFormatting>
  <dataValidations count="3">
    <dataValidation type="whole" allowBlank="1" showInputMessage="1" showErrorMessage="1" sqref="J9:J10 H38 H40 H70 H72 H99 H101 H131 H133 H160 H162" xr:uid="{00000000-0002-0000-0300-000000000000}">
      <formula1>1</formula1>
      <formula2>18</formula2>
    </dataValidation>
    <dataValidation type="list" allowBlank="1" showInputMessage="1" showErrorMessage="1" sqref="C47:E56 C140:E149 C79:E88 C108:E117 C169:E178" xr:uid="{00000000-0002-0000-0300-000001000000}">
      <formula1>OFFSET(TCN_ORD,0,,COUNTIF(TCN_ORD,"&lt;&gt;x"))</formula1>
    </dataValidation>
    <dataValidation type="list" allowBlank="1" showInputMessage="1" showErrorMessage="1" sqref="C16:G20" xr:uid="{00000000-0002-0000-0300-000002000000}">
      <formula1>OFFSET(COL_EXT,0,,COUNTIF(COL_EXT,"&lt;&gt;x"))</formula1>
    </dataValidation>
  </dataValidations>
  <printOptions horizontalCentered="1"/>
  <pageMargins left="0.59055118110236227" right="0.59055118110236227" top="0.59055118110236227" bottom="0.59055118110236227" header="0.19685039370078741" footer="0.19685039370078741"/>
  <pageSetup paperSize="9" scale="83" fitToHeight="5" orientation="portrait" r:id="rId1"/>
  <headerFooter>
    <oddFooter>&amp;C&amp;8&amp;A&amp;R&amp;8Pág &amp;P de &amp;N</oddFooter>
  </headerFooter>
  <rowBreaks count="2" manualBreakCount="2">
    <brk id="57" max="14" man="1"/>
    <brk id="118" max="14" man="1"/>
  </rowBreaks>
  <colBreaks count="1" manualBreakCount="1">
    <brk id="15" max="1048575" man="1"/>
  </colBreaks>
  <ignoredErrors>
    <ignoredError sqref="M7"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3"/>
  </sheetPr>
  <dimension ref="A1:IU179"/>
  <sheetViews>
    <sheetView showGridLines="0" showZeros="0" view="pageBreakPreview" zoomScaleNormal="100" zoomScaleSheetLayoutView="100" workbookViewId="0">
      <selection activeCell="T14" sqref="T14"/>
    </sheetView>
  </sheetViews>
  <sheetFormatPr baseColWidth="10" defaultColWidth="11.5546875" defaultRowHeight="13.8" x14ac:dyDescent="0.25"/>
  <cols>
    <col min="1" max="5" width="5.6640625" style="1" customWidth="1"/>
    <col min="6" max="11" width="7.6640625" style="1" customWidth="1"/>
    <col min="12" max="12" width="6.6640625" style="1" customWidth="1"/>
    <col min="13" max="13" width="5.6640625" style="1" customWidth="1"/>
    <col min="14" max="14" width="6.6640625" style="1" customWidth="1"/>
    <col min="15" max="26" width="5.6640625" style="1" customWidth="1"/>
    <col min="27" max="27" width="20.6640625" style="3" hidden="1" customWidth="1"/>
    <col min="28" max="30" width="5.6640625" style="1" customWidth="1"/>
    <col min="31" max="253" width="11.5546875" style="1"/>
    <col min="254" max="254" width="13.33203125" style="1" bestFit="1" customWidth="1"/>
    <col min="255" max="255" width="10.109375" style="1" bestFit="1" customWidth="1"/>
    <col min="256" max="16384" width="11.5546875" style="1"/>
  </cols>
  <sheetData>
    <row r="1" spans="1:255" ht="15" customHeight="1" x14ac:dyDescent="0.25">
      <c r="A1" s="162" t="str">
        <f>'COLABORACIONES EXTERNAS'!A1:D1</f>
        <v xml:space="preserve">EMPRESA:  </v>
      </c>
      <c r="B1" s="162"/>
      <c r="C1" s="162"/>
      <c r="D1" s="162"/>
      <c r="E1" s="162"/>
      <c r="F1" s="162"/>
      <c r="G1" s="162"/>
      <c r="H1" s="162"/>
      <c r="I1" s="162"/>
      <c r="J1" s="162"/>
      <c r="K1" s="162"/>
      <c r="L1" s="162"/>
      <c r="M1" s="162"/>
      <c r="N1" s="162"/>
      <c r="O1" s="162"/>
    </row>
    <row r="2" spans="1:255" ht="14.25" customHeight="1" x14ac:dyDescent="0.25">
      <c r="A2" s="163" t="str">
        <f>'COLABORACIONES EXTERNAS'!A2:D3</f>
        <v xml:space="preserve">PROYECTO:  </v>
      </c>
      <c r="B2" s="163"/>
      <c r="C2" s="163"/>
      <c r="D2" s="163"/>
      <c r="E2" s="163"/>
      <c r="F2" s="163"/>
      <c r="G2" s="163"/>
      <c r="H2" s="163"/>
      <c r="I2" s="163"/>
      <c r="J2" s="163"/>
      <c r="K2" s="163"/>
      <c r="L2" s="163"/>
      <c r="M2" s="163"/>
      <c r="N2" s="163"/>
      <c r="O2" s="163"/>
      <c r="IQ2" s="1">
        <v>1</v>
      </c>
      <c r="IR2" s="1" t="str">
        <f>PERSONAL!F11</f>
        <v/>
      </c>
      <c r="IS2" s="1">
        <f>IF(IR2="",MAX($IQ$2:$IQ$11)+1,IQ2)</f>
        <v>11</v>
      </c>
      <c r="IT2" s="1" t="str">
        <f>IF(ISERROR(VLOOKUP(SMALL($IS$2:$IS$11,IQ2),$IQ$2:$IR$11,2,FALSE)),"X",VLOOKUP(SMALL($IS$2:$IS$11,IQ2),$IQ$2:$IR$11,2,FALSE))</f>
        <v>X</v>
      </c>
    </row>
    <row r="3" spans="1:255" x14ac:dyDescent="0.25">
      <c r="A3" s="163"/>
      <c r="B3" s="163"/>
      <c r="C3" s="163"/>
      <c r="D3" s="163"/>
      <c r="E3" s="163"/>
      <c r="F3" s="163"/>
      <c r="G3" s="163"/>
      <c r="H3" s="163"/>
      <c r="I3" s="163"/>
      <c r="J3" s="163"/>
      <c r="K3" s="163"/>
      <c r="L3" s="163"/>
      <c r="M3" s="163"/>
      <c r="N3" s="163"/>
      <c r="O3" s="163"/>
      <c r="IQ3" s="1">
        <v>2</v>
      </c>
      <c r="IR3" s="1" t="str">
        <f>PERSONAL!F12</f>
        <v/>
      </c>
      <c r="IS3" s="1">
        <f t="shared" ref="IS3:IS11" si="0">IF(IR3="",MAX($IQ$2:$IQ$11)+1,IQ3)</f>
        <v>11</v>
      </c>
      <c r="IT3" s="1" t="str">
        <f t="shared" ref="IT3:IT11" si="1">IF(ISERROR(VLOOKUP(SMALL($IS$2:$IS$11,IQ3),$IQ$2:$IR$11,2,FALSE)),"X",VLOOKUP(SMALL($IS$2:$IS$11,IQ3),$IQ$2:$IR$11,2,FALSE))</f>
        <v>X</v>
      </c>
    </row>
    <row r="4" spans="1:255" ht="14.4" thickBot="1" x14ac:dyDescent="0.3">
      <c r="IQ4" s="1">
        <v>3</v>
      </c>
      <c r="IR4" s="1" t="str">
        <f>PERSONAL!F13</f>
        <v/>
      </c>
      <c r="IS4" s="1">
        <f t="shared" si="0"/>
        <v>11</v>
      </c>
      <c r="IT4" s="1" t="str">
        <f t="shared" si="1"/>
        <v>X</v>
      </c>
    </row>
    <row r="5" spans="1:255" ht="14.4" customHeight="1" x14ac:dyDescent="0.25">
      <c r="A5" s="214" t="s">
        <v>304</v>
      </c>
      <c r="B5" s="236"/>
      <c r="C5" s="202"/>
      <c r="D5" s="203"/>
      <c r="E5" s="203"/>
      <c r="F5" s="203"/>
      <c r="G5" s="203"/>
      <c r="H5" s="203"/>
      <c r="I5" s="203"/>
      <c r="J5" s="203"/>
      <c r="K5" s="204"/>
      <c r="M5" s="214" t="s">
        <v>26</v>
      </c>
      <c r="N5" s="215"/>
      <c r="O5" s="216"/>
      <c r="AA5" s="3">
        <f>C5</f>
        <v>0</v>
      </c>
      <c r="IQ5" s="1">
        <v>4</v>
      </c>
      <c r="IR5" s="1" t="str">
        <f>PERSONAL!F14</f>
        <v/>
      </c>
      <c r="IS5" s="1">
        <f t="shared" si="0"/>
        <v>11</v>
      </c>
      <c r="IT5" s="1" t="str">
        <f t="shared" si="1"/>
        <v>X</v>
      </c>
    </row>
    <row r="6" spans="1:255" ht="15" customHeight="1" thickBot="1" x14ac:dyDescent="0.3">
      <c r="A6" s="283"/>
      <c r="B6" s="284"/>
      <c r="C6" s="205"/>
      <c r="D6" s="206"/>
      <c r="E6" s="206"/>
      <c r="F6" s="206"/>
      <c r="G6" s="206"/>
      <c r="H6" s="206"/>
      <c r="I6" s="206"/>
      <c r="J6" s="206"/>
      <c r="K6" s="207"/>
      <c r="M6" s="217"/>
      <c r="N6" s="218"/>
      <c r="O6" s="219"/>
      <c r="IQ6" s="1">
        <v>5</v>
      </c>
      <c r="IR6" s="1" t="str">
        <f>PERSONAL!F15</f>
        <v/>
      </c>
      <c r="IS6" s="1">
        <f t="shared" si="0"/>
        <v>11</v>
      </c>
      <c r="IT6" s="1" t="str">
        <f t="shared" si="1"/>
        <v>X</v>
      </c>
      <c r="IU6" s="4">
        <f>C5</f>
        <v>0</v>
      </c>
    </row>
    <row r="7" spans="1:255" ht="15" customHeight="1" thickBot="1" x14ac:dyDescent="0.3">
      <c r="A7" s="285"/>
      <c r="B7" s="286"/>
      <c r="C7" s="208"/>
      <c r="D7" s="209"/>
      <c r="E7" s="209"/>
      <c r="F7" s="209"/>
      <c r="G7" s="209"/>
      <c r="H7" s="209"/>
      <c r="I7" s="209"/>
      <c r="J7" s="209"/>
      <c r="K7" s="210"/>
      <c r="M7" s="211">
        <f>L21+N21+L28+N28+M57+M89+M118+M150+M179</f>
        <v>0</v>
      </c>
      <c r="N7" s="212"/>
      <c r="O7" s="213"/>
      <c r="AA7" s="5">
        <f>M7</f>
        <v>0</v>
      </c>
      <c r="IQ7" s="1">
        <v>6</v>
      </c>
      <c r="IR7" s="1" t="str">
        <f>PERSONAL!F16</f>
        <v/>
      </c>
      <c r="IS7" s="1">
        <f t="shared" si="0"/>
        <v>11</v>
      </c>
      <c r="IT7" s="1" t="str">
        <f t="shared" si="1"/>
        <v>X</v>
      </c>
      <c r="IU7" s="4">
        <f>M7</f>
        <v>0</v>
      </c>
    </row>
    <row r="8" spans="1:255" x14ac:dyDescent="0.25">
      <c r="IQ8" s="1">
        <v>7</v>
      </c>
      <c r="IR8" s="1" t="str">
        <f>PERSONAL!F17</f>
        <v/>
      </c>
      <c r="IS8" s="1">
        <f t="shared" si="0"/>
        <v>11</v>
      </c>
      <c r="IT8" s="1" t="str">
        <f t="shared" si="1"/>
        <v>X</v>
      </c>
    </row>
    <row r="9" spans="1:255" x14ac:dyDescent="0.25">
      <c r="A9" s="267" t="s">
        <v>67</v>
      </c>
      <c r="B9" s="267"/>
      <c r="C9" s="267"/>
      <c r="D9" s="267"/>
      <c r="E9" s="267"/>
      <c r="F9" s="267"/>
      <c r="G9" s="267"/>
      <c r="H9" s="267"/>
      <c r="I9" s="267"/>
      <c r="J9" s="49"/>
      <c r="L9" s="6" t="str">
        <f>IF(AND(J10&gt;0,J9=0),"Incluir mes de inicio","")</f>
        <v/>
      </c>
      <c r="AA9" s="3">
        <f>J9</f>
        <v>0</v>
      </c>
      <c r="IQ9" s="1">
        <v>8</v>
      </c>
      <c r="IR9" s="1" t="str">
        <f>PERSONAL!F18</f>
        <v/>
      </c>
      <c r="IS9" s="1">
        <f t="shared" si="0"/>
        <v>11</v>
      </c>
      <c r="IT9" s="1" t="str">
        <f t="shared" si="1"/>
        <v>X</v>
      </c>
      <c r="IU9" s="1">
        <f>J9</f>
        <v>0</v>
      </c>
    </row>
    <row r="10" spans="1:255" x14ac:dyDescent="0.25">
      <c r="A10" s="267" t="s">
        <v>68</v>
      </c>
      <c r="B10" s="267"/>
      <c r="C10" s="267"/>
      <c r="D10" s="267"/>
      <c r="E10" s="267"/>
      <c r="F10" s="267"/>
      <c r="G10" s="267"/>
      <c r="H10" s="267"/>
      <c r="I10" s="267"/>
      <c r="J10" s="50"/>
      <c r="L10" s="6" t="str">
        <f>IF(AND(J9&gt;0,J10=0),"Incluir mes finalización","")</f>
        <v/>
      </c>
      <c r="AA10" s="3">
        <f>J10</f>
        <v>0</v>
      </c>
      <c r="IQ10" s="1">
        <v>9</v>
      </c>
      <c r="IR10" s="1" t="str">
        <f>PERSONAL!F19</f>
        <v/>
      </c>
      <c r="IS10" s="1">
        <f t="shared" si="0"/>
        <v>11</v>
      </c>
      <c r="IT10" s="1" t="str">
        <f t="shared" si="1"/>
        <v>X</v>
      </c>
      <c r="IU10" s="1">
        <f>J10</f>
        <v>0</v>
      </c>
    </row>
    <row r="11" spans="1:255" x14ac:dyDescent="0.25">
      <c r="B11" s="7"/>
      <c r="C11" s="7"/>
      <c r="D11" s="7"/>
      <c r="I11" s="8" t="s">
        <v>16</v>
      </c>
      <c r="J11" s="181" t="str">
        <f>IF(AND(J9=0,J10=0),"",IF(AND(J9=0,J10&gt;0),"SUBSANAR",IF(AND(J9&gt;0,J10=0),"SUBSANAR",IF(J10&lt;J9,"ERROR",IF(J10-J9+1&gt;6,"ERROR",J10-J9+1)))))</f>
        <v/>
      </c>
      <c r="K11" s="182"/>
      <c r="L11" s="1" t="s">
        <v>17</v>
      </c>
      <c r="AA11" s="3" t="str">
        <f>J11</f>
        <v/>
      </c>
      <c r="IQ11" s="1">
        <v>10</v>
      </c>
      <c r="IR11" s="1" t="str">
        <f>PERSONAL!F20</f>
        <v/>
      </c>
      <c r="IS11" s="1">
        <f t="shared" si="0"/>
        <v>11</v>
      </c>
      <c r="IT11" s="1" t="str">
        <f t="shared" si="1"/>
        <v>X</v>
      </c>
    </row>
    <row r="12" spans="1:255" x14ac:dyDescent="0.25">
      <c r="A12" s="9"/>
      <c r="B12" s="9"/>
      <c r="C12" s="9"/>
      <c r="D12" s="9"/>
      <c r="O12" s="10" t="str">
        <f>IF(OR(J9=0,J10=0),"",IF(J10&lt;J9,"El mes de finalización es anterior al inicio de la actividad",IF(J11&lt;=6,"","La duración de la actividad debe ser inferior a seis meses")))</f>
        <v/>
      </c>
    </row>
    <row r="13" spans="1:255" ht="14.4" thickBot="1" x14ac:dyDescent="0.3">
      <c r="B13" s="11" t="s">
        <v>360</v>
      </c>
      <c r="C13" s="11"/>
      <c r="D13" s="11"/>
      <c r="E13" s="11"/>
      <c r="F13" s="11"/>
      <c r="G13" s="11"/>
      <c r="H13" s="9"/>
      <c r="I13" s="9"/>
      <c r="J13" s="9"/>
      <c r="K13" s="9"/>
      <c r="L13" s="9"/>
      <c r="M13" s="9"/>
      <c r="N13" s="9"/>
    </row>
    <row r="14" spans="1:255" ht="15" customHeight="1" thickBot="1" x14ac:dyDescent="0.3">
      <c r="B14" s="12"/>
      <c r="C14" s="214" t="s">
        <v>32</v>
      </c>
      <c r="D14" s="215"/>
      <c r="E14" s="215"/>
      <c r="F14" s="215"/>
      <c r="G14" s="216"/>
      <c r="H14" s="255" t="s">
        <v>33</v>
      </c>
      <c r="I14" s="214" t="s">
        <v>34</v>
      </c>
      <c r="J14" s="216"/>
      <c r="K14" s="13"/>
      <c r="L14" s="237" t="s">
        <v>10</v>
      </c>
      <c r="M14" s="238"/>
      <c r="N14" s="238"/>
      <c r="O14" s="239"/>
    </row>
    <row r="15" spans="1:255" ht="14.4" thickBot="1" x14ac:dyDescent="0.3">
      <c r="B15" s="12"/>
      <c r="C15" s="265"/>
      <c r="D15" s="269"/>
      <c r="E15" s="269"/>
      <c r="F15" s="269"/>
      <c r="G15" s="266"/>
      <c r="H15" s="156"/>
      <c r="I15" s="265"/>
      <c r="J15" s="266"/>
      <c r="K15" s="13"/>
      <c r="L15" s="233" t="s">
        <v>29</v>
      </c>
      <c r="M15" s="234"/>
      <c r="N15" s="235" t="s">
        <v>30</v>
      </c>
      <c r="O15" s="236"/>
    </row>
    <row r="16" spans="1:255" ht="15" customHeight="1" x14ac:dyDescent="0.25">
      <c r="B16" s="15">
        <v>1</v>
      </c>
      <c r="C16" s="260"/>
      <c r="D16" s="261"/>
      <c r="E16" s="261"/>
      <c r="F16" s="261"/>
      <c r="G16" s="262"/>
      <c r="H16" s="51"/>
      <c r="I16" s="263"/>
      <c r="J16" s="264"/>
      <c r="K16" s="13"/>
      <c r="L16" s="250">
        <f>IF(H16="II",I16,IF(H16="DE",0,IF(AND(I16&gt;0,H16=0),"FALTA TIPO",IF(AND(I16&gt;0,H16&lt;&gt;"DE",H16&lt;&gt;"II"),"ERROR TIPO",0))))</f>
        <v>0</v>
      </c>
      <c r="M16" s="251"/>
      <c r="N16" s="250">
        <f>IF(H16="DE",I16,IF(AND(I16&gt;0,H16=0),"FALTA TIPO",IF(AND(I16&gt;0,H16&lt;&gt;"DE",H16&lt;&gt;"II"),"ERROR TIPO",0)))</f>
        <v>0</v>
      </c>
      <c r="O16" s="251"/>
    </row>
    <row r="17" spans="1:255" x14ac:dyDescent="0.25">
      <c r="B17" s="15">
        <v>2</v>
      </c>
      <c r="C17" s="165"/>
      <c r="D17" s="166"/>
      <c r="E17" s="166"/>
      <c r="F17" s="166"/>
      <c r="G17" s="268"/>
      <c r="H17" s="52"/>
      <c r="I17" s="258"/>
      <c r="J17" s="259"/>
      <c r="K17" s="13"/>
      <c r="L17" s="252">
        <f>IF(H17="II",I17,IF(H17="DE",0,IF(AND(I17&gt;0,H17=0),"FALTA TIPO",IF(AND(I17&gt;0,OR(H17&lt;&gt;"DE",H17&lt;&gt;"II")),"ERROR TIPO",0))))</f>
        <v>0</v>
      </c>
      <c r="M17" s="271"/>
      <c r="N17" s="252">
        <f>IF(H17="DE",I17,IF(AND(I17&gt;0,H17=0),"FALTA TIPO",IF(AND(I17&gt;0,H17&lt;&gt;"DE",H17&lt;&gt;"II"),"ERROR TIPO",0)))</f>
        <v>0</v>
      </c>
      <c r="O17" s="271"/>
    </row>
    <row r="18" spans="1:255" x14ac:dyDescent="0.25">
      <c r="B18" s="15">
        <v>3</v>
      </c>
      <c r="C18" s="165"/>
      <c r="D18" s="166"/>
      <c r="E18" s="166"/>
      <c r="F18" s="166"/>
      <c r="G18" s="268"/>
      <c r="H18" s="52"/>
      <c r="I18" s="258"/>
      <c r="J18" s="259"/>
      <c r="K18" s="13"/>
      <c r="L18" s="252">
        <f>IF(H18="II",I18,IF(H18="DE",0,IF(AND(I18&gt;0,H18=0),"FALTA TIPO",IF(AND(I18&gt;0,OR(H18&lt;&gt;"DE",H18&lt;&gt;"II")),"ERROR TIPO",0))))</f>
        <v>0</v>
      </c>
      <c r="M18" s="271"/>
      <c r="N18" s="252">
        <f>IF(H18="DE",I18,IF(AND(I18&gt;0,H18=0),"FALTA TIPO",IF(AND(I18&gt;0,H18&lt;&gt;"DE",H18&lt;&gt;"II"),"ERROR TIPO",0)))</f>
        <v>0</v>
      </c>
      <c r="O18" s="271"/>
    </row>
    <row r="19" spans="1:255" x14ac:dyDescent="0.25">
      <c r="B19" s="15">
        <v>4</v>
      </c>
      <c r="C19" s="165"/>
      <c r="D19" s="166"/>
      <c r="E19" s="166"/>
      <c r="F19" s="166"/>
      <c r="G19" s="268"/>
      <c r="H19" s="52"/>
      <c r="I19" s="258"/>
      <c r="J19" s="259"/>
      <c r="K19" s="13"/>
      <c r="L19" s="252">
        <f>IF(H19="II",I19,IF(H19="DE",0,IF(AND(I19&gt;0,H19=0),"FALTA TIPO",IF(AND(I19&gt;0,OR(H19&lt;&gt;"DE",H19&lt;&gt;"II")),"ERROR TIPO",0))))</f>
        <v>0</v>
      </c>
      <c r="M19" s="271"/>
      <c r="N19" s="252">
        <f>IF(H19="DE",I19,IF(AND(I19&gt;0,H19=0),"FALTA TIPO",IF(AND(I19&gt;0,H19&lt;&gt;"DE",H19&lt;&gt;"II"),"ERROR TIPO",0)))</f>
        <v>0</v>
      </c>
      <c r="O19" s="271"/>
    </row>
    <row r="20" spans="1:255" ht="14.4" thickBot="1" x14ac:dyDescent="0.3">
      <c r="B20" s="15">
        <v>5</v>
      </c>
      <c r="C20" s="172"/>
      <c r="D20" s="173"/>
      <c r="E20" s="173"/>
      <c r="F20" s="173"/>
      <c r="G20" s="270"/>
      <c r="H20" s="53"/>
      <c r="I20" s="275"/>
      <c r="J20" s="276"/>
      <c r="K20" s="13"/>
      <c r="L20" s="256">
        <f>IF(H20="II",I20,IF(H20="DE",0,IF(AND(I20&gt;0,H20=0),"FALTA TIPO",IF(AND(I20&gt;0,OR(H20&lt;&gt;"DE",H20&lt;&gt;"II")),"ERROR TIPO",0))))</f>
        <v>0</v>
      </c>
      <c r="M20" s="282"/>
      <c r="N20" s="256">
        <f>IF(H20="DE",I20,IF(AND(I20&gt;0,H20=0),"FALTA TIPO",IF(AND(I20&gt;0,H20&lt;&gt;"DE",H20&lt;&gt;"II"),"ERROR TIPO",0)))</f>
        <v>0</v>
      </c>
      <c r="O20" s="282"/>
    </row>
    <row r="21" spans="1:255" ht="14.4" thickBot="1" x14ac:dyDescent="0.3">
      <c r="B21" s="15"/>
      <c r="F21" s="13" t="str">
        <f>IF(AND(F15="",SUM(F16:F20)=0),"",IF(AND(F15="",SUM(F16:F20)&lt;&gt;0),"ERR",SUM(F16:F20)))</f>
        <v/>
      </c>
      <c r="H21" s="16" t="s">
        <v>9</v>
      </c>
      <c r="I21" s="222">
        <f>SUM(I16:J20)</f>
        <v>0</v>
      </c>
      <c r="J21" s="223"/>
      <c r="K21" s="17"/>
      <c r="L21" s="222">
        <f>IF(OR(L16="ERROR TIPO",L17="ERROR TIPO",L18="ERROR TIPO",L19="ERROR TIPO",L20="ERROR TIPO"),"ERROR",SUM(L16:M20))</f>
        <v>0</v>
      </c>
      <c r="M21" s="223"/>
      <c r="N21" s="222">
        <f>IF(OR(N16="ERROR TIPO",N17="ERROR TIPO",N18="ERROR TIPO",N19="ERROR TIPO",N20="ERROR TIPO"),"ERROR",SUM(N16:O20))</f>
        <v>0</v>
      </c>
      <c r="O21" s="223"/>
      <c r="AA21" s="5">
        <f>I21</f>
        <v>0</v>
      </c>
      <c r="IU21" s="4">
        <f>L21</f>
        <v>0</v>
      </c>
    </row>
    <row r="22" spans="1:255" x14ac:dyDescent="0.25">
      <c r="B22" s="11"/>
      <c r="C22" s="11"/>
      <c r="D22" s="11"/>
      <c r="E22" s="11"/>
      <c r="F22" s="11"/>
      <c r="G22" s="11"/>
      <c r="H22" s="9"/>
      <c r="I22" s="9"/>
      <c r="J22" s="9"/>
      <c r="K22" s="9"/>
      <c r="L22" s="9"/>
      <c r="M22" s="9"/>
      <c r="N22" s="9"/>
      <c r="AA22" s="5">
        <f>L21</f>
        <v>0</v>
      </c>
      <c r="IU22" s="4">
        <f>N21</f>
        <v>0</v>
      </c>
    </row>
    <row r="23" spans="1:255" ht="14.4" thickBot="1" x14ac:dyDescent="0.3">
      <c r="B23" s="11" t="s">
        <v>58</v>
      </c>
      <c r="C23" s="11"/>
      <c r="D23" s="11"/>
      <c r="E23" s="11"/>
      <c r="F23" s="11"/>
      <c r="G23" s="11"/>
      <c r="H23" s="9"/>
      <c r="I23" s="9"/>
      <c r="J23" s="9"/>
      <c r="K23" s="13"/>
      <c r="L23" s="9"/>
      <c r="M23" s="9"/>
      <c r="N23" s="9"/>
      <c r="AA23" s="5">
        <f>N21</f>
        <v>0</v>
      </c>
    </row>
    <row r="24" spans="1:255" ht="15" customHeight="1" thickBot="1" x14ac:dyDescent="0.3">
      <c r="A24" s="18"/>
      <c r="B24" s="12"/>
      <c r="C24" s="214" t="s">
        <v>21</v>
      </c>
      <c r="D24" s="215"/>
      <c r="E24" s="215"/>
      <c r="F24" s="215"/>
      <c r="G24" s="216"/>
      <c r="H24" s="255" t="s">
        <v>33</v>
      </c>
      <c r="I24" s="214" t="s">
        <v>34</v>
      </c>
      <c r="J24" s="216"/>
      <c r="K24" s="13"/>
      <c r="L24" s="237" t="s">
        <v>10</v>
      </c>
      <c r="M24" s="238"/>
      <c r="N24" s="238"/>
      <c r="O24" s="239"/>
    </row>
    <row r="25" spans="1:255" ht="14.25" customHeight="1" thickBot="1" x14ac:dyDescent="0.3">
      <c r="A25" s="18"/>
      <c r="B25" s="12"/>
      <c r="C25" s="217"/>
      <c r="D25" s="218"/>
      <c r="E25" s="218"/>
      <c r="F25" s="218"/>
      <c r="G25" s="219"/>
      <c r="H25" s="156"/>
      <c r="I25" s="217"/>
      <c r="J25" s="219"/>
      <c r="K25" s="13"/>
      <c r="L25" s="233" t="s">
        <v>29</v>
      </c>
      <c r="M25" s="234"/>
      <c r="N25" s="235" t="s">
        <v>30</v>
      </c>
      <c r="O25" s="236"/>
    </row>
    <row r="26" spans="1:255" ht="15.75" customHeight="1" x14ac:dyDescent="0.25">
      <c r="B26" s="15">
        <v>1</v>
      </c>
      <c r="C26" s="277"/>
      <c r="D26" s="278"/>
      <c r="E26" s="278"/>
      <c r="F26" s="278"/>
      <c r="G26" s="279"/>
      <c r="H26" s="54"/>
      <c r="I26" s="263"/>
      <c r="J26" s="264"/>
      <c r="K26" s="13"/>
      <c r="L26" s="250">
        <f>IF(H26="II",I26,IF(H26="DE",0,IF(AND(I26&gt;0,H26=0),"FALTA TIPO",IF(AND(I26&gt;0,H26&lt;&gt;"DE",H26&lt;&gt;"II"),"ERROR TIPO",0))))</f>
        <v>0</v>
      </c>
      <c r="M26" s="251"/>
      <c r="N26" s="250">
        <f>IF(H26="DE",I26,IF(AND(I26&gt;0,H26=0),"FALTA TIPO",IF(AND(I26&gt;0,H26&lt;&gt;"DE",H26&lt;&gt;"II"),"ERROR TIPO",0)))</f>
        <v>0</v>
      </c>
      <c r="O26" s="251"/>
    </row>
    <row r="27" spans="1:255" ht="15" customHeight="1" thickBot="1" x14ac:dyDescent="0.3">
      <c r="B27" s="15">
        <v>2</v>
      </c>
      <c r="C27" s="272"/>
      <c r="D27" s="273"/>
      <c r="E27" s="273"/>
      <c r="F27" s="273"/>
      <c r="G27" s="274"/>
      <c r="H27" s="55"/>
      <c r="I27" s="275"/>
      <c r="J27" s="276"/>
      <c r="K27" s="13"/>
      <c r="L27" s="256">
        <f>IF(H27="II",I27,IF(H27="DE",0,IF(AND(I27&gt;0,H27=0),"FALTA TIPO",IF(AND(I27&gt;0,OR(H27&lt;&gt;"DE",H27&lt;&gt;"II")),"ERROR TIPO",0))))</f>
        <v>0</v>
      </c>
      <c r="M27" s="282"/>
      <c r="N27" s="256">
        <f>IF(H27="DE",I27,IF(AND(I27&gt;0,H27=0),"FALTA TIPO",IF(AND(I27&gt;0,OR(H27&lt;&gt;"DE",H27&lt;&gt;"II")),"ERROR TIPO",0)))</f>
        <v>0</v>
      </c>
      <c r="O27" s="282"/>
    </row>
    <row r="28" spans="1:255" ht="15.75" customHeight="1" thickBot="1" x14ac:dyDescent="0.3">
      <c r="B28" s="15"/>
      <c r="F28" s="13" t="str">
        <f>IF(AND(F25="",SUM(F26:F27)=0),"",IF(AND(F25="",SUM(F26:F27)&lt;&gt;0),"ERR",SUM(F26:F27)))</f>
        <v/>
      </c>
      <c r="H28" s="19" t="s">
        <v>9</v>
      </c>
      <c r="I28" s="280">
        <f>SUM(I26:J27)</f>
        <v>0</v>
      </c>
      <c r="J28" s="281"/>
      <c r="K28" s="17"/>
      <c r="L28" s="222">
        <f>IF(OR(L26="ERROR TIPO",L27="ERROR TIPO"),"ERROR",SUM(L26:M27))</f>
        <v>0</v>
      </c>
      <c r="M28" s="223"/>
      <c r="N28" s="222">
        <f>IF(OR(N26="ERROR TIPO",N27="ERROR TIPO"),"ERROR",SUM(N26:O27))</f>
        <v>0</v>
      </c>
      <c r="O28" s="223"/>
      <c r="AA28" s="5">
        <f>I28</f>
        <v>0</v>
      </c>
      <c r="IU28" s="4">
        <f>L28</f>
        <v>0</v>
      </c>
    </row>
    <row r="29" spans="1:255" ht="14.4" thickBot="1" x14ac:dyDescent="0.3">
      <c r="A29" s="9"/>
      <c r="B29" s="9"/>
      <c r="C29" s="9"/>
      <c r="D29" s="9"/>
      <c r="K29" s="13"/>
      <c r="M29" s="20"/>
      <c r="N29" s="21"/>
      <c r="AA29" s="5">
        <f>L28</f>
        <v>0</v>
      </c>
      <c r="IU29" s="4">
        <f>N28</f>
        <v>0</v>
      </c>
    </row>
    <row r="30" spans="1:255" ht="14.4" thickBot="1" x14ac:dyDescent="0.3">
      <c r="A30" s="224" t="s">
        <v>69</v>
      </c>
      <c r="B30" s="225"/>
      <c r="C30" s="225"/>
      <c r="D30" s="225"/>
      <c r="E30" s="225"/>
      <c r="F30" s="225"/>
      <c r="G30" s="225"/>
      <c r="H30" s="225"/>
      <c r="I30" s="225"/>
      <c r="J30" s="225"/>
      <c r="K30" s="225"/>
      <c r="L30" s="225"/>
      <c r="M30" s="225"/>
      <c r="N30" s="225"/>
      <c r="O30" s="226"/>
      <c r="AA30" s="5">
        <f>N28</f>
        <v>0</v>
      </c>
    </row>
    <row r="31" spans="1:255" ht="15" customHeight="1" thickBot="1" x14ac:dyDescent="0.3">
      <c r="B31" s="22"/>
      <c r="C31" s="22"/>
      <c r="D31" s="22"/>
      <c r="E31" s="22"/>
      <c r="F31" s="22"/>
      <c r="G31" s="22"/>
      <c r="H31" s="22"/>
      <c r="I31" s="22"/>
      <c r="J31" s="22"/>
      <c r="K31" s="22"/>
      <c r="L31" s="22"/>
      <c r="M31" s="22"/>
      <c r="N31" s="22"/>
      <c r="O31" s="22"/>
    </row>
    <row r="32" spans="1:255" ht="15.75" customHeight="1" thickBot="1" x14ac:dyDescent="0.3">
      <c r="A32" s="9"/>
      <c r="B32" s="23" t="s">
        <v>312</v>
      </c>
      <c r="C32" s="9"/>
      <c r="D32" s="9"/>
      <c r="E32" s="9"/>
      <c r="F32" s="9"/>
      <c r="G32" s="9"/>
      <c r="H32" s="9"/>
      <c r="I32" s="9"/>
      <c r="J32" s="9"/>
      <c r="K32" s="24"/>
      <c r="L32" s="237" t="s">
        <v>10</v>
      </c>
      <c r="M32" s="238"/>
      <c r="N32" s="238"/>
      <c r="O32" s="239"/>
      <c r="IU32" s="1" t="str">
        <f>B32</f>
        <v>Descripción:</v>
      </c>
    </row>
    <row r="33" spans="1:255" ht="15" customHeight="1" thickBot="1" x14ac:dyDescent="0.3">
      <c r="A33" s="9"/>
      <c r="B33" s="227"/>
      <c r="C33" s="228"/>
      <c r="D33" s="228"/>
      <c r="E33" s="228"/>
      <c r="F33" s="228"/>
      <c r="G33" s="228"/>
      <c r="H33" s="228"/>
      <c r="I33" s="228"/>
      <c r="J33" s="229"/>
      <c r="K33" s="24"/>
      <c r="L33" s="233" t="s">
        <v>29</v>
      </c>
      <c r="M33" s="234"/>
      <c r="N33" s="235" t="s">
        <v>30</v>
      </c>
      <c r="O33" s="236"/>
      <c r="AA33" s="3">
        <f>B33</f>
        <v>0</v>
      </c>
    </row>
    <row r="34" spans="1:255" ht="15.75" customHeight="1" thickBot="1" x14ac:dyDescent="0.3">
      <c r="A34" s="9"/>
      <c r="B34" s="230"/>
      <c r="C34" s="231"/>
      <c r="D34" s="231"/>
      <c r="E34" s="231"/>
      <c r="F34" s="231"/>
      <c r="G34" s="231"/>
      <c r="H34" s="231"/>
      <c r="I34" s="231"/>
      <c r="J34" s="232"/>
      <c r="K34" s="16" t="s">
        <v>9</v>
      </c>
      <c r="L34" s="220">
        <f>IF(M57=0,0,IF(G36="II",M57,IF(G36=0,"SUBSANAR",0)))</f>
        <v>0</v>
      </c>
      <c r="M34" s="221"/>
      <c r="N34" s="220">
        <f>IF(M57=0,0,IF(G36="DE",M57,IF(G36=0,"SUBSANAR",0)))</f>
        <v>0</v>
      </c>
      <c r="O34" s="221"/>
      <c r="AA34" s="5">
        <f>L34</f>
        <v>0</v>
      </c>
      <c r="IU34" s="4">
        <f>L34</f>
        <v>0</v>
      </c>
    </row>
    <row r="35" spans="1:255" ht="15.75" customHeight="1" x14ac:dyDescent="0.25">
      <c r="A35" s="9"/>
      <c r="B35" s="24"/>
      <c r="C35" s="24"/>
      <c r="D35" s="24"/>
      <c r="E35" s="24"/>
      <c r="F35" s="24"/>
      <c r="G35" s="24"/>
      <c r="H35" s="24"/>
      <c r="I35" s="24"/>
      <c r="J35" s="24"/>
      <c r="K35" s="24"/>
      <c r="L35" s="24"/>
      <c r="M35" s="24"/>
      <c r="N35" s="24"/>
      <c r="O35" s="24"/>
      <c r="AA35" s="5">
        <f>N34</f>
        <v>0</v>
      </c>
      <c r="IU35" s="4">
        <f>N34</f>
        <v>0</v>
      </c>
    </row>
    <row r="36" spans="1:255" ht="15" customHeight="1" x14ac:dyDescent="0.25">
      <c r="A36" s="9"/>
      <c r="B36" s="25" t="s">
        <v>36</v>
      </c>
      <c r="C36" s="26"/>
      <c r="D36" s="26"/>
      <c r="E36" s="24"/>
      <c r="F36" s="24"/>
      <c r="G36" s="56"/>
      <c r="H36" s="27" t="str">
        <f>IF(B33="","",IF(OR(G36="II",G36="DE"),"","Indicar si la subtarea es de Investigación o Desarrollo"))</f>
        <v/>
      </c>
      <c r="I36" s="24"/>
      <c r="J36" s="28"/>
      <c r="K36" s="28"/>
      <c r="L36" s="28"/>
      <c r="M36" s="28"/>
      <c r="N36" s="28"/>
      <c r="O36" s="28"/>
      <c r="AA36" s="3">
        <f>G36</f>
        <v>0</v>
      </c>
      <c r="IU36" s="1">
        <f>G36</f>
        <v>0</v>
      </c>
    </row>
    <row r="37" spans="1:255" ht="15" customHeight="1" x14ac:dyDescent="0.25">
      <c r="A37" s="9"/>
      <c r="B37" s="24"/>
      <c r="C37" s="24"/>
      <c r="D37" s="24"/>
      <c r="E37" s="24"/>
      <c r="F37" s="24"/>
      <c r="G37" s="24"/>
      <c r="H37" s="24"/>
      <c r="I37" s="24"/>
      <c r="J37" s="24"/>
      <c r="K37" s="24"/>
      <c r="L37" s="24"/>
      <c r="M37" s="24"/>
      <c r="N37" s="24"/>
      <c r="O37" s="24"/>
    </row>
    <row r="38" spans="1:255" ht="15" customHeight="1" x14ac:dyDescent="0.25">
      <c r="A38" s="9"/>
      <c r="B38" s="177" t="s">
        <v>70</v>
      </c>
      <c r="C38" s="177"/>
      <c r="D38" s="177"/>
      <c r="E38" s="177"/>
      <c r="F38" s="177"/>
      <c r="G38" s="177"/>
      <c r="H38" s="178"/>
      <c r="I38" s="180" t="str">
        <f>IF(AND(H38=0,H40=0),"",IF(AND(H40&gt;0,H38=0),"Incluir mes de inicio",IF(H38&lt;$J$9,"La subtarea se inicia antes del inicio de la actividad",IF(H38&gt;$J$10,"La subtarea se inicia después de la finalización de la actividad",""))))</f>
        <v/>
      </c>
      <c r="J38" s="180"/>
      <c r="K38" s="180"/>
      <c r="L38" s="180"/>
      <c r="M38" s="180"/>
      <c r="N38" s="180"/>
      <c r="O38" s="180"/>
      <c r="AA38" s="3">
        <f>H38</f>
        <v>0</v>
      </c>
      <c r="IU38" s="1">
        <f>H38</f>
        <v>0</v>
      </c>
    </row>
    <row r="39" spans="1:255" ht="15" customHeight="1" x14ac:dyDescent="0.25">
      <c r="A39" s="9"/>
      <c r="B39" s="177"/>
      <c r="C39" s="177"/>
      <c r="D39" s="177"/>
      <c r="E39" s="177"/>
      <c r="F39" s="177"/>
      <c r="G39" s="177"/>
      <c r="H39" s="201"/>
      <c r="I39" s="180"/>
      <c r="J39" s="180"/>
      <c r="K39" s="180"/>
      <c r="L39" s="180"/>
      <c r="M39" s="180"/>
      <c r="N39" s="180"/>
      <c r="O39" s="180"/>
    </row>
    <row r="40" spans="1:255" ht="14.25" customHeight="1" x14ac:dyDescent="0.25">
      <c r="A40" s="9"/>
      <c r="B40" s="177" t="s">
        <v>71</v>
      </c>
      <c r="C40" s="177"/>
      <c r="D40" s="177"/>
      <c r="E40" s="177"/>
      <c r="F40" s="177"/>
      <c r="G40" s="177"/>
      <c r="H40" s="178"/>
      <c r="I40" s="180" t="str">
        <f>IF(AND(H38=0,H40=0),"",IF(AND(OR(H38&lt;$J$9,H38&gt;$J$10),H40=0),"",IF(AND(H38&gt;=$J$9,H38&lt;=$J$10,H40=0),"Incluir mes de finalización",IF(H40&lt;$J$9,"La subtarea finaliza antes del inicio de la actividad",IF(H40&gt;$J$10,"La subtarea finaliza después de la finalización de la actividad","")))))</f>
        <v/>
      </c>
      <c r="J40" s="180"/>
      <c r="K40" s="180"/>
      <c r="L40" s="180"/>
      <c r="M40" s="180"/>
      <c r="N40" s="180"/>
      <c r="O40" s="180"/>
      <c r="AA40" s="3">
        <f>H40</f>
        <v>0</v>
      </c>
      <c r="IU40" s="1">
        <f>H40</f>
        <v>0</v>
      </c>
    </row>
    <row r="41" spans="1:255" ht="14.4" customHeight="1" x14ac:dyDescent="0.25">
      <c r="A41" s="9"/>
      <c r="B41" s="177"/>
      <c r="C41" s="177"/>
      <c r="D41" s="177"/>
      <c r="E41" s="177"/>
      <c r="F41" s="177"/>
      <c r="G41" s="177"/>
      <c r="H41" s="179"/>
      <c r="I41" s="180"/>
      <c r="J41" s="180"/>
      <c r="K41" s="180"/>
      <c r="L41" s="180"/>
      <c r="M41" s="180"/>
      <c r="N41" s="180"/>
      <c r="O41" s="180"/>
      <c r="R41" s="29"/>
      <c r="S41" s="29"/>
      <c r="T41" s="29"/>
      <c r="U41" s="29"/>
      <c r="V41" s="29"/>
      <c r="W41" s="29"/>
      <c r="X41" s="29"/>
      <c r="Y41" s="29"/>
      <c r="Z41" s="29"/>
      <c r="AA41" s="30"/>
      <c r="AB41" s="29"/>
      <c r="AC41" s="29"/>
      <c r="AD41" s="29"/>
      <c r="IU41" s="29"/>
    </row>
    <row r="42" spans="1:255" ht="14.4" customHeight="1" x14ac:dyDescent="0.25">
      <c r="A42" s="9"/>
      <c r="B42" s="24"/>
      <c r="C42" s="24"/>
      <c r="D42" s="24"/>
      <c r="E42" s="24"/>
      <c r="F42" s="24"/>
      <c r="G42" s="31" t="s">
        <v>72</v>
      </c>
      <c r="H42" s="181" t="str">
        <f>IF(AND(H38=0,H40=0),"",IF(AND(H38&gt;=$J$9,H38&lt;=$J$10,H40=0),"SUBSANAR",IF(AND(H40&gt;=$J$9,H40&lt;=$J$10,H38=0),"SUBSANAR",IF(OR(H38&lt;$J$9,H38&gt;$J$10,H40&lt;$J$9,H40&gt;$J$10),"ERROR",H40-H38+1))))</f>
        <v/>
      </c>
      <c r="I42" s="182"/>
      <c r="J42" s="24" t="s">
        <v>17</v>
      </c>
      <c r="K42" s="24"/>
      <c r="L42" s="24"/>
      <c r="M42" s="24"/>
      <c r="N42" s="24"/>
      <c r="O42" s="24"/>
      <c r="R42" s="29"/>
      <c r="S42" s="29"/>
      <c r="T42" s="29"/>
      <c r="U42" s="29"/>
      <c r="V42" s="29"/>
      <c r="W42" s="29"/>
      <c r="X42" s="29"/>
      <c r="Y42" s="29"/>
      <c r="Z42" s="29"/>
      <c r="AA42" s="30" t="str">
        <f>H42</f>
        <v/>
      </c>
      <c r="AB42" s="29"/>
      <c r="AC42" s="29"/>
      <c r="AD42" s="29"/>
      <c r="IU42" s="29"/>
    </row>
    <row r="43" spans="1:255" ht="14.4" customHeight="1" x14ac:dyDescent="0.25">
      <c r="A43" s="9"/>
      <c r="B43" s="24"/>
      <c r="C43" s="24"/>
      <c r="D43" s="24"/>
      <c r="E43" s="24"/>
      <c r="F43" s="24"/>
      <c r="G43" s="24"/>
      <c r="H43" s="24"/>
      <c r="I43" s="24"/>
      <c r="J43" s="24"/>
      <c r="K43" s="24"/>
      <c r="L43" s="24"/>
      <c r="M43" s="24"/>
      <c r="N43" s="24"/>
      <c r="O43" s="24"/>
      <c r="R43" s="29"/>
      <c r="S43" s="29"/>
      <c r="T43" s="29"/>
      <c r="U43" s="29"/>
      <c r="V43" s="29"/>
      <c r="W43" s="29"/>
      <c r="X43" s="29"/>
      <c r="Y43" s="29"/>
      <c r="Z43" s="29"/>
      <c r="AA43" s="30"/>
      <c r="AB43" s="29"/>
      <c r="AC43" s="29"/>
      <c r="AD43" s="29"/>
      <c r="IU43" s="29"/>
    </row>
    <row r="44" spans="1:255" ht="15.75" customHeight="1" thickBot="1" x14ac:dyDescent="0.3">
      <c r="A44" s="9"/>
      <c r="B44" s="32" t="s">
        <v>8</v>
      </c>
      <c r="C44" s="32"/>
      <c r="D44" s="32"/>
      <c r="E44" s="32"/>
      <c r="F44" s="32"/>
      <c r="G44" s="32"/>
      <c r="H44" s="33"/>
      <c r="I44" s="33"/>
      <c r="J44" s="33"/>
      <c r="K44" s="33"/>
      <c r="L44" s="33"/>
      <c r="M44" s="33"/>
      <c r="N44" s="33"/>
      <c r="O44" s="24"/>
      <c r="R44" s="29"/>
      <c r="S44" s="29"/>
      <c r="T44" s="29"/>
      <c r="U44" s="29"/>
      <c r="V44" s="29"/>
      <c r="W44" s="29"/>
      <c r="X44" s="29"/>
      <c r="Y44" s="29"/>
      <c r="Z44" s="29"/>
      <c r="AA44" s="30"/>
      <c r="AB44" s="29"/>
      <c r="AC44" s="29"/>
      <c r="AD44" s="29"/>
      <c r="IU44" s="29"/>
    </row>
    <row r="45" spans="1:255" ht="14.4" customHeight="1" x14ac:dyDescent="0.25">
      <c r="A45" s="9"/>
      <c r="B45" s="34"/>
      <c r="C45" s="183" t="s">
        <v>19</v>
      </c>
      <c r="D45" s="184"/>
      <c r="E45" s="185"/>
      <c r="F45" s="189" t="s">
        <v>24</v>
      </c>
      <c r="G45" s="190"/>
      <c r="H45" s="190"/>
      <c r="I45" s="190"/>
      <c r="J45" s="190"/>
      <c r="K45" s="191"/>
      <c r="L45" s="192" t="s">
        <v>22</v>
      </c>
      <c r="M45" s="194" t="s">
        <v>10</v>
      </c>
      <c r="N45" s="195"/>
      <c r="O45" s="24"/>
    </row>
    <row r="46" spans="1:255" ht="15.75" customHeight="1" thickBot="1" x14ac:dyDescent="0.3">
      <c r="A46" s="9"/>
      <c r="B46" s="35"/>
      <c r="C46" s="186"/>
      <c r="D46" s="187"/>
      <c r="E46" s="188"/>
      <c r="F46" s="36" t="str">
        <f>IF(OR(H38&lt;$J$9,H40&gt;$J$10),"",CONCATENATE("MES ",H38))</f>
        <v xml:space="preserve">MES </v>
      </c>
      <c r="G46" s="37" t="str">
        <f>IF(OR(H38&lt;$J$9,H40&gt;$J$10),"",IF(H38+1&gt;H40,"",CONCATENATE("MES ",H38+1)))</f>
        <v/>
      </c>
      <c r="H46" s="37" t="str">
        <f>IF(OR(H38&lt;$J$9,H40&gt;$J$10),"",IF(H38+2&gt;H40,"",CONCATENATE("MES ",H38+2)))</f>
        <v/>
      </c>
      <c r="I46" s="37" t="str">
        <f>IF(OR(H38&lt;$J$9,H40&gt;$J$10),"",IF(H38+3&gt;H40,"",CONCATENATE("MES ",H38+3)))</f>
        <v/>
      </c>
      <c r="J46" s="37" t="str">
        <f>IF(OR(H38&lt;$J$9,H40&gt;$J$10),"",IF(H38+4&gt;H40,"",CONCATENATE("MES ",H38+4)))</f>
        <v/>
      </c>
      <c r="K46" s="38" t="str">
        <f>IF(OR(H38&lt;$J$9,H40&gt;$J$10),"",IF(H38+5&gt;H40,"",CONCATENATE("MES ",H38+5)))</f>
        <v/>
      </c>
      <c r="L46" s="193"/>
      <c r="M46" s="196"/>
      <c r="N46" s="197"/>
      <c r="O46" s="39"/>
    </row>
    <row r="47" spans="1:255" ht="15" customHeight="1" x14ac:dyDescent="0.25">
      <c r="A47" s="9"/>
      <c r="B47" s="40">
        <v>1</v>
      </c>
      <c r="C47" s="198"/>
      <c r="D47" s="199"/>
      <c r="E47" s="200"/>
      <c r="F47" s="57"/>
      <c r="G47" s="58"/>
      <c r="H47" s="58"/>
      <c r="I47" s="58"/>
      <c r="J47" s="58"/>
      <c r="K47" s="59"/>
      <c r="L47" s="41" t="str">
        <f>IF(C47="","",SUM(F47:K47))</f>
        <v/>
      </c>
      <c r="M47" s="170" t="str">
        <f t="shared" ref="M47:M56" si="2">IF(C47="","",ROUND(L47*VLOOKUP(C47,TCN,3,FALSE),3))</f>
        <v/>
      </c>
      <c r="N47" s="171"/>
      <c r="O47" s="24"/>
    </row>
    <row r="48" spans="1:255" ht="15" customHeight="1" x14ac:dyDescent="0.25">
      <c r="A48" s="9"/>
      <c r="B48" s="40">
        <v>3</v>
      </c>
      <c r="C48" s="165"/>
      <c r="D48" s="166"/>
      <c r="E48" s="167"/>
      <c r="F48" s="60"/>
      <c r="G48" s="61"/>
      <c r="H48" s="61"/>
      <c r="I48" s="61"/>
      <c r="J48" s="61"/>
      <c r="K48" s="62"/>
      <c r="L48" s="42" t="str">
        <f t="shared" ref="L48:L56" si="3">IF(C48="","",SUM(F48:K48))</f>
        <v/>
      </c>
      <c r="M48" s="168" t="str">
        <f t="shared" si="2"/>
        <v/>
      </c>
      <c r="N48" s="169"/>
      <c r="O48" s="24"/>
    </row>
    <row r="49" spans="1:255" ht="15" customHeight="1" x14ac:dyDescent="0.25">
      <c r="A49" s="9"/>
      <c r="B49" s="40">
        <v>3</v>
      </c>
      <c r="C49" s="165"/>
      <c r="D49" s="166"/>
      <c r="E49" s="167"/>
      <c r="F49" s="60"/>
      <c r="G49" s="61"/>
      <c r="H49" s="61"/>
      <c r="I49" s="61"/>
      <c r="J49" s="61"/>
      <c r="K49" s="62"/>
      <c r="L49" s="42" t="str">
        <f t="shared" si="3"/>
        <v/>
      </c>
      <c r="M49" s="168" t="str">
        <f t="shared" si="2"/>
        <v/>
      </c>
      <c r="N49" s="169"/>
      <c r="O49" s="24"/>
    </row>
    <row r="50" spans="1:255" ht="15" customHeight="1" x14ac:dyDescent="0.25">
      <c r="A50" s="9"/>
      <c r="B50" s="40">
        <v>4</v>
      </c>
      <c r="C50" s="165"/>
      <c r="D50" s="166"/>
      <c r="E50" s="167"/>
      <c r="F50" s="60"/>
      <c r="G50" s="61"/>
      <c r="H50" s="61"/>
      <c r="I50" s="61"/>
      <c r="J50" s="61"/>
      <c r="K50" s="62"/>
      <c r="L50" s="42" t="str">
        <f t="shared" si="3"/>
        <v/>
      </c>
      <c r="M50" s="168" t="str">
        <f t="shared" si="2"/>
        <v/>
      </c>
      <c r="N50" s="169"/>
      <c r="O50" s="24"/>
    </row>
    <row r="51" spans="1:255" s="18" customFormat="1" ht="14.4" customHeight="1" x14ac:dyDescent="0.3">
      <c r="A51" s="9"/>
      <c r="B51" s="40">
        <v>5</v>
      </c>
      <c r="C51" s="165"/>
      <c r="D51" s="166"/>
      <c r="E51" s="167"/>
      <c r="F51" s="60"/>
      <c r="G51" s="61"/>
      <c r="H51" s="61"/>
      <c r="I51" s="61"/>
      <c r="J51" s="61"/>
      <c r="K51" s="62"/>
      <c r="L51" s="42" t="str">
        <f t="shared" si="3"/>
        <v/>
      </c>
      <c r="M51" s="168" t="str">
        <f t="shared" si="2"/>
        <v/>
      </c>
      <c r="N51" s="169"/>
      <c r="O51" s="24"/>
      <c r="Q51" s="2"/>
      <c r="AA51" s="43"/>
    </row>
    <row r="52" spans="1:255" ht="15" customHeight="1" x14ac:dyDescent="0.25">
      <c r="A52" s="9"/>
      <c r="B52" s="40">
        <v>6</v>
      </c>
      <c r="C52" s="165"/>
      <c r="D52" s="166"/>
      <c r="E52" s="167"/>
      <c r="F52" s="60" t="s">
        <v>357</v>
      </c>
      <c r="G52" s="61"/>
      <c r="H52" s="61"/>
      <c r="I52" s="61"/>
      <c r="J52" s="61"/>
      <c r="K52" s="62"/>
      <c r="L52" s="42" t="str">
        <f t="shared" si="3"/>
        <v/>
      </c>
      <c r="M52" s="168" t="str">
        <f t="shared" si="2"/>
        <v/>
      </c>
      <c r="N52" s="169"/>
      <c r="O52" s="24"/>
      <c r="P52" s="246"/>
      <c r="Q52" s="246"/>
    </row>
    <row r="53" spans="1:255" ht="14.4" x14ac:dyDescent="0.3">
      <c r="A53" s="9"/>
      <c r="B53" s="40">
        <v>7</v>
      </c>
      <c r="C53" s="165"/>
      <c r="D53" s="166"/>
      <c r="E53" s="167"/>
      <c r="F53" s="60"/>
      <c r="G53" s="61"/>
      <c r="H53" s="61"/>
      <c r="I53" s="61"/>
      <c r="J53" s="61"/>
      <c r="K53" s="62"/>
      <c r="L53" s="42" t="str">
        <f t="shared" si="3"/>
        <v/>
      </c>
      <c r="M53" s="168" t="str">
        <f t="shared" si="2"/>
        <v/>
      </c>
      <c r="N53" s="169"/>
      <c r="O53" s="24"/>
      <c r="Q53" s="2"/>
    </row>
    <row r="54" spans="1:255" ht="14.4" x14ac:dyDescent="0.3">
      <c r="A54" s="9"/>
      <c r="B54" s="40">
        <v>8</v>
      </c>
      <c r="C54" s="165"/>
      <c r="D54" s="166"/>
      <c r="E54" s="167"/>
      <c r="F54" s="60"/>
      <c r="G54" s="61"/>
      <c r="H54" s="61"/>
      <c r="I54" s="61"/>
      <c r="J54" s="61"/>
      <c r="K54" s="62"/>
      <c r="L54" s="42" t="str">
        <f t="shared" si="3"/>
        <v/>
      </c>
      <c r="M54" s="168" t="str">
        <f t="shared" si="2"/>
        <v/>
      </c>
      <c r="N54" s="169"/>
      <c r="O54" s="24"/>
      <c r="Q54" s="2"/>
    </row>
    <row r="55" spans="1:255" ht="14.4" x14ac:dyDescent="0.3">
      <c r="A55" s="9"/>
      <c r="B55" s="40">
        <v>9</v>
      </c>
      <c r="C55" s="165"/>
      <c r="D55" s="166"/>
      <c r="E55" s="167"/>
      <c r="F55" s="60"/>
      <c r="G55" s="61"/>
      <c r="H55" s="61"/>
      <c r="I55" s="61"/>
      <c r="J55" s="61"/>
      <c r="K55" s="62"/>
      <c r="L55" s="42" t="str">
        <f t="shared" si="3"/>
        <v/>
      </c>
      <c r="M55" s="168" t="str">
        <f t="shared" si="2"/>
        <v/>
      </c>
      <c r="N55" s="169"/>
      <c r="O55" s="24"/>
      <c r="Q55" s="2"/>
    </row>
    <row r="56" spans="1:255" ht="15.75" customHeight="1" thickBot="1" x14ac:dyDescent="0.3">
      <c r="A56" s="9"/>
      <c r="B56" s="40">
        <v>10</v>
      </c>
      <c r="C56" s="172"/>
      <c r="D56" s="173"/>
      <c r="E56" s="174"/>
      <c r="F56" s="63"/>
      <c r="G56" s="64"/>
      <c r="H56" s="64"/>
      <c r="I56" s="64"/>
      <c r="J56" s="64"/>
      <c r="K56" s="65"/>
      <c r="L56" s="44" t="str">
        <f t="shared" si="3"/>
        <v/>
      </c>
      <c r="M56" s="175" t="str">
        <f t="shared" si="2"/>
        <v/>
      </c>
      <c r="N56" s="176"/>
      <c r="O56" s="24"/>
    </row>
    <row r="57" spans="1:255" x14ac:dyDescent="0.25">
      <c r="A57" s="33"/>
      <c r="B57" s="24"/>
      <c r="C57" s="24"/>
      <c r="D57" s="249" t="s">
        <v>9</v>
      </c>
      <c r="E57" s="249"/>
      <c r="F57" s="45">
        <f t="shared" ref="F57:K57" si="4">IF(AND(F46="",SUM(F46:F56)=0),"",IF(AND(F46="",SUM(F46:F56)&lt;&gt;0),"ERR",SUM(F46:F56)))</f>
        <v>0</v>
      </c>
      <c r="G57" s="45" t="str">
        <f t="shared" si="4"/>
        <v/>
      </c>
      <c r="H57" s="45" t="str">
        <f t="shared" si="4"/>
        <v/>
      </c>
      <c r="I57" s="45" t="str">
        <f t="shared" si="4"/>
        <v/>
      </c>
      <c r="J57" s="45" t="str">
        <f t="shared" si="4"/>
        <v/>
      </c>
      <c r="K57" s="45" t="str">
        <f t="shared" si="4"/>
        <v/>
      </c>
      <c r="L57" s="46"/>
      <c r="M57" s="247">
        <f>IF(OR(F57="ERR",G57="ERR",H57="ERR",I57="ERR",J57="ERR",K57="ERR"),"ERROR",SUM(M47:N56))</f>
        <v>0</v>
      </c>
      <c r="N57" s="248"/>
      <c r="O57" s="24"/>
      <c r="AA57" s="5">
        <f>M57</f>
        <v>0</v>
      </c>
    </row>
    <row r="58" spans="1:255" ht="14.4" thickBot="1" x14ac:dyDescent="0.3">
      <c r="A58" s="47"/>
      <c r="B58" s="47"/>
      <c r="C58" s="47"/>
      <c r="D58" s="47"/>
      <c r="E58" s="47"/>
      <c r="F58" s="47"/>
      <c r="G58" s="47"/>
      <c r="H58" s="47"/>
      <c r="I58" s="47"/>
      <c r="J58" s="47"/>
      <c r="K58" s="47"/>
      <c r="L58" s="47"/>
      <c r="M58" s="47"/>
      <c r="N58" s="47"/>
      <c r="O58" s="47"/>
    </row>
    <row r="59" spans="1:255" ht="14.25" customHeight="1" x14ac:dyDescent="0.25">
      <c r="A59" s="214" t="s">
        <v>25</v>
      </c>
      <c r="B59" s="216"/>
      <c r="C59" s="240">
        <f>$C$5</f>
        <v>0</v>
      </c>
      <c r="D59" s="241"/>
      <c r="E59" s="241"/>
      <c r="F59" s="241"/>
      <c r="G59" s="241"/>
      <c r="H59" s="241"/>
      <c r="I59" s="241"/>
      <c r="J59" s="241"/>
      <c r="K59" s="241"/>
      <c r="L59" s="241"/>
      <c r="M59" s="241"/>
      <c r="N59" s="241"/>
      <c r="O59" s="242"/>
    </row>
    <row r="60" spans="1:255" ht="14.4" thickBot="1" x14ac:dyDescent="0.3">
      <c r="A60" s="217"/>
      <c r="B60" s="219"/>
      <c r="C60" s="243"/>
      <c r="D60" s="244"/>
      <c r="E60" s="244"/>
      <c r="F60" s="244"/>
      <c r="G60" s="244"/>
      <c r="H60" s="244"/>
      <c r="I60" s="244"/>
      <c r="J60" s="244"/>
      <c r="K60" s="244"/>
      <c r="L60" s="244"/>
      <c r="M60" s="244"/>
      <c r="N60" s="244"/>
      <c r="O60" s="245"/>
    </row>
    <row r="61" spans="1:255" ht="14.25" customHeight="1" thickBot="1" x14ac:dyDescent="0.3"/>
    <row r="62" spans="1:255" ht="14.4" thickBot="1" x14ac:dyDescent="0.3">
      <c r="A62" s="224" t="s">
        <v>59</v>
      </c>
      <c r="B62" s="225"/>
      <c r="C62" s="225"/>
      <c r="D62" s="225"/>
      <c r="E62" s="225"/>
      <c r="F62" s="225"/>
      <c r="G62" s="225"/>
      <c r="H62" s="225"/>
      <c r="I62" s="225"/>
      <c r="J62" s="225"/>
      <c r="K62" s="225"/>
      <c r="L62" s="225"/>
      <c r="M62" s="225"/>
      <c r="N62" s="225"/>
      <c r="O62" s="226"/>
    </row>
    <row r="63" spans="1:255" ht="15" customHeight="1" thickBot="1" x14ac:dyDescent="0.3">
      <c r="B63" s="22"/>
      <c r="C63" s="22"/>
      <c r="D63" s="22"/>
      <c r="E63" s="22"/>
      <c r="F63" s="22"/>
      <c r="G63" s="22"/>
      <c r="H63" s="22"/>
      <c r="I63" s="22"/>
      <c r="J63" s="22"/>
      <c r="K63" s="48"/>
      <c r="L63" s="24"/>
      <c r="M63" s="24"/>
      <c r="N63" s="24"/>
      <c r="O63" s="24"/>
    </row>
    <row r="64" spans="1:255" ht="15" customHeight="1" thickBot="1" x14ac:dyDescent="0.3">
      <c r="A64" s="9"/>
      <c r="B64" s="23" t="s">
        <v>312</v>
      </c>
      <c r="C64" s="9"/>
      <c r="D64" s="9"/>
      <c r="E64" s="9"/>
      <c r="F64" s="9"/>
      <c r="G64" s="9"/>
      <c r="H64" s="9"/>
      <c r="I64" s="9"/>
      <c r="J64" s="9"/>
      <c r="K64" s="24"/>
      <c r="L64" s="237" t="s">
        <v>10</v>
      </c>
      <c r="M64" s="238"/>
      <c r="N64" s="238"/>
      <c r="O64" s="239"/>
      <c r="IU64" s="1" t="str">
        <f>B64</f>
        <v>Descripción:</v>
      </c>
    </row>
    <row r="65" spans="1:255" ht="14.4" thickBot="1" x14ac:dyDescent="0.3">
      <c r="A65" s="9"/>
      <c r="B65" s="227"/>
      <c r="C65" s="228"/>
      <c r="D65" s="228"/>
      <c r="E65" s="228"/>
      <c r="F65" s="228"/>
      <c r="G65" s="228"/>
      <c r="H65" s="228"/>
      <c r="I65" s="228"/>
      <c r="J65" s="229"/>
      <c r="K65" s="24"/>
      <c r="L65" s="233" t="s">
        <v>29</v>
      </c>
      <c r="M65" s="234"/>
      <c r="N65" s="235" t="s">
        <v>30</v>
      </c>
      <c r="O65" s="236"/>
      <c r="AA65" s="3">
        <f>B65</f>
        <v>0</v>
      </c>
    </row>
    <row r="66" spans="1:255" ht="14.4" thickBot="1" x14ac:dyDescent="0.3">
      <c r="A66" s="9"/>
      <c r="B66" s="230"/>
      <c r="C66" s="231"/>
      <c r="D66" s="231"/>
      <c r="E66" s="231"/>
      <c r="F66" s="231"/>
      <c r="G66" s="231"/>
      <c r="H66" s="231"/>
      <c r="I66" s="231"/>
      <c r="J66" s="232"/>
      <c r="K66" s="16" t="s">
        <v>9</v>
      </c>
      <c r="L66" s="220">
        <f>IF(M89=0,0,IF(G68="II",M89,IF(G68=0,"SUBSANAR",0)))</f>
        <v>0</v>
      </c>
      <c r="M66" s="221"/>
      <c r="N66" s="220">
        <f>IF(M89=0,0,IF(G68="DE",M89,IF(G68=0,"SUBSANAR",0)))</f>
        <v>0</v>
      </c>
      <c r="O66" s="221"/>
      <c r="AA66" s="5">
        <f>L66</f>
        <v>0</v>
      </c>
      <c r="IU66" s="4">
        <f>L66</f>
        <v>0</v>
      </c>
    </row>
    <row r="67" spans="1:255" x14ac:dyDescent="0.25">
      <c r="A67" s="9"/>
      <c r="B67" s="24"/>
      <c r="C67" s="24"/>
      <c r="D67" s="24"/>
      <c r="E67" s="24"/>
      <c r="F67" s="24"/>
      <c r="G67" s="24"/>
      <c r="H67" s="24"/>
      <c r="I67" s="24"/>
      <c r="J67" s="24"/>
      <c r="K67" s="24"/>
      <c r="L67" s="24"/>
      <c r="M67" s="24"/>
      <c r="N67" s="24"/>
      <c r="O67" s="24"/>
      <c r="AA67" s="5">
        <f>N66</f>
        <v>0</v>
      </c>
      <c r="IU67" s="4">
        <f>N66</f>
        <v>0</v>
      </c>
    </row>
    <row r="68" spans="1:255" x14ac:dyDescent="0.25">
      <c r="A68" s="9"/>
      <c r="B68" s="25" t="s">
        <v>36</v>
      </c>
      <c r="C68" s="26"/>
      <c r="D68" s="26"/>
      <c r="E68" s="24"/>
      <c r="F68" s="24"/>
      <c r="G68" s="56"/>
      <c r="H68" s="27" t="str">
        <f>IF(B65="","",IF(OR(G68="II",G68="DE"),"","Indicar si la subtarea es de Investigación o Desarrollo"))</f>
        <v/>
      </c>
      <c r="I68" s="24"/>
      <c r="J68" s="28"/>
      <c r="K68" s="28"/>
      <c r="L68" s="28"/>
      <c r="M68" s="28"/>
      <c r="N68" s="28"/>
      <c r="O68" s="28"/>
      <c r="AA68" s="3">
        <f>G68</f>
        <v>0</v>
      </c>
      <c r="IU68" s="1">
        <f>G68</f>
        <v>0</v>
      </c>
    </row>
    <row r="69" spans="1:255" x14ac:dyDescent="0.25">
      <c r="A69" s="9"/>
      <c r="B69" s="24"/>
      <c r="C69" s="24"/>
      <c r="D69" s="24"/>
      <c r="E69" s="24"/>
      <c r="F69" s="24"/>
      <c r="G69" s="24"/>
      <c r="H69" s="24"/>
      <c r="I69" s="24"/>
      <c r="J69" s="24"/>
      <c r="K69" s="24"/>
      <c r="L69" s="24"/>
      <c r="M69" s="24"/>
      <c r="N69" s="24"/>
      <c r="O69" s="24"/>
    </row>
    <row r="70" spans="1:255" ht="14.25" customHeight="1" x14ac:dyDescent="0.25">
      <c r="A70" s="9"/>
      <c r="B70" s="177" t="s">
        <v>73</v>
      </c>
      <c r="C70" s="177"/>
      <c r="D70" s="177"/>
      <c r="E70" s="177"/>
      <c r="F70" s="177"/>
      <c r="G70" s="177"/>
      <c r="H70" s="178"/>
      <c r="I70" s="180" t="str">
        <f>IF(AND(H70=0,H72=0),"",IF(AND(H72&gt;0,H70=0),"Incluir mes de inicio",IF(H70&lt;$J$9,"La subtarea se inicia antes del inicio de la actividad",IF(H70&gt;$J$10,"La subtarea se inicia después de la finalización de la actividad",""))))</f>
        <v/>
      </c>
      <c r="J70" s="180"/>
      <c r="K70" s="180"/>
      <c r="L70" s="180"/>
      <c r="M70" s="180"/>
      <c r="N70" s="180"/>
      <c r="O70" s="180"/>
      <c r="AA70" s="3">
        <f>H70</f>
        <v>0</v>
      </c>
      <c r="IU70" s="1">
        <f>H70</f>
        <v>0</v>
      </c>
    </row>
    <row r="71" spans="1:255" x14ac:dyDescent="0.25">
      <c r="A71" s="9"/>
      <c r="B71" s="177"/>
      <c r="C71" s="177"/>
      <c r="D71" s="177"/>
      <c r="E71" s="177"/>
      <c r="F71" s="177"/>
      <c r="G71" s="177"/>
      <c r="H71" s="201"/>
      <c r="I71" s="180"/>
      <c r="J71" s="180"/>
      <c r="K71" s="180"/>
      <c r="L71" s="180"/>
      <c r="M71" s="180"/>
      <c r="N71" s="180"/>
      <c r="O71" s="180"/>
    </row>
    <row r="72" spans="1:255" ht="14.25" customHeight="1" x14ac:dyDescent="0.25">
      <c r="A72" s="9"/>
      <c r="B72" s="177" t="s">
        <v>74</v>
      </c>
      <c r="C72" s="177"/>
      <c r="D72" s="177"/>
      <c r="E72" s="177"/>
      <c r="F72" s="177"/>
      <c r="G72" s="177"/>
      <c r="H72" s="178"/>
      <c r="I72" s="180" t="str">
        <f>IF(AND(H70=0,H72=0),"",IF(AND(OR(H70&lt;$J$9,H70&gt;$J$10),H72=0),"",IF(AND(H70&gt;=$J$9,H70&lt;=$J$10,H72=0),"Incluir mes de finalización",IF(H72&lt;$J$9,"La subtarea finaliza antes del inicio de la actividad",IF(H72&gt;$J$10,"La subtarea finaliza después de la finalización de la actividad","")))))</f>
        <v/>
      </c>
      <c r="J72" s="180"/>
      <c r="K72" s="180"/>
      <c r="L72" s="180"/>
      <c r="M72" s="180"/>
      <c r="N72" s="180"/>
      <c r="O72" s="180"/>
      <c r="AA72" s="3">
        <f>H72</f>
        <v>0</v>
      </c>
      <c r="IU72" s="1">
        <f>H72</f>
        <v>0</v>
      </c>
    </row>
    <row r="73" spans="1:255" x14ac:dyDescent="0.25">
      <c r="A73" s="9"/>
      <c r="B73" s="177"/>
      <c r="C73" s="177"/>
      <c r="D73" s="177"/>
      <c r="E73" s="177"/>
      <c r="F73" s="177"/>
      <c r="G73" s="177"/>
      <c r="H73" s="179"/>
      <c r="I73" s="180"/>
      <c r="J73" s="180"/>
      <c r="K73" s="180"/>
      <c r="L73" s="180"/>
      <c r="M73" s="180"/>
      <c r="N73" s="180"/>
      <c r="O73" s="180"/>
      <c r="AA73" s="30"/>
    </row>
    <row r="74" spans="1:255" x14ac:dyDescent="0.25">
      <c r="A74" s="9"/>
      <c r="B74" s="24"/>
      <c r="C74" s="24"/>
      <c r="D74" s="24"/>
      <c r="E74" s="24"/>
      <c r="F74" s="24"/>
      <c r="G74" s="31" t="s">
        <v>60</v>
      </c>
      <c r="H74" s="181" t="str">
        <f>IF(AND(H70=0,H72=0),"",IF(AND(H70&gt;=$J$9,H70&lt;=$J$10,H72=0),"SUBSANAR",IF(AND(H72&gt;=$J$9,H72&lt;=$J$10,H70=0),"SUBSANAR",IF(OR(H70&lt;$J$9,H70&gt;$J$10,H72&lt;$J$9,H72&gt;$J$10),"ERROR",H72-H70+1))))</f>
        <v/>
      </c>
      <c r="I74" s="182"/>
      <c r="J74" s="24" t="s">
        <v>17</v>
      </c>
      <c r="K74" s="24"/>
      <c r="L74" s="24"/>
      <c r="M74" s="24"/>
      <c r="N74" s="24"/>
      <c r="O74" s="24"/>
      <c r="AA74" s="30" t="str">
        <f>H74</f>
        <v/>
      </c>
    </row>
    <row r="75" spans="1:255" x14ac:dyDescent="0.25">
      <c r="A75" s="9"/>
      <c r="B75" s="24"/>
      <c r="C75" s="24"/>
      <c r="D75" s="24"/>
      <c r="E75" s="24"/>
      <c r="F75" s="24"/>
      <c r="G75" s="24"/>
      <c r="H75" s="24"/>
      <c r="I75" s="24"/>
      <c r="J75" s="24"/>
      <c r="K75" s="24"/>
      <c r="L75" s="24"/>
      <c r="M75" s="24"/>
      <c r="N75" s="24"/>
      <c r="O75" s="24"/>
      <c r="AA75" s="30"/>
    </row>
    <row r="76" spans="1:255" ht="14.4" thickBot="1" x14ac:dyDescent="0.3">
      <c r="A76" s="9"/>
      <c r="B76" s="32" t="s">
        <v>8</v>
      </c>
      <c r="C76" s="32"/>
      <c r="D76" s="32"/>
      <c r="E76" s="32"/>
      <c r="F76" s="32"/>
      <c r="G76" s="32"/>
      <c r="H76" s="33"/>
      <c r="I76" s="33"/>
      <c r="J76" s="33"/>
      <c r="K76" s="33"/>
      <c r="L76" s="33"/>
      <c r="M76" s="33"/>
      <c r="N76" s="33"/>
      <c r="O76" s="24"/>
      <c r="AA76" s="30"/>
    </row>
    <row r="77" spans="1:255" ht="14.25" customHeight="1" x14ac:dyDescent="0.25">
      <c r="A77" s="9"/>
      <c r="B77" s="34"/>
      <c r="C77" s="183" t="s">
        <v>19</v>
      </c>
      <c r="D77" s="184"/>
      <c r="E77" s="185"/>
      <c r="F77" s="189" t="s">
        <v>24</v>
      </c>
      <c r="G77" s="190"/>
      <c r="H77" s="190"/>
      <c r="I77" s="190"/>
      <c r="J77" s="190"/>
      <c r="K77" s="191"/>
      <c r="L77" s="192" t="s">
        <v>22</v>
      </c>
      <c r="M77" s="194" t="s">
        <v>10</v>
      </c>
      <c r="N77" s="195"/>
      <c r="O77" s="24"/>
    </row>
    <row r="78" spans="1:255" ht="14.4" thickBot="1" x14ac:dyDescent="0.3">
      <c r="A78" s="9"/>
      <c r="B78" s="35"/>
      <c r="C78" s="186"/>
      <c r="D78" s="187"/>
      <c r="E78" s="188"/>
      <c r="F78" s="36" t="str">
        <f>IF(OR(H70&lt;$J$9,H72&gt;$J$10),"",CONCATENATE("MES ",H70))</f>
        <v xml:space="preserve">MES </v>
      </c>
      <c r="G78" s="37" t="str">
        <f>IF(OR(H70&lt;$J$9,H72&gt;$J$10),"",IF(H70+1&gt;H72,"",CONCATENATE("MES ",H70+1)))</f>
        <v/>
      </c>
      <c r="H78" s="37" t="str">
        <f>IF(OR(H70&lt;$J$9,H72&gt;$J$10),"",IF(H70+2&gt;H72,"",CONCATENATE("MES ",H70+2)))</f>
        <v/>
      </c>
      <c r="I78" s="37" t="str">
        <f>IF(OR(H70&lt;$J$9,H72&gt;$J$10),"",IF(H70+3&gt;H72,"",CONCATENATE("MES ",H70+3)))</f>
        <v/>
      </c>
      <c r="J78" s="37" t="str">
        <f>IF(OR(H70&lt;$J$9,H72&gt;$J$10),"",IF(H70+4&gt;H72,"",CONCATENATE("MES ",H70+4)))</f>
        <v/>
      </c>
      <c r="K78" s="38" t="str">
        <f>IF(OR(H70&lt;$J$9,H72&gt;$J$10),"",IF(H70+5&gt;H72,"",CONCATENATE("MES ",H70+5)))</f>
        <v/>
      </c>
      <c r="L78" s="193"/>
      <c r="M78" s="196"/>
      <c r="N78" s="197"/>
      <c r="O78" s="39"/>
    </row>
    <row r="79" spans="1:255" x14ac:dyDescent="0.25">
      <c r="A79" s="9"/>
      <c r="B79" s="40">
        <v>1</v>
      </c>
      <c r="C79" s="198"/>
      <c r="D79" s="199"/>
      <c r="E79" s="200"/>
      <c r="F79" s="57"/>
      <c r="G79" s="58"/>
      <c r="H79" s="58"/>
      <c r="I79" s="58"/>
      <c r="J79" s="58"/>
      <c r="K79" s="59"/>
      <c r="L79" s="41" t="str">
        <f>IF(C79="","",SUM(F79:K79))</f>
        <v/>
      </c>
      <c r="M79" s="170" t="str">
        <f t="shared" ref="M79:M88" si="5">IF(C79="","",ROUND(L79*VLOOKUP(C79,TCN,3,FALSE),3))</f>
        <v/>
      </c>
      <c r="N79" s="171"/>
      <c r="O79" s="24"/>
    </row>
    <row r="80" spans="1:255" x14ac:dyDescent="0.25">
      <c r="A80" s="9"/>
      <c r="B80" s="40">
        <v>3</v>
      </c>
      <c r="C80" s="165"/>
      <c r="D80" s="166"/>
      <c r="E80" s="167"/>
      <c r="F80" s="60"/>
      <c r="G80" s="61"/>
      <c r="H80" s="61"/>
      <c r="I80" s="61"/>
      <c r="J80" s="61"/>
      <c r="K80" s="62"/>
      <c r="L80" s="42" t="str">
        <f t="shared" ref="L80:L88" si="6">IF(C80="","",SUM(F80:K80))</f>
        <v/>
      </c>
      <c r="M80" s="168" t="str">
        <f t="shared" si="5"/>
        <v/>
      </c>
      <c r="N80" s="169"/>
      <c r="O80" s="24"/>
    </row>
    <row r="81" spans="1:255" x14ac:dyDescent="0.25">
      <c r="A81" s="9"/>
      <c r="B81" s="40">
        <v>3</v>
      </c>
      <c r="C81" s="165"/>
      <c r="D81" s="166"/>
      <c r="E81" s="167"/>
      <c r="F81" s="60"/>
      <c r="G81" s="61"/>
      <c r="H81" s="61"/>
      <c r="I81" s="61"/>
      <c r="J81" s="61"/>
      <c r="K81" s="62"/>
      <c r="L81" s="42" t="str">
        <f t="shared" si="6"/>
        <v/>
      </c>
      <c r="M81" s="168" t="str">
        <f t="shared" si="5"/>
        <v/>
      </c>
      <c r="N81" s="169"/>
      <c r="O81" s="24"/>
    </row>
    <row r="82" spans="1:255" x14ac:dyDescent="0.25">
      <c r="A82" s="9"/>
      <c r="B82" s="40">
        <v>4</v>
      </c>
      <c r="C82" s="165"/>
      <c r="D82" s="166"/>
      <c r="E82" s="167"/>
      <c r="F82" s="60"/>
      <c r="G82" s="61"/>
      <c r="H82" s="61"/>
      <c r="I82" s="61"/>
      <c r="J82" s="61"/>
      <c r="K82" s="62"/>
      <c r="L82" s="42" t="str">
        <f t="shared" si="6"/>
        <v/>
      </c>
      <c r="M82" s="168" t="str">
        <f t="shared" si="5"/>
        <v/>
      </c>
      <c r="N82" s="169"/>
      <c r="O82" s="24"/>
    </row>
    <row r="83" spans="1:255" x14ac:dyDescent="0.25">
      <c r="A83" s="9"/>
      <c r="B83" s="40">
        <v>5</v>
      </c>
      <c r="C83" s="165"/>
      <c r="D83" s="166"/>
      <c r="E83" s="167"/>
      <c r="F83" s="60"/>
      <c r="G83" s="61"/>
      <c r="H83" s="61"/>
      <c r="I83" s="61"/>
      <c r="J83" s="61"/>
      <c r="K83" s="62"/>
      <c r="L83" s="42" t="str">
        <f t="shared" si="6"/>
        <v/>
      </c>
      <c r="M83" s="168" t="str">
        <f t="shared" si="5"/>
        <v/>
      </c>
      <c r="N83" s="169"/>
      <c r="O83" s="24"/>
      <c r="AA83" s="43"/>
    </row>
    <row r="84" spans="1:255" x14ac:dyDescent="0.25">
      <c r="A84" s="9"/>
      <c r="B84" s="40">
        <v>6</v>
      </c>
      <c r="C84" s="165"/>
      <c r="D84" s="166"/>
      <c r="E84" s="167"/>
      <c r="F84" s="60"/>
      <c r="G84" s="61"/>
      <c r="H84" s="61"/>
      <c r="I84" s="61"/>
      <c r="J84" s="61"/>
      <c r="K84" s="62"/>
      <c r="L84" s="42" t="str">
        <f t="shared" si="6"/>
        <v/>
      </c>
      <c r="M84" s="168" t="str">
        <f t="shared" si="5"/>
        <v/>
      </c>
      <c r="N84" s="169"/>
      <c r="O84" s="24"/>
    </row>
    <row r="85" spans="1:255" x14ac:dyDescent="0.25">
      <c r="A85" s="9"/>
      <c r="B85" s="40">
        <v>7</v>
      </c>
      <c r="C85" s="165"/>
      <c r="D85" s="166"/>
      <c r="E85" s="167"/>
      <c r="F85" s="60"/>
      <c r="G85" s="61"/>
      <c r="H85" s="61"/>
      <c r="I85" s="61"/>
      <c r="J85" s="61"/>
      <c r="K85" s="62"/>
      <c r="L85" s="42" t="str">
        <f t="shared" si="6"/>
        <v/>
      </c>
      <c r="M85" s="168" t="str">
        <f t="shared" si="5"/>
        <v/>
      </c>
      <c r="N85" s="169"/>
      <c r="O85" s="24"/>
    </row>
    <row r="86" spans="1:255" x14ac:dyDescent="0.25">
      <c r="A86" s="9"/>
      <c r="B86" s="40">
        <v>8</v>
      </c>
      <c r="C86" s="165"/>
      <c r="D86" s="166"/>
      <c r="E86" s="167"/>
      <c r="F86" s="60"/>
      <c r="G86" s="61"/>
      <c r="H86" s="61"/>
      <c r="I86" s="61"/>
      <c r="J86" s="61"/>
      <c r="K86" s="62"/>
      <c r="L86" s="42" t="str">
        <f t="shared" si="6"/>
        <v/>
      </c>
      <c r="M86" s="168" t="str">
        <f t="shared" si="5"/>
        <v/>
      </c>
      <c r="N86" s="169"/>
      <c r="O86" s="24"/>
    </row>
    <row r="87" spans="1:255" x14ac:dyDescent="0.25">
      <c r="A87" s="9"/>
      <c r="B87" s="40">
        <v>9</v>
      </c>
      <c r="C87" s="165"/>
      <c r="D87" s="166"/>
      <c r="E87" s="167"/>
      <c r="F87" s="60"/>
      <c r="G87" s="61"/>
      <c r="H87" s="61"/>
      <c r="I87" s="61"/>
      <c r="J87" s="61"/>
      <c r="K87" s="62"/>
      <c r="L87" s="42" t="str">
        <f t="shared" si="6"/>
        <v/>
      </c>
      <c r="M87" s="168" t="str">
        <f t="shared" si="5"/>
        <v/>
      </c>
      <c r="N87" s="169"/>
      <c r="O87" s="24"/>
    </row>
    <row r="88" spans="1:255" ht="14.4" thickBot="1" x14ac:dyDescent="0.3">
      <c r="A88" s="9"/>
      <c r="B88" s="40">
        <v>10</v>
      </c>
      <c r="C88" s="172"/>
      <c r="D88" s="173"/>
      <c r="E88" s="174"/>
      <c r="F88" s="63"/>
      <c r="G88" s="64"/>
      <c r="H88" s="64"/>
      <c r="I88" s="64"/>
      <c r="J88" s="64"/>
      <c r="K88" s="65"/>
      <c r="L88" s="44" t="str">
        <f t="shared" si="6"/>
        <v/>
      </c>
      <c r="M88" s="175" t="str">
        <f t="shared" si="5"/>
        <v/>
      </c>
      <c r="N88" s="176"/>
      <c r="O88" s="24"/>
    </row>
    <row r="89" spans="1:255" x14ac:dyDescent="0.25">
      <c r="A89" s="33"/>
      <c r="B89" s="24"/>
      <c r="C89" s="24"/>
      <c r="D89" s="249" t="s">
        <v>9</v>
      </c>
      <c r="E89" s="249"/>
      <c r="F89" s="45">
        <f t="shared" ref="F89:K89" si="7">IF(AND(F78="",SUM(F78:F88)=0),"",IF(AND(F78="",SUM(F78:F88)&lt;&gt;0),"ERR",SUM(F78:F88)))</f>
        <v>0</v>
      </c>
      <c r="G89" s="45" t="str">
        <f t="shared" si="7"/>
        <v/>
      </c>
      <c r="H89" s="45" t="str">
        <f t="shared" si="7"/>
        <v/>
      </c>
      <c r="I89" s="45" t="str">
        <f t="shared" si="7"/>
        <v/>
      </c>
      <c r="J89" s="45" t="str">
        <f t="shared" si="7"/>
        <v/>
      </c>
      <c r="K89" s="45" t="str">
        <f t="shared" si="7"/>
        <v/>
      </c>
      <c r="L89" s="46"/>
      <c r="M89" s="247">
        <f>IF(OR(F89="ERR",G89="ERR",H89="ERR",I89="ERR",J89="ERR",K89="ERR"),"ERROR",SUM(M79:N88))</f>
        <v>0</v>
      </c>
      <c r="N89" s="248"/>
      <c r="O89" s="24"/>
      <c r="AA89" s="5">
        <f>M89</f>
        <v>0</v>
      </c>
    </row>
    <row r="90" spans="1:255" ht="14.4" thickBot="1" x14ac:dyDescent="0.3">
      <c r="A90" s="24"/>
      <c r="B90" s="24"/>
      <c r="C90" s="24"/>
      <c r="D90" s="24"/>
      <c r="E90" s="24"/>
      <c r="F90" s="24"/>
      <c r="G90" s="24"/>
      <c r="H90" s="24"/>
      <c r="I90" s="24"/>
      <c r="J90" s="24"/>
      <c r="K90" s="24"/>
      <c r="L90" s="24"/>
      <c r="M90" s="24"/>
      <c r="N90" s="24"/>
      <c r="O90" s="24"/>
    </row>
    <row r="91" spans="1:255" ht="14.4" thickBot="1" x14ac:dyDescent="0.3">
      <c r="A91" s="224" t="s">
        <v>61</v>
      </c>
      <c r="B91" s="225"/>
      <c r="C91" s="225"/>
      <c r="D91" s="225"/>
      <c r="E91" s="225"/>
      <c r="F91" s="225"/>
      <c r="G91" s="225"/>
      <c r="H91" s="225"/>
      <c r="I91" s="225"/>
      <c r="J91" s="225"/>
      <c r="K91" s="225"/>
      <c r="L91" s="225"/>
      <c r="M91" s="225"/>
      <c r="N91" s="225"/>
      <c r="O91" s="226"/>
    </row>
    <row r="92" spans="1:255" ht="15" customHeight="1" thickBot="1" x14ac:dyDescent="0.3">
      <c r="B92" s="22"/>
      <c r="C92" s="22"/>
      <c r="D92" s="22"/>
      <c r="E92" s="22"/>
      <c r="F92" s="22"/>
      <c r="G92" s="22"/>
      <c r="H92" s="22"/>
      <c r="I92" s="22"/>
      <c r="J92" s="22"/>
      <c r="K92" s="48"/>
      <c r="L92" s="24"/>
      <c r="M92" s="24"/>
      <c r="N92" s="24"/>
      <c r="O92" s="24"/>
    </row>
    <row r="93" spans="1:255" ht="15" customHeight="1" thickBot="1" x14ac:dyDescent="0.3">
      <c r="A93" s="9"/>
      <c r="B93" s="23" t="s">
        <v>312</v>
      </c>
      <c r="C93" s="9"/>
      <c r="D93" s="9"/>
      <c r="E93" s="9"/>
      <c r="F93" s="9"/>
      <c r="G93" s="9"/>
      <c r="H93" s="9"/>
      <c r="I93" s="9"/>
      <c r="J93" s="9"/>
      <c r="K93" s="24"/>
      <c r="L93" s="237" t="s">
        <v>10</v>
      </c>
      <c r="M93" s="238"/>
      <c r="N93" s="238"/>
      <c r="O93" s="239"/>
      <c r="IU93" s="1" t="str">
        <f>B93</f>
        <v>Descripción:</v>
      </c>
    </row>
    <row r="94" spans="1:255" ht="14.4" thickBot="1" x14ac:dyDescent="0.3">
      <c r="A94" s="9"/>
      <c r="B94" s="227"/>
      <c r="C94" s="228"/>
      <c r="D94" s="228"/>
      <c r="E94" s="228"/>
      <c r="F94" s="228"/>
      <c r="G94" s="228"/>
      <c r="H94" s="228"/>
      <c r="I94" s="228"/>
      <c r="J94" s="229"/>
      <c r="K94" s="24"/>
      <c r="L94" s="233" t="s">
        <v>29</v>
      </c>
      <c r="M94" s="234"/>
      <c r="N94" s="235" t="s">
        <v>30</v>
      </c>
      <c r="O94" s="236"/>
      <c r="AA94" s="3">
        <f>B94</f>
        <v>0</v>
      </c>
    </row>
    <row r="95" spans="1:255" ht="14.4" thickBot="1" x14ac:dyDescent="0.3">
      <c r="A95" s="9"/>
      <c r="B95" s="230"/>
      <c r="C95" s="231"/>
      <c r="D95" s="231"/>
      <c r="E95" s="231"/>
      <c r="F95" s="231"/>
      <c r="G95" s="231"/>
      <c r="H95" s="231"/>
      <c r="I95" s="231"/>
      <c r="J95" s="232"/>
      <c r="K95" s="16" t="s">
        <v>9</v>
      </c>
      <c r="L95" s="220">
        <f>IF(M118=0,0,IF(G97="II",M118,IF(G97=0,"SUBSANAR",0)))</f>
        <v>0</v>
      </c>
      <c r="M95" s="221"/>
      <c r="N95" s="220">
        <f>IF(M118=0,0,IF(G97="DE",M118,IF(G97=0,"SUBSANAR",0)))</f>
        <v>0</v>
      </c>
      <c r="O95" s="221"/>
      <c r="AA95" s="5">
        <f>L95</f>
        <v>0</v>
      </c>
      <c r="IU95" s="4">
        <f>L95</f>
        <v>0</v>
      </c>
    </row>
    <row r="96" spans="1:255" x14ac:dyDescent="0.25">
      <c r="A96" s="9"/>
      <c r="B96" s="24"/>
      <c r="C96" s="24"/>
      <c r="D96" s="24"/>
      <c r="E96" s="24"/>
      <c r="F96" s="24"/>
      <c r="G96" s="24"/>
      <c r="H96" s="24"/>
      <c r="I96" s="24"/>
      <c r="J96" s="24"/>
      <c r="K96" s="24"/>
      <c r="L96" s="24"/>
      <c r="M96" s="24"/>
      <c r="N96" s="24"/>
      <c r="O96" s="24"/>
      <c r="AA96" s="5">
        <f>N95</f>
        <v>0</v>
      </c>
      <c r="IU96" s="4">
        <f>N95</f>
        <v>0</v>
      </c>
    </row>
    <row r="97" spans="1:255" x14ac:dyDescent="0.25">
      <c r="A97" s="9"/>
      <c r="B97" s="25" t="s">
        <v>36</v>
      </c>
      <c r="C97" s="26"/>
      <c r="D97" s="26"/>
      <c r="E97" s="24"/>
      <c r="F97" s="24"/>
      <c r="G97" s="56"/>
      <c r="H97" s="27" t="str">
        <f>IF(B94="","",IF(OR(G97="II",G97="DE"),"","Indicar si la subtarea es de Investigación o Desarrollo"))</f>
        <v/>
      </c>
      <c r="I97" s="24"/>
      <c r="J97" s="28"/>
      <c r="K97" s="28"/>
      <c r="L97" s="28"/>
      <c r="M97" s="28"/>
      <c r="N97" s="28"/>
      <c r="O97" s="28"/>
      <c r="AA97" s="3">
        <f>G97</f>
        <v>0</v>
      </c>
      <c r="IU97" s="1">
        <f>G97</f>
        <v>0</v>
      </c>
    </row>
    <row r="98" spans="1:255" x14ac:dyDescent="0.25">
      <c r="A98" s="9"/>
      <c r="B98" s="24"/>
      <c r="C98" s="24"/>
      <c r="D98" s="24"/>
      <c r="E98" s="24"/>
      <c r="F98" s="24"/>
      <c r="G98" s="24"/>
      <c r="H98" s="24"/>
      <c r="I98" s="24"/>
      <c r="J98" s="24"/>
      <c r="K98" s="24"/>
      <c r="L98" s="24"/>
      <c r="M98" s="24"/>
      <c r="N98" s="24"/>
      <c r="O98" s="24"/>
    </row>
    <row r="99" spans="1:255" ht="14.25" customHeight="1" x14ac:dyDescent="0.25">
      <c r="A99" s="9"/>
      <c r="B99" s="177" t="s">
        <v>75</v>
      </c>
      <c r="C99" s="177"/>
      <c r="D99" s="177"/>
      <c r="E99" s="177"/>
      <c r="F99" s="177"/>
      <c r="G99" s="177"/>
      <c r="H99" s="178"/>
      <c r="I99" s="180" t="str">
        <f>IF(AND(H99=0,H101=0),"",IF(AND(H101&gt;0,H99=0),"Incluir mes de inicio",IF(H99&lt;$J$9,"La subtarea se inicia antes del inicio de la actividad",IF(H99&gt;$J$10,"La subtarea se inicia después de la finalización de la actividad",""))))</f>
        <v/>
      </c>
      <c r="J99" s="180"/>
      <c r="K99" s="180"/>
      <c r="L99" s="180"/>
      <c r="M99" s="180"/>
      <c r="N99" s="180"/>
      <c r="O99" s="180"/>
      <c r="AA99" s="3">
        <f>H99</f>
        <v>0</v>
      </c>
      <c r="IU99" s="1">
        <f>H99</f>
        <v>0</v>
      </c>
    </row>
    <row r="100" spans="1:255" x14ac:dyDescent="0.25">
      <c r="A100" s="9"/>
      <c r="B100" s="177"/>
      <c r="C100" s="177"/>
      <c r="D100" s="177"/>
      <c r="E100" s="177"/>
      <c r="F100" s="177"/>
      <c r="G100" s="177"/>
      <c r="H100" s="201"/>
      <c r="I100" s="180"/>
      <c r="J100" s="180"/>
      <c r="K100" s="180"/>
      <c r="L100" s="180"/>
      <c r="M100" s="180"/>
      <c r="N100" s="180"/>
      <c r="O100" s="180"/>
    </row>
    <row r="101" spans="1:255" ht="14.25" customHeight="1" x14ac:dyDescent="0.25">
      <c r="A101" s="9"/>
      <c r="B101" s="177" t="s">
        <v>76</v>
      </c>
      <c r="C101" s="177"/>
      <c r="D101" s="177"/>
      <c r="E101" s="177"/>
      <c r="F101" s="177"/>
      <c r="G101" s="177"/>
      <c r="H101" s="178"/>
      <c r="I101" s="180" t="str">
        <f>IF(AND(H99=0,H101=0),"",IF(AND(OR(H99&lt;$J$9,H99&gt;$J$10),H101=0),"",IF(AND(H99&gt;=$J$9,H99&lt;=$J$10,H101=0),"Incluir mes de finalización",IF(H101&lt;$J$9,"La subtarea finaliza antes del inicio de la actividad",IF(H101&gt;$J$10,"La subtarea finaliza después de la finalización de la actividad","")))))</f>
        <v/>
      </c>
      <c r="J101" s="180"/>
      <c r="K101" s="180"/>
      <c r="L101" s="180"/>
      <c r="M101" s="180"/>
      <c r="N101" s="180"/>
      <c r="O101" s="180"/>
      <c r="AA101" s="3">
        <f>H101</f>
        <v>0</v>
      </c>
      <c r="IU101" s="1">
        <f>H101</f>
        <v>0</v>
      </c>
    </row>
    <row r="102" spans="1:255" x14ac:dyDescent="0.25">
      <c r="A102" s="9"/>
      <c r="B102" s="177"/>
      <c r="C102" s="177"/>
      <c r="D102" s="177"/>
      <c r="E102" s="177"/>
      <c r="F102" s="177"/>
      <c r="G102" s="177"/>
      <c r="H102" s="179"/>
      <c r="I102" s="180"/>
      <c r="J102" s="180"/>
      <c r="K102" s="180"/>
      <c r="L102" s="180"/>
      <c r="M102" s="180"/>
      <c r="N102" s="180"/>
      <c r="O102" s="180"/>
      <c r="AA102" s="30"/>
    </row>
    <row r="103" spans="1:255" x14ac:dyDescent="0.25">
      <c r="A103" s="9"/>
      <c r="B103" s="24"/>
      <c r="C103" s="24"/>
      <c r="D103" s="24"/>
      <c r="E103" s="24"/>
      <c r="F103" s="24"/>
      <c r="G103" s="31" t="s">
        <v>62</v>
      </c>
      <c r="H103" s="181" t="str">
        <f>IF(AND(H99=0,H101=0),"",IF(AND(H99&gt;=$J$9,H99&lt;=$J$10,H101=0),"SUBSANAR",IF(AND(H101&gt;=$J$9,H101&lt;=$J$10,H99=0),"SUBSANAR",IF(OR(H99&lt;$J$9,H99&gt;$J$10,H101&lt;$J$9,H101&gt;$J$10),"ERROR",H101-H99+1))))</f>
        <v/>
      </c>
      <c r="I103" s="182"/>
      <c r="J103" s="24" t="s">
        <v>17</v>
      </c>
      <c r="K103" s="24"/>
      <c r="L103" s="24"/>
      <c r="M103" s="24"/>
      <c r="N103" s="24"/>
      <c r="O103" s="24"/>
      <c r="AA103" s="30" t="str">
        <f>H103</f>
        <v/>
      </c>
    </row>
    <row r="104" spans="1:255" x14ac:dyDescent="0.25">
      <c r="A104" s="9"/>
      <c r="B104" s="24"/>
      <c r="C104" s="24"/>
      <c r="D104" s="24"/>
      <c r="E104" s="24"/>
      <c r="F104" s="24"/>
      <c r="G104" s="24"/>
      <c r="H104" s="24"/>
      <c r="I104" s="24"/>
      <c r="J104" s="24"/>
      <c r="K104" s="24"/>
      <c r="L104" s="24"/>
      <c r="M104" s="24"/>
      <c r="N104" s="24"/>
      <c r="O104" s="24"/>
      <c r="AA104" s="30"/>
    </row>
    <row r="105" spans="1:255" ht="14.4" thickBot="1" x14ac:dyDescent="0.3">
      <c r="A105" s="9"/>
      <c r="B105" s="32" t="s">
        <v>8</v>
      </c>
      <c r="C105" s="32"/>
      <c r="D105" s="32"/>
      <c r="E105" s="32"/>
      <c r="F105" s="32"/>
      <c r="G105" s="32"/>
      <c r="H105" s="33"/>
      <c r="I105" s="33"/>
      <c r="J105" s="33"/>
      <c r="K105" s="33"/>
      <c r="L105" s="33"/>
      <c r="M105" s="33"/>
      <c r="N105" s="33"/>
      <c r="O105" s="24"/>
      <c r="AA105" s="30"/>
    </row>
    <row r="106" spans="1:255" ht="14.25" customHeight="1" x14ac:dyDescent="0.25">
      <c r="A106" s="9"/>
      <c r="B106" s="34"/>
      <c r="C106" s="183" t="s">
        <v>19</v>
      </c>
      <c r="D106" s="184"/>
      <c r="E106" s="185"/>
      <c r="F106" s="189" t="s">
        <v>24</v>
      </c>
      <c r="G106" s="190"/>
      <c r="H106" s="190"/>
      <c r="I106" s="190"/>
      <c r="J106" s="190"/>
      <c r="K106" s="191"/>
      <c r="L106" s="192" t="s">
        <v>22</v>
      </c>
      <c r="M106" s="194" t="s">
        <v>10</v>
      </c>
      <c r="N106" s="195"/>
      <c r="O106" s="24"/>
    </row>
    <row r="107" spans="1:255" ht="14.4" thickBot="1" x14ac:dyDescent="0.3">
      <c r="A107" s="9"/>
      <c r="B107" s="35"/>
      <c r="C107" s="186"/>
      <c r="D107" s="187"/>
      <c r="E107" s="188"/>
      <c r="F107" s="36" t="str">
        <f>IF(OR(H99&lt;$J$9,H101&gt;$J$10),"",CONCATENATE("MES ",H99))</f>
        <v xml:space="preserve">MES </v>
      </c>
      <c r="G107" s="37" t="str">
        <f>IF(OR(H99&lt;$J$9,H101&gt;$J$10),"",IF(H99+1&gt;H101,"",CONCATENATE("MES ",H99+1)))</f>
        <v/>
      </c>
      <c r="H107" s="37" t="str">
        <f>IF(OR(H99&lt;$J$9,H101&gt;$J$10),"",IF(H99+2&gt;H101,"",CONCATENATE("MES ",H99+2)))</f>
        <v/>
      </c>
      <c r="I107" s="37" t="str">
        <f>IF(OR(H99&lt;$J$9,H101&gt;$J$10),"",IF(H99+3&gt;H101,"",CONCATENATE("MES ",H99+3)))</f>
        <v/>
      </c>
      <c r="J107" s="37" t="str">
        <f>IF(OR(H99&lt;$J$9,H101&gt;$J$10),"",IF(H99+4&gt;H101,"",CONCATENATE("MES ",H99+4)))</f>
        <v/>
      </c>
      <c r="K107" s="38" t="str">
        <f>IF(OR(H99&lt;$J$9,H101&gt;$J$10),"",IF(H99+5&gt;H101,"",CONCATENATE("MES ",H99+5)))</f>
        <v/>
      </c>
      <c r="L107" s="193"/>
      <c r="M107" s="196"/>
      <c r="N107" s="197"/>
      <c r="O107" s="39"/>
    </row>
    <row r="108" spans="1:255" x14ac:dyDescent="0.25">
      <c r="A108" s="9"/>
      <c r="B108" s="40">
        <v>1</v>
      </c>
      <c r="C108" s="198"/>
      <c r="D108" s="199"/>
      <c r="E108" s="200"/>
      <c r="F108" s="57"/>
      <c r="G108" s="58"/>
      <c r="H108" s="58"/>
      <c r="I108" s="58"/>
      <c r="J108" s="58"/>
      <c r="K108" s="59"/>
      <c r="L108" s="41" t="str">
        <f>IF(C108="","",SUM(F108:K108))</f>
        <v/>
      </c>
      <c r="M108" s="170" t="str">
        <f t="shared" ref="M108:M117" si="8">IF(C108="","",ROUND(L108*VLOOKUP(C108,TCN,3,FALSE),3))</f>
        <v/>
      </c>
      <c r="N108" s="171"/>
      <c r="O108" s="24"/>
    </row>
    <row r="109" spans="1:255" x14ac:dyDescent="0.25">
      <c r="A109" s="9"/>
      <c r="B109" s="40">
        <v>3</v>
      </c>
      <c r="C109" s="165"/>
      <c r="D109" s="166"/>
      <c r="E109" s="167"/>
      <c r="F109" s="60"/>
      <c r="G109" s="61"/>
      <c r="H109" s="61"/>
      <c r="I109" s="61"/>
      <c r="J109" s="61"/>
      <c r="K109" s="62"/>
      <c r="L109" s="42" t="str">
        <f t="shared" ref="L109:L117" si="9">IF(C109="","",SUM(F109:K109))</f>
        <v/>
      </c>
      <c r="M109" s="168" t="str">
        <f t="shared" si="8"/>
        <v/>
      </c>
      <c r="N109" s="169"/>
      <c r="O109" s="24"/>
    </row>
    <row r="110" spans="1:255" x14ac:dyDescent="0.25">
      <c r="A110" s="9"/>
      <c r="B110" s="40">
        <v>3</v>
      </c>
      <c r="C110" s="165"/>
      <c r="D110" s="166"/>
      <c r="E110" s="167"/>
      <c r="F110" s="60"/>
      <c r="G110" s="61"/>
      <c r="H110" s="61"/>
      <c r="I110" s="61"/>
      <c r="J110" s="61"/>
      <c r="K110" s="62"/>
      <c r="L110" s="42" t="str">
        <f t="shared" si="9"/>
        <v/>
      </c>
      <c r="M110" s="168" t="str">
        <f t="shared" si="8"/>
        <v/>
      </c>
      <c r="N110" s="169"/>
      <c r="O110" s="24"/>
    </row>
    <row r="111" spans="1:255" x14ac:dyDescent="0.25">
      <c r="A111" s="9"/>
      <c r="B111" s="40">
        <v>4</v>
      </c>
      <c r="C111" s="165"/>
      <c r="D111" s="166"/>
      <c r="E111" s="167"/>
      <c r="F111" s="60"/>
      <c r="G111" s="61"/>
      <c r="H111" s="61"/>
      <c r="I111" s="61"/>
      <c r="J111" s="61"/>
      <c r="K111" s="62"/>
      <c r="L111" s="42" t="str">
        <f t="shared" si="9"/>
        <v/>
      </c>
      <c r="M111" s="168" t="str">
        <f t="shared" si="8"/>
        <v/>
      </c>
      <c r="N111" s="169"/>
      <c r="O111" s="24"/>
    </row>
    <row r="112" spans="1:255" x14ac:dyDescent="0.25">
      <c r="A112" s="9"/>
      <c r="B112" s="40">
        <v>5</v>
      </c>
      <c r="C112" s="165"/>
      <c r="D112" s="166"/>
      <c r="E112" s="167"/>
      <c r="F112" s="60"/>
      <c r="G112" s="61"/>
      <c r="H112" s="61"/>
      <c r="I112" s="61"/>
      <c r="J112" s="61"/>
      <c r="K112" s="62"/>
      <c r="L112" s="42" t="str">
        <f t="shared" si="9"/>
        <v/>
      </c>
      <c r="M112" s="168" t="str">
        <f t="shared" si="8"/>
        <v/>
      </c>
      <c r="N112" s="169"/>
      <c r="O112" s="24"/>
      <c r="AA112" s="43"/>
    </row>
    <row r="113" spans="1:255" x14ac:dyDescent="0.25">
      <c r="A113" s="9"/>
      <c r="B113" s="40">
        <v>6</v>
      </c>
      <c r="C113" s="165"/>
      <c r="D113" s="166"/>
      <c r="E113" s="167"/>
      <c r="F113" s="60"/>
      <c r="G113" s="61"/>
      <c r="H113" s="61"/>
      <c r="I113" s="61"/>
      <c r="J113" s="61"/>
      <c r="K113" s="62"/>
      <c r="L113" s="42" t="str">
        <f t="shared" si="9"/>
        <v/>
      </c>
      <c r="M113" s="168" t="str">
        <f t="shared" si="8"/>
        <v/>
      </c>
      <c r="N113" s="169"/>
      <c r="O113" s="24"/>
    </row>
    <row r="114" spans="1:255" x14ac:dyDescent="0.25">
      <c r="A114" s="9"/>
      <c r="B114" s="40">
        <v>7</v>
      </c>
      <c r="C114" s="165"/>
      <c r="D114" s="166"/>
      <c r="E114" s="167"/>
      <c r="F114" s="60"/>
      <c r="G114" s="61"/>
      <c r="H114" s="61"/>
      <c r="I114" s="61"/>
      <c r="J114" s="61"/>
      <c r="K114" s="62"/>
      <c r="L114" s="42" t="str">
        <f t="shared" si="9"/>
        <v/>
      </c>
      <c r="M114" s="168" t="str">
        <f t="shared" si="8"/>
        <v/>
      </c>
      <c r="N114" s="169"/>
      <c r="O114" s="24"/>
    </row>
    <row r="115" spans="1:255" x14ac:dyDescent="0.25">
      <c r="A115" s="9"/>
      <c r="B115" s="40">
        <v>8</v>
      </c>
      <c r="C115" s="165"/>
      <c r="D115" s="166"/>
      <c r="E115" s="167"/>
      <c r="F115" s="60"/>
      <c r="G115" s="61"/>
      <c r="H115" s="61"/>
      <c r="I115" s="61"/>
      <c r="J115" s="61"/>
      <c r="K115" s="62"/>
      <c r="L115" s="42" t="str">
        <f t="shared" si="9"/>
        <v/>
      </c>
      <c r="M115" s="168" t="str">
        <f t="shared" si="8"/>
        <v/>
      </c>
      <c r="N115" s="169"/>
      <c r="O115" s="24"/>
    </row>
    <row r="116" spans="1:255" x14ac:dyDescent="0.25">
      <c r="A116" s="9"/>
      <c r="B116" s="40">
        <v>9</v>
      </c>
      <c r="C116" s="165"/>
      <c r="D116" s="166"/>
      <c r="E116" s="167"/>
      <c r="F116" s="60"/>
      <c r="G116" s="61"/>
      <c r="H116" s="61"/>
      <c r="I116" s="61"/>
      <c r="J116" s="61"/>
      <c r="K116" s="62"/>
      <c r="L116" s="42" t="str">
        <f t="shared" si="9"/>
        <v/>
      </c>
      <c r="M116" s="168" t="str">
        <f t="shared" si="8"/>
        <v/>
      </c>
      <c r="N116" s="169"/>
      <c r="O116" s="24"/>
    </row>
    <row r="117" spans="1:255" ht="14.4" thickBot="1" x14ac:dyDescent="0.3">
      <c r="A117" s="9"/>
      <c r="B117" s="40">
        <v>10</v>
      </c>
      <c r="C117" s="172"/>
      <c r="D117" s="173"/>
      <c r="E117" s="174"/>
      <c r="F117" s="63"/>
      <c r="G117" s="64"/>
      <c r="H117" s="64"/>
      <c r="I117" s="64"/>
      <c r="J117" s="64"/>
      <c r="K117" s="65"/>
      <c r="L117" s="44" t="str">
        <f t="shared" si="9"/>
        <v/>
      </c>
      <c r="M117" s="175" t="str">
        <f t="shared" si="8"/>
        <v/>
      </c>
      <c r="N117" s="176"/>
      <c r="O117" s="24"/>
    </row>
    <row r="118" spans="1:255" x14ac:dyDescent="0.25">
      <c r="A118" s="33"/>
      <c r="B118" s="24"/>
      <c r="C118" s="24"/>
      <c r="D118" s="249" t="s">
        <v>9</v>
      </c>
      <c r="E118" s="249"/>
      <c r="F118" s="45">
        <f t="shared" ref="F118:K118" si="10">IF(AND(F107="",SUM(F107:F117)=0),"",IF(AND(F107="",SUM(F107:F117)&lt;&gt;0),"ERR",SUM(F107:F117)))</f>
        <v>0</v>
      </c>
      <c r="G118" s="45" t="str">
        <f t="shared" si="10"/>
        <v/>
      </c>
      <c r="H118" s="45" t="str">
        <f t="shared" si="10"/>
        <v/>
      </c>
      <c r="I118" s="45" t="str">
        <f t="shared" si="10"/>
        <v/>
      </c>
      <c r="J118" s="45" t="str">
        <f t="shared" si="10"/>
        <v/>
      </c>
      <c r="K118" s="45" t="str">
        <f t="shared" si="10"/>
        <v/>
      </c>
      <c r="L118" s="46"/>
      <c r="M118" s="247">
        <f>IF(OR(F118="ERR",G118="ERR",H118="ERR",I118="ERR",J118="ERR",K118="ERR"),"ERROR",SUM(M108:N117))</f>
        <v>0</v>
      </c>
      <c r="N118" s="248"/>
      <c r="O118" s="24"/>
      <c r="AA118" s="5">
        <f>M118</f>
        <v>0</v>
      </c>
    </row>
    <row r="119" spans="1:255" ht="14.4" thickBot="1" x14ac:dyDescent="0.3"/>
    <row r="120" spans="1:255" ht="14.25" customHeight="1" x14ac:dyDescent="0.25">
      <c r="A120" s="214" t="s">
        <v>25</v>
      </c>
      <c r="B120" s="216"/>
      <c r="C120" s="240">
        <f>$C$5</f>
        <v>0</v>
      </c>
      <c r="D120" s="241"/>
      <c r="E120" s="241"/>
      <c r="F120" s="241"/>
      <c r="G120" s="241"/>
      <c r="H120" s="241"/>
      <c r="I120" s="241"/>
      <c r="J120" s="241"/>
      <c r="K120" s="241"/>
      <c r="L120" s="241"/>
      <c r="M120" s="241"/>
      <c r="N120" s="241"/>
      <c r="O120" s="242"/>
    </row>
    <row r="121" spans="1:255" ht="14.4" thickBot="1" x14ac:dyDescent="0.3">
      <c r="A121" s="217"/>
      <c r="B121" s="219"/>
      <c r="C121" s="243"/>
      <c r="D121" s="244"/>
      <c r="E121" s="244"/>
      <c r="F121" s="244"/>
      <c r="G121" s="244"/>
      <c r="H121" s="244"/>
      <c r="I121" s="244"/>
      <c r="J121" s="244"/>
      <c r="K121" s="244"/>
      <c r="L121" s="244"/>
      <c r="M121" s="244"/>
      <c r="N121" s="244"/>
      <c r="O121" s="245"/>
    </row>
    <row r="122" spans="1:255" ht="14.4" thickBot="1" x14ac:dyDescent="0.3"/>
    <row r="123" spans="1:255" ht="14.4" thickBot="1" x14ac:dyDescent="0.3">
      <c r="A123" s="224" t="s">
        <v>63</v>
      </c>
      <c r="B123" s="225"/>
      <c r="C123" s="225"/>
      <c r="D123" s="225"/>
      <c r="E123" s="225"/>
      <c r="F123" s="225"/>
      <c r="G123" s="225"/>
      <c r="H123" s="225"/>
      <c r="I123" s="225"/>
      <c r="J123" s="225"/>
      <c r="K123" s="225"/>
      <c r="L123" s="225"/>
      <c r="M123" s="225"/>
      <c r="N123" s="225"/>
      <c r="O123" s="226"/>
    </row>
    <row r="124" spans="1:255" ht="15" customHeight="1" thickBot="1" x14ac:dyDescent="0.3">
      <c r="B124" s="22"/>
      <c r="C124" s="22"/>
      <c r="D124" s="22"/>
      <c r="E124" s="22"/>
      <c r="F124" s="22"/>
      <c r="G124" s="22"/>
      <c r="H124" s="22"/>
      <c r="I124" s="22"/>
      <c r="J124" s="22"/>
      <c r="K124" s="48"/>
      <c r="L124" s="24"/>
      <c r="M124" s="24"/>
      <c r="N124" s="24"/>
      <c r="O124" s="24"/>
    </row>
    <row r="125" spans="1:255" ht="14.4" thickBot="1" x14ac:dyDescent="0.3">
      <c r="A125" s="9"/>
      <c r="B125" s="23" t="s">
        <v>312</v>
      </c>
      <c r="C125" s="9"/>
      <c r="D125" s="9"/>
      <c r="E125" s="9"/>
      <c r="F125" s="9"/>
      <c r="G125" s="9"/>
      <c r="H125" s="9"/>
      <c r="I125" s="9"/>
      <c r="J125" s="9"/>
      <c r="K125" s="24"/>
      <c r="L125" s="237" t="s">
        <v>10</v>
      </c>
      <c r="M125" s="238"/>
      <c r="N125" s="238"/>
      <c r="O125" s="239"/>
      <c r="IU125" s="1" t="str">
        <f>B125</f>
        <v>Descripción:</v>
      </c>
    </row>
    <row r="126" spans="1:255" ht="14.4" thickBot="1" x14ac:dyDescent="0.3">
      <c r="A126" s="9"/>
      <c r="B126" s="227"/>
      <c r="C126" s="228"/>
      <c r="D126" s="228"/>
      <c r="E126" s="228"/>
      <c r="F126" s="228"/>
      <c r="G126" s="228"/>
      <c r="H126" s="228"/>
      <c r="I126" s="228"/>
      <c r="J126" s="229"/>
      <c r="K126" s="24"/>
      <c r="L126" s="233" t="s">
        <v>29</v>
      </c>
      <c r="M126" s="234"/>
      <c r="N126" s="235" t="s">
        <v>30</v>
      </c>
      <c r="O126" s="236"/>
      <c r="AA126" s="3">
        <f>B126</f>
        <v>0</v>
      </c>
    </row>
    <row r="127" spans="1:255" ht="14.4" thickBot="1" x14ac:dyDescent="0.3">
      <c r="A127" s="9"/>
      <c r="B127" s="230"/>
      <c r="C127" s="231"/>
      <c r="D127" s="231"/>
      <c r="E127" s="231"/>
      <c r="F127" s="231"/>
      <c r="G127" s="231"/>
      <c r="H127" s="231"/>
      <c r="I127" s="231"/>
      <c r="J127" s="232"/>
      <c r="K127" s="16" t="s">
        <v>9</v>
      </c>
      <c r="L127" s="220">
        <f>IF(M150=0,0,IF(G129="II",M150,IF(G129=0,"SUBSANAR",0)))</f>
        <v>0</v>
      </c>
      <c r="M127" s="221"/>
      <c r="N127" s="220">
        <f>IF(M150=0,0,IF(G129="DE",M150,IF(G129=0,"SUBSANAR",0)))</f>
        <v>0</v>
      </c>
      <c r="O127" s="221"/>
      <c r="AA127" s="5">
        <f>L127</f>
        <v>0</v>
      </c>
      <c r="IU127" s="4">
        <f>L127</f>
        <v>0</v>
      </c>
    </row>
    <row r="128" spans="1:255" x14ac:dyDescent="0.25">
      <c r="A128" s="9"/>
      <c r="B128" s="24"/>
      <c r="C128" s="24"/>
      <c r="D128" s="24"/>
      <c r="E128" s="24"/>
      <c r="F128" s="24"/>
      <c r="G128" s="24"/>
      <c r="H128" s="24"/>
      <c r="I128" s="24"/>
      <c r="J128" s="24"/>
      <c r="K128" s="24"/>
      <c r="L128" s="24"/>
      <c r="M128" s="24"/>
      <c r="N128" s="24"/>
      <c r="O128" s="24"/>
      <c r="AA128" s="5">
        <f>N127</f>
        <v>0</v>
      </c>
      <c r="IU128" s="4">
        <f>N127</f>
        <v>0</v>
      </c>
    </row>
    <row r="129" spans="1:255" x14ac:dyDescent="0.25">
      <c r="A129" s="9"/>
      <c r="B129" s="25" t="s">
        <v>36</v>
      </c>
      <c r="C129" s="26"/>
      <c r="D129" s="26"/>
      <c r="E129" s="24"/>
      <c r="F129" s="24"/>
      <c r="G129" s="56"/>
      <c r="H129" s="27" t="str">
        <f>IF(B126="","",IF(OR(G129="II",G129="DE"),"","Indicar si la subtarea es de Investigación o Desarrollo"))</f>
        <v/>
      </c>
      <c r="I129" s="24"/>
      <c r="J129" s="28"/>
      <c r="K129" s="28"/>
      <c r="L129" s="28"/>
      <c r="M129" s="28"/>
      <c r="N129" s="28"/>
      <c r="O129" s="28"/>
      <c r="AA129" s="3">
        <f>G129</f>
        <v>0</v>
      </c>
      <c r="IU129" s="1">
        <f>G129</f>
        <v>0</v>
      </c>
    </row>
    <row r="130" spans="1:255" x14ac:dyDescent="0.25">
      <c r="A130" s="9"/>
      <c r="B130" s="24"/>
      <c r="C130" s="24"/>
      <c r="D130" s="24"/>
      <c r="E130" s="24"/>
      <c r="F130" s="24"/>
      <c r="G130" s="24"/>
      <c r="H130" s="24"/>
      <c r="I130" s="24"/>
      <c r="J130" s="24"/>
      <c r="K130" s="24"/>
      <c r="L130" s="24"/>
      <c r="M130" s="24"/>
      <c r="N130" s="24"/>
      <c r="O130" s="24"/>
    </row>
    <row r="131" spans="1:255" ht="14.25" customHeight="1" x14ac:dyDescent="0.25">
      <c r="A131" s="9"/>
      <c r="B131" s="177" t="s">
        <v>77</v>
      </c>
      <c r="C131" s="177"/>
      <c r="D131" s="177"/>
      <c r="E131" s="177"/>
      <c r="F131" s="177"/>
      <c r="G131" s="177"/>
      <c r="H131" s="178"/>
      <c r="I131" s="180" t="str">
        <f>IF(AND(H131=0,H133=0),"",IF(AND(H133&gt;0,H131=0),"Incluir mes de inicio",IF(H131&lt;$J$9,"La subtarea se inicia antes del inicio de la actividad",IF(H131&gt;$J$10,"La subtarea se inicia después de la finalización de la actividad",""))))</f>
        <v/>
      </c>
      <c r="J131" s="180"/>
      <c r="K131" s="180"/>
      <c r="L131" s="180"/>
      <c r="M131" s="180"/>
      <c r="N131" s="180"/>
      <c r="O131" s="180"/>
      <c r="AA131" s="3">
        <f>H131</f>
        <v>0</v>
      </c>
      <c r="IU131" s="1">
        <f>H131</f>
        <v>0</v>
      </c>
    </row>
    <row r="132" spans="1:255" x14ac:dyDescent="0.25">
      <c r="A132" s="9"/>
      <c r="B132" s="177"/>
      <c r="C132" s="177"/>
      <c r="D132" s="177"/>
      <c r="E132" s="177"/>
      <c r="F132" s="177"/>
      <c r="G132" s="177"/>
      <c r="H132" s="201"/>
      <c r="I132" s="180"/>
      <c r="J132" s="180"/>
      <c r="K132" s="180"/>
      <c r="L132" s="180"/>
      <c r="M132" s="180"/>
      <c r="N132" s="180"/>
      <c r="O132" s="180"/>
    </row>
    <row r="133" spans="1:255" ht="14.25" customHeight="1" x14ac:dyDescent="0.25">
      <c r="A133" s="9"/>
      <c r="B133" s="177" t="s">
        <v>78</v>
      </c>
      <c r="C133" s="177"/>
      <c r="D133" s="177"/>
      <c r="E133" s="177"/>
      <c r="F133" s="177"/>
      <c r="G133" s="177"/>
      <c r="H133" s="178"/>
      <c r="I133" s="180" t="str">
        <f>IF(AND(H131=0,H133=0),"",IF(AND(OR(H131&lt;$J$9,H131&gt;$J$10),H133=0),"",IF(AND(H131&gt;=$J$9,H131&lt;=$J$10,H133=0),"Incluir mes de finalización",IF(H133&lt;$J$9,"La subtarea finaliza antes del inicio de la actividad",IF(H133&gt;$J$10,"La subtarea finaliza después de la finalización de la actividad","")))))</f>
        <v/>
      </c>
      <c r="J133" s="180"/>
      <c r="K133" s="180"/>
      <c r="L133" s="180"/>
      <c r="M133" s="180"/>
      <c r="N133" s="180"/>
      <c r="O133" s="180"/>
      <c r="AA133" s="3">
        <f>H133</f>
        <v>0</v>
      </c>
      <c r="IU133" s="1">
        <f>H133</f>
        <v>0</v>
      </c>
    </row>
    <row r="134" spans="1:255" x14ac:dyDescent="0.25">
      <c r="A134" s="9"/>
      <c r="B134" s="177"/>
      <c r="C134" s="177"/>
      <c r="D134" s="177"/>
      <c r="E134" s="177"/>
      <c r="F134" s="177"/>
      <c r="G134" s="177"/>
      <c r="H134" s="179"/>
      <c r="I134" s="180"/>
      <c r="J134" s="180"/>
      <c r="K134" s="180"/>
      <c r="L134" s="180"/>
      <c r="M134" s="180"/>
      <c r="N134" s="180"/>
      <c r="O134" s="180"/>
      <c r="AA134" s="30"/>
    </row>
    <row r="135" spans="1:255" x14ac:dyDescent="0.25">
      <c r="A135" s="9"/>
      <c r="B135" s="24"/>
      <c r="C135" s="24"/>
      <c r="D135" s="24"/>
      <c r="E135" s="24"/>
      <c r="F135" s="24"/>
      <c r="G135" s="31" t="s">
        <v>64</v>
      </c>
      <c r="H135" s="181" t="str">
        <f>IF(AND(H131=0,H133=0),"",IF(AND(H131&gt;=$J$9,H131&lt;=$J$10,H133=0),"SUBSANAR",IF(AND(H133&gt;=$J$9,H133&lt;=$J$10,H131=0),"SUBSANAR",IF(OR(H131&lt;$J$9,H131&gt;$J$10,H133&lt;$J$9,H133&gt;$J$10),"ERROR",H133-H131+1))))</f>
        <v/>
      </c>
      <c r="I135" s="182"/>
      <c r="J135" s="24" t="s">
        <v>17</v>
      </c>
      <c r="K135" s="24"/>
      <c r="L135" s="24"/>
      <c r="M135" s="24"/>
      <c r="N135" s="24"/>
      <c r="O135" s="24"/>
      <c r="AA135" s="30" t="str">
        <f>H135</f>
        <v/>
      </c>
    </row>
    <row r="136" spans="1:255" x14ac:dyDescent="0.25">
      <c r="A136" s="9"/>
      <c r="B136" s="24"/>
      <c r="C136" s="24"/>
      <c r="D136" s="24"/>
      <c r="E136" s="24"/>
      <c r="F136" s="24"/>
      <c r="G136" s="24"/>
      <c r="H136" s="24"/>
      <c r="I136" s="24"/>
      <c r="J136" s="24"/>
      <c r="K136" s="24"/>
      <c r="L136" s="24"/>
      <c r="M136" s="24"/>
      <c r="N136" s="24"/>
      <c r="O136" s="24"/>
      <c r="AA136" s="30"/>
    </row>
    <row r="137" spans="1:255" ht="14.4" thickBot="1" x14ac:dyDescent="0.3">
      <c r="A137" s="9"/>
      <c r="B137" s="32" t="s">
        <v>8</v>
      </c>
      <c r="C137" s="32"/>
      <c r="D137" s="32"/>
      <c r="E137" s="32"/>
      <c r="F137" s="32"/>
      <c r="G137" s="32"/>
      <c r="H137" s="33"/>
      <c r="I137" s="33"/>
      <c r="J137" s="33"/>
      <c r="K137" s="33"/>
      <c r="L137" s="33"/>
      <c r="M137" s="33"/>
      <c r="N137" s="33"/>
      <c r="O137" s="24"/>
      <c r="AA137" s="30"/>
    </row>
    <row r="138" spans="1:255" ht="14.25" customHeight="1" x14ac:dyDescent="0.25">
      <c r="A138" s="9"/>
      <c r="B138" s="34"/>
      <c r="C138" s="183" t="s">
        <v>19</v>
      </c>
      <c r="D138" s="184"/>
      <c r="E138" s="185"/>
      <c r="F138" s="189" t="s">
        <v>24</v>
      </c>
      <c r="G138" s="190"/>
      <c r="H138" s="190"/>
      <c r="I138" s="190"/>
      <c r="J138" s="190"/>
      <c r="K138" s="191"/>
      <c r="L138" s="192" t="s">
        <v>22</v>
      </c>
      <c r="M138" s="194" t="s">
        <v>10</v>
      </c>
      <c r="N138" s="195"/>
      <c r="O138" s="24"/>
    </row>
    <row r="139" spans="1:255" ht="14.4" thickBot="1" x14ac:dyDescent="0.3">
      <c r="A139" s="9"/>
      <c r="B139" s="35"/>
      <c r="C139" s="186"/>
      <c r="D139" s="187"/>
      <c r="E139" s="188"/>
      <c r="F139" s="36" t="str">
        <f>IF(OR(H131&lt;$J$9,H133&gt;$J$10),"",CONCATENATE("MES ",H131))</f>
        <v xml:space="preserve">MES </v>
      </c>
      <c r="G139" s="37" t="str">
        <f>IF(OR(H131&lt;$J$9,H133&gt;$J$10),"",IF(H131+1&gt;H133,"",CONCATENATE("MES ",H131+1)))</f>
        <v/>
      </c>
      <c r="H139" s="37" t="str">
        <f>IF(OR(H131&lt;$J$9,H133&gt;$J$10),"",IF(H131+2&gt;H133,"",CONCATENATE("MES ",H131+2)))</f>
        <v/>
      </c>
      <c r="I139" s="37" t="str">
        <f>IF(OR(H131&lt;$J$9,H133&gt;$J$10),"",IF(H131+3&gt;H133,"",CONCATENATE("MES ",H131+3)))</f>
        <v/>
      </c>
      <c r="J139" s="37" t="str">
        <f>IF(OR(H131&lt;$J$9,H133&gt;$J$10),"",IF(H131+4&gt;H133,"",CONCATENATE("MES ",H131+4)))</f>
        <v/>
      </c>
      <c r="K139" s="38" t="str">
        <f>IF(OR(H131&lt;$J$9,H133&gt;$J$10),"",IF(H131+5&gt;H133,"",CONCATENATE("MES ",H131+5)))</f>
        <v/>
      </c>
      <c r="L139" s="193"/>
      <c r="M139" s="196"/>
      <c r="N139" s="197"/>
      <c r="O139" s="39"/>
    </row>
    <row r="140" spans="1:255" x14ac:dyDescent="0.25">
      <c r="A140" s="9"/>
      <c r="B140" s="40">
        <v>1</v>
      </c>
      <c r="C140" s="198"/>
      <c r="D140" s="199"/>
      <c r="E140" s="200"/>
      <c r="F140" s="57"/>
      <c r="G140" s="58"/>
      <c r="H140" s="58"/>
      <c r="I140" s="58"/>
      <c r="J140" s="58"/>
      <c r="K140" s="59"/>
      <c r="L140" s="41" t="str">
        <f>IF(C140="","",SUM(F140:K140))</f>
        <v/>
      </c>
      <c r="M140" s="170" t="str">
        <f t="shared" ref="M140:M149" si="11">IF(C140="","",ROUND(L140*VLOOKUP(C140,TCN,3,FALSE),3))</f>
        <v/>
      </c>
      <c r="N140" s="171"/>
      <c r="O140" s="24"/>
    </row>
    <row r="141" spans="1:255" x14ac:dyDescent="0.25">
      <c r="A141" s="9"/>
      <c r="B141" s="40">
        <v>3</v>
      </c>
      <c r="C141" s="165"/>
      <c r="D141" s="166"/>
      <c r="E141" s="167"/>
      <c r="F141" s="60"/>
      <c r="G141" s="61"/>
      <c r="H141" s="61"/>
      <c r="I141" s="61"/>
      <c r="J141" s="61"/>
      <c r="K141" s="62"/>
      <c r="L141" s="42" t="str">
        <f t="shared" ref="L141:L149" si="12">IF(C141="","",SUM(F141:K141))</f>
        <v/>
      </c>
      <c r="M141" s="168" t="str">
        <f t="shared" si="11"/>
        <v/>
      </c>
      <c r="N141" s="169"/>
      <c r="O141" s="24"/>
    </row>
    <row r="142" spans="1:255" x14ac:dyDescent="0.25">
      <c r="A142" s="9"/>
      <c r="B142" s="40">
        <v>3</v>
      </c>
      <c r="C142" s="165"/>
      <c r="D142" s="166"/>
      <c r="E142" s="167"/>
      <c r="F142" s="60"/>
      <c r="G142" s="61"/>
      <c r="H142" s="61"/>
      <c r="I142" s="61"/>
      <c r="J142" s="61"/>
      <c r="K142" s="62"/>
      <c r="L142" s="42" t="str">
        <f t="shared" si="12"/>
        <v/>
      </c>
      <c r="M142" s="168" t="str">
        <f t="shared" si="11"/>
        <v/>
      </c>
      <c r="N142" s="169"/>
      <c r="O142" s="24"/>
    </row>
    <row r="143" spans="1:255" x14ac:dyDescent="0.25">
      <c r="A143" s="9"/>
      <c r="B143" s="40">
        <v>4</v>
      </c>
      <c r="C143" s="165"/>
      <c r="D143" s="166"/>
      <c r="E143" s="167"/>
      <c r="F143" s="60"/>
      <c r="G143" s="61"/>
      <c r="H143" s="61"/>
      <c r="I143" s="61"/>
      <c r="J143" s="61"/>
      <c r="K143" s="62"/>
      <c r="L143" s="42" t="str">
        <f t="shared" si="12"/>
        <v/>
      </c>
      <c r="M143" s="168" t="str">
        <f t="shared" si="11"/>
        <v/>
      </c>
      <c r="N143" s="169"/>
      <c r="O143" s="24"/>
    </row>
    <row r="144" spans="1:255" x14ac:dyDescent="0.25">
      <c r="A144" s="9"/>
      <c r="B144" s="40">
        <v>5</v>
      </c>
      <c r="C144" s="165"/>
      <c r="D144" s="166"/>
      <c r="E144" s="167"/>
      <c r="F144" s="60"/>
      <c r="G144" s="61"/>
      <c r="H144" s="61"/>
      <c r="I144" s="61"/>
      <c r="J144" s="61"/>
      <c r="K144" s="62"/>
      <c r="L144" s="42" t="str">
        <f t="shared" si="12"/>
        <v/>
      </c>
      <c r="M144" s="168" t="str">
        <f t="shared" si="11"/>
        <v/>
      </c>
      <c r="N144" s="169"/>
      <c r="O144" s="24"/>
      <c r="AA144" s="43"/>
    </row>
    <row r="145" spans="1:255" x14ac:dyDescent="0.25">
      <c r="A145" s="9"/>
      <c r="B145" s="40">
        <v>6</v>
      </c>
      <c r="C145" s="165"/>
      <c r="D145" s="166"/>
      <c r="E145" s="167"/>
      <c r="F145" s="60"/>
      <c r="G145" s="61"/>
      <c r="H145" s="61"/>
      <c r="I145" s="61"/>
      <c r="J145" s="61"/>
      <c r="K145" s="62"/>
      <c r="L145" s="42" t="str">
        <f t="shared" si="12"/>
        <v/>
      </c>
      <c r="M145" s="168" t="str">
        <f t="shared" si="11"/>
        <v/>
      </c>
      <c r="N145" s="169"/>
      <c r="O145" s="24"/>
    </row>
    <row r="146" spans="1:255" x14ac:dyDescent="0.25">
      <c r="A146" s="9"/>
      <c r="B146" s="40">
        <v>7</v>
      </c>
      <c r="C146" s="165"/>
      <c r="D146" s="166"/>
      <c r="E146" s="167"/>
      <c r="F146" s="60"/>
      <c r="G146" s="61"/>
      <c r="H146" s="61"/>
      <c r="I146" s="61"/>
      <c r="J146" s="61"/>
      <c r="K146" s="62"/>
      <c r="L146" s="42" t="str">
        <f t="shared" si="12"/>
        <v/>
      </c>
      <c r="M146" s="168" t="str">
        <f t="shared" si="11"/>
        <v/>
      </c>
      <c r="N146" s="169"/>
      <c r="O146" s="24"/>
    </row>
    <row r="147" spans="1:255" x14ac:dyDescent="0.25">
      <c r="A147" s="9"/>
      <c r="B147" s="40">
        <v>8</v>
      </c>
      <c r="C147" s="165"/>
      <c r="D147" s="166"/>
      <c r="E147" s="167"/>
      <c r="F147" s="60"/>
      <c r="G147" s="61"/>
      <c r="H147" s="61"/>
      <c r="I147" s="61"/>
      <c r="J147" s="61"/>
      <c r="K147" s="62"/>
      <c r="L147" s="42" t="str">
        <f t="shared" si="12"/>
        <v/>
      </c>
      <c r="M147" s="168" t="str">
        <f t="shared" si="11"/>
        <v/>
      </c>
      <c r="N147" s="169"/>
      <c r="O147" s="24"/>
    </row>
    <row r="148" spans="1:255" x14ac:dyDescent="0.25">
      <c r="A148" s="9"/>
      <c r="B148" s="40">
        <v>9</v>
      </c>
      <c r="C148" s="165"/>
      <c r="D148" s="166"/>
      <c r="E148" s="167"/>
      <c r="F148" s="60"/>
      <c r="G148" s="61"/>
      <c r="H148" s="61"/>
      <c r="I148" s="61"/>
      <c r="J148" s="61"/>
      <c r="K148" s="62"/>
      <c r="L148" s="42" t="str">
        <f t="shared" si="12"/>
        <v/>
      </c>
      <c r="M148" s="168" t="str">
        <f t="shared" si="11"/>
        <v/>
      </c>
      <c r="N148" s="169"/>
      <c r="O148" s="24"/>
    </row>
    <row r="149" spans="1:255" ht="14.4" thickBot="1" x14ac:dyDescent="0.3">
      <c r="A149" s="9"/>
      <c r="B149" s="40">
        <v>10</v>
      </c>
      <c r="C149" s="172"/>
      <c r="D149" s="173"/>
      <c r="E149" s="174"/>
      <c r="F149" s="63"/>
      <c r="G149" s="64"/>
      <c r="H149" s="64"/>
      <c r="I149" s="64"/>
      <c r="J149" s="64"/>
      <c r="K149" s="65"/>
      <c r="L149" s="44" t="str">
        <f t="shared" si="12"/>
        <v/>
      </c>
      <c r="M149" s="175" t="str">
        <f t="shared" si="11"/>
        <v/>
      </c>
      <c r="N149" s="176"/>
      <c r="O149" s="24"/>
    </row>
    <row r="150" spans="1:255" x14ac:dyDescent="0.25">
      <c r="A150" s="33"/>
      <c r="B150" s="24"/>
      <c r="C150" s="24"/>
      <c r="D150" s="249" t="s">
        <v>9</v>
      </c>
      <c r="E150" s="249"/>
      <c r="F150" s="45">
        <f t="shared" ref="F150:K150" si="13">IF(AND(F139="",SUM(F139:F149)=0),"",IF(AND(F139="",SUM(F139:F149)&lt;&gt;0),"ERR",SUM(F139:F149)))</f>
        <v>0</v>
      </c>
      <c r="G150" s="45" t="str">
        <f t="shared" si="13"/>
        <v/>
      </c>
      <c r="H150" s="45" t="str">
        <f t="shared" si="13"/>
        <v/>
      </c>
      <c r="I150" s="45" t="str">
        <f t="shared" si="13"/>
        <v/>
      </c>
      <c r="J150" s="45" t="str">
        <f t="shared" si="13"/>
        <v/>
      </c>
      <c r="K150" s="45" t="str">
        <f t="shared" si="13"/>
        <v/>
      </c>
      <c r="L150" s="46"/>
      <c r="M150" s="247">
        <f>IF(OR(F150="ERR",G150="ERR",H150="ERR",I150="ERR",J150="ERR",K150="ERR"),"ERROR",SUM(M140:N149))</f>
        <v>0</v>
      </c>
      <c r="N150" s="248"/>
      <c r="O150" s="24"/>
      <c r="AA150" s="5">
        <f>M150</f>
        <v>0</v>
      </c>
    </row>
    <row r="151" spans="1:255" ht="14.4" thickBot="1" x14ac:dyDescent="0.3">
      <c r="A151" s="24"/>
      <c r="B151" s="24"/>
      <c r="C151" s="24"/>
      <c r="D151" s="24"/>
      <c r="E151" s="24"/>
      <c r="F151" s="24"/>
      <c r="G151" s="24"/>
      <c r="H151" s="24"/>
      <c r="I151" s="24"/>
      <c r="J151" s="24"/>
      <c r="K151" s="24"/>
      <c r="L151" s="24"/>
      <c r="M151" s="24"/>
      <c r="N151" s="24"/>
      <c r="O151" s="24"/>
    </row>
    <row r="152" spans="1:255" ht="14.4" thickBot="1" x14ac:dyDescent="0.3">
      <c r="A152" s="224" t="s">
        <v>65</v>
      </c>
      <c r="B152" s="225"/>
      <c r="C152" s="225"/>
      <c r="D152" s="225"/>
      <c r="E152" s="225"/>
      <c r="F152" s="225"/>
      <c r="G152" s="225"/>
      <c r="H152" s="225"/>
      <c r="I152" s="225"/>
      <c r="J152" s="225"/>
      <c r="K152" s="225"/>
      <c r="L152" s="225"/>
      <c r="M152" s="225"/>
      <c r="N152" s="225"/>
      <c r="O152" s="226"/>
    </row>
    <row r="153" spans="1:255" ht="15" customHeight="1" thickBot="1" x14ac:dyDescent="0.3">
      <c r="B153" s="22"/>
      <c r="C153" s="22"/>
      <c r="D153" s="22"/>
      <c r="E153" s="22"/>
      <c r="F153" s="22"/>
      <c r="G153" s="22"/>
      <c r="H153" s="22"/>
      <c r="I153" s="22"/>
      <c r="J153" s="22"/>
      <c r="K153" s="48"/>
      <c r="L153" s="24"/>
      <c r="M153" s="24"/>
      <c r="N153" s="24"/>
      <c r="O153" s="24"/>
    </row>
    <row r="154" spans="1:255" ht="14.4" thickBot="1" x14ac:dyDescent="0.3">
      <c r="A154" s="9"/>
      <c r="B154" s="23" t="s">
        <v>312</v>
      </c>
      <c r="C154" s="9"/>
      <c r="D154" s="9"/>
      <c r="E154" s="9"/>
      <c r="F154" s="9"/>
      <c r="G154" s="9"/>
      <c r="H154" s="9"/>
      <c r="I154" s="9"/>
      <c r="J154" s="9"/>
      <c r="K154" s="24"/>
      <c r="L154" s="237" t="s">
        <v>10</v>
      </c>
      <c r="M154" s="238"/>
      <c r="N154" s="238"/>
      <c r="O154" s="239"/>
      <c r="IU154" s="1" t="str">
        <f>B154</f>
        <v>Descripción:</v>
      </c>
    </row>
    <row r="155" spans="1:255" ht="14.4" thickBot="1" x14ac:dyDescent="0.3">
      <c r="A155" s="9"/>
      <c r="B155" s="227"/>
      <c r="C155" s="228"/>
      <c r="D155" s="228"/>
      <c r="E155" s="228"/>
      <c r="F155" s="228"/>
      <c r="G155" s="228"/>
      <c r="H155" s="228"/>
      <c r="I155" s="228"/>
      <c r="J155" s="229"/>
      <c r="K155" s="24"/>
      <c r="L155" s="233" t="s">
        <v>29</v>
      </c>
      <c r="M155" s="234"/>
      <c r="N155" s="235" t="s">
        <v>30</v>
      </c>
      <c r="O155" s="236"/>
      <c r="AA155" s="3">
        <f>B155</f>
        <v>0</v>
      </c>
    </row>
    <row r="156" spans="1:255" ht="14.4" thickBot="1" x14ac:dyDescent="0.3">
      <c r="A156" s="9"/>
      <c r="B156" s="230"/>
      <c r="C156" s="231"/>
      <c r="D156" s="231"/>
      <c r="E156" s="231"/>
      <c r="F156" s="231"/>
      <c r="G156" s="231"/>
      <c r="H156" s="231"/>
      <c r="I156" s="231"/>
      <c r="J156" s="232"/>
      <c r="K156" s="16" t="s">
        <v>9</v>
      </c>
      <c r="L156" s="220">
        <f>IF(M179=0,0,IF(G158="II",M179,IF(G158=0,"SUBSANAR",0)))</f>
        <v>0</v>
      </c>
      <c r="M156" s="221"/>
      <c r="N156" s="220">
        <f>IF(M179=0,0,IF(G158="DE",M179,IF(G158=0,"SUBSANAR",0)))</f>
        <v>0</v>
      </c>
      <c r="O156" s="221"/>
      <c r="AA156" s="5">
        <f>L156</f>
        <v>0</v>
      </c>
      <c r="IU156" s="4">
        <f>L156</f>
        <v>0</v>
      </c>
    </row>
    <row r="157" spans="1:255" x14ac:dyDescent="0.25">
      <c r="A157" s="9"/>
      <c r="B157" s="24"/>
      <c r="C157" s="24"/>
      <c r="D157" s="24"/>
      <c r="E157" s="24"/>
      <c r="F157" s="24"/>
      <c r="G157" s="24"/>
      <c r="H157" s="24"/>
      <c r="I157" s="24"/>
      <c r="J157" s="24"/>
      <c r="K157" s="24"/>
      <c r="L157" s="24"/>
      <c r="M157" s="24"/>
      <c r="N157" s="24"/>
      <c r="O157" s="24"/>
      <c r="AA157" s="5">
        <f>N156</f>
        <v>0</v>
      </c>
      <c r="IU157" s="4">
        <f>N156</f>
        <v>0</v>
      </c>
    </row>
    <row r="158" spans="1:255" x14ac:dyDescent="0.25">
      <c r="A158" s="9"/>
      <c r="B158" s="25" t="s">
        <v>36</v>
      </c>
      <c r="C158" s="26"/>
      <c r="D158" s="26"/>
      <c r="E158" s="24"/>
      <c r="F158" s="24"/>
      <c r="G158" s="56"/>
      <c r="H158" s="27" t="str">
        <f>IF(B155="","",IF(OR(G158="II",G158="DE"),"","Indicar si la subtarea es de Investigación o Desarrollo"))</f>
        <v/>
      </c>
      <c r="I158" s="24"/>
      <c r="J158" s="28"/>
      <c r="K158" s="28"/>
      <c r="L158" s="28"/>
      <c r="M158" s="28"/>
      <c r="N158" s="28"/>
      <c r="O158" s="28"/>
      <c r="AA158" s="3">
        <f>G158</f>
        <v>0</v>
      </c>
      <c r="IU158" s="1">
        <f>G158</f>
        <v>0</v>
      </c>
    </row>
    <row r="159" spans="1:255" x14ac:dyDescent="0.25">
      <c r="A159" s="9"/>
      <c r="B159" s="24"/>
      <c r="C159" s="24"/>
      <c r="D159" s="24"/>
      <c r="E159" s="24"/>
      <c r="F159" s="24"/>
      <c r="G159" s="24"/>
      <c r="H159" s="24"/>
      <c r="I159" s="24"/>
      <c r="J159" s="24"/>
      <c r="K159" s="24"/>
      <c r="L159" s="24"/>
      <c r="M159" s="24"/>
      <c r="N159" s="24"/>
      <c r="O159" s="24"/>
    </row>
    <row r="160" spans="1:255" ht="14.25" customHeight="1" x14ac:dyDescent="0.25">
      <c r="A160" s="9"/>
      <c r="B160" s="177" t="s">
        <v>79</v>
      </c>
      <c r="C160" s="177"/>
      <c r="D160" s="177"/>
      <c r="E160" s="177"/>
      <c r="F160" s="177"/>
      <c r="G160" s="177"/>
      <c r="H160" s="178"/>
      <c r="I160" s="180" t="str">
        <f>IF(AND(H160=0,H162=0),"",IF(AND(H162&gt;0,H160=0),"Incluir mes de inicio",IF(H160&lt;$J$9,"La subtarea se inicia antes del inicio de la actividad",IF(H160&gt;$J$10,"La subtarea se inicia después de la finalización de la actividad",""))))</f>
        <v/>
      </c>
      <c r="J160" s="180"/>
      <c r="K160" s="180"/>
      <c r="L160" s="180"/>
      <c r="M160" s="180"/>
      <c r="N160" s="180"/>
      <c r="O160" s="180"/>
      <c r="AA160" s="3">
        <f>H160</f>
        <v>0</v>
      </c>
      <c r="IU160" s="1">
        <f>H160</f>
        <v>0</v>
      </c>
    </row>
    <row r="161" spans="1:255" x14ac:dyDescent="0.25">
      <c r="A161" s="9"/>
      <c r="B161" s="177"/>
      <c r="C161" s="177"/>
      <c r="D161" s="177"/>
      <c r="E161" s="177"/>
      <c r="F161" s="177"/>
      <c r="G161" s="177"/>
      <c r="H161" s="201"/>
      <c r="I161" s="180"/>
      <c r="J161" s="180"/>
      <c r="K161" s="180"/>
      <c r="L161" s="180"/>
      <c r="M161" s="180"/>
      <c r="N161" s="180"/>
      <c r="O161" s="180"/>
    </row>
    <row r="162" spans="1:255" ht="14.25" customHeight="1" x14ac:dyDescent="0.25">
      <c r="A162" s="9"/>
      <c r="B162" s="177" t="s">
        <v>80</v>
      </c>
      <c r="C162" s="177"/>
      <c r="D162" s="177"/>
      <c r="E162" s="177"/>
      <c r="F162" s="177"/>
      <c r="G162" s="177"/>
      <c r="H162" s="178"/>
      <c r="I162" s="180" t="str">
        <f>IF(AND(H160=0,H162=0),"",IF(AND(OR(H160&lt;$J$9,H160&gt;$J$10),H162=0),"",IF(AND(H160&gt;=$J$9,H160&lt;=$J$10,H162=0),"Incluir mes de finalización",IF(H162&lt;$J$9,"La subtarea finaliza antes del inicio de la actividad",IF(H162&gt;$J$10,"La subtarea finaliza después de la finalización de la actividad","")))))</f>
        <v/>
      </c>
      <c r="J162" s="180"/>
      <c r="K162" s="180"/>
      <c r="L162" s="180"/>
      <c r="M162" s="180"/>
      <c r="N162" s="180"/>
      <c r="O162" s="180"/>
      <c r="AA162" s="3">
        <f>H162</f>
        <v>0</v>
      </c>
      <c r="IU162" s="1">
        <f>H162</f>
        <v>0</v>
      </c>
    </row>
    <row r="163" spans="1:255" x14ac:dyDescent="0.25">
      <c r="A163" s="9"/>
      <c r="B163" s="177"/>
      <c r="C163" s="177"/>
      <c r="D163" s="177"/>
      <c r="E163" s="177"/>
      <c r="F163" s="177"/>
      <c r="G163" s="177"/>
      <c r="H163" s="179"/>
      <c r="I163" s="180"/>
      <c r="J163" s="180"/>
      <c r="K163" s="180"/>
      <c r="L163" s="180"/>
      <c r="M163" s="180"/>
      <c r="N163" s="180"/>
      <c r="O163" s="180"/>
      <c r="AA163" s="30"/>
    </row>
    <row r="164" spans="1:255" x14ac:dyDescent="0.25">
      <c r="A164" s="9"/>
      <c r="B164" s="24"/>
      <c r="C164" s="24"/>
      <c r="D164" s="24"/>
      <c r="E164" s="24"/>
      <c r="F164" s="24"/>
      <c r="G164" s="31" t="s">
        <v>66</v>
      </c>
      <c r="H164" s="181" t="str">
        <f>IF(AND(H160=0,H162=0),"",IF(AND(H160&gt;=$J$9,H160&lt;=$J$10,H162=0),"SUBSANAR",IF(AND(H162&gt;=$J$9,H162&lt;=$J$10,H160=0),"SUBSANAR",IF(OR(H160&lt;$J$9,H160&gt;$J$10,H162&lt;$J$9,H162&gt;$J$10),"ERROR",H162-H160+1))))</f>
        <v/>
      </c>
      <c r="I164" s="182"/>
      <c r="J164" s="24" t="s">
        <v>17</v>
      </c>
      <c r="K164" s="24"/>
      <c r="L164" s="24"/>
      <c r="M164" s="24"/>
      <c r="N164" s="24"/>
      <c r="O164" s="24"/>
      <c r="AA164" s="30" t="str">
        <f>H164</f>
        <v/>
      </c>
    </row>
    <row r="165" spans="1:255" x14ac:dyDescent="0.25">
      <c r="A165" s="9"/>
      <c r="B165" s="24"/>
      <c r="C165" s="24"/>
      <c r="D165" s="24"/>
      <c r="E165" s="24"/>
      <c r="F165" s="24"/>
      <c r="G165" s="24"/>
      <c r="H165" s="24"/>
      <c r="I165" s="24"/>
      <c r="J165" s="24"/>
      <c r="K165" s="24"/>
      <c r="L165" s="24"/>
      <c r="M165" s="24"/>
      <c r="N165" s="24"/>
      <c r="O165" s="24"/>
      <c r="AA165" s="30"/>
    </row>
    <row r="166" spans="1:255" ht="14.4" thickBot="1" x14ac:dyDescent="0.3">
      <c r="A166" s="9"/>
      <c r="B166" s="32" t="s">
        <v>8</v>
      </c>
      <c r="C166" s="32"/>
      <c r="D166" s="32"/>
      <c r="E166" s="32"/>
      <c r="F166" s="32"/>
      <c r="G166" s="32"/>
      <c r="H166" s="33"/>
      <c r="I166" s="33"/>
      <c r="J166" s="33"/>
      <c r="K166" s="33"/>
      <c r="L166" s="33"/>
      <c r="M166" s="33"/>
      <c r="N166" s="33"/>
      <c r="O166" s="24"/>
      <c r="AA166" s="30"/>
    </row>
    <row r="167" spans="1:255" ht="14.25" customHeight="1" x14ac:dyDescent="0.25">
      <c r="A167" s="9"/>
      <c r="B167" s="34"/>
      <c r="C167" s="183" t="s">
        <v>19</v>
      </c>
      <c r="D167" s="184"/>
      <c r="E167" s="185"/>
      <c r="F167" s="189" t="s">
        <v>24</v>
      </c>
      <c r="G167" s="190"/>
      <c r="H167" s="190"/>
      <c r="I167" s="190"/>
      <c r="J167" s="190"/>
      <c r="K167" s="191"/>
      <c r="L167" s="192" t="s">
        <v>22</v>
      </c>
      <c r="M167" s="194" t="s">
        <v>10</v>
      </c>
      <c r="N167" s="195"/>
      <c r="O167" s="24"/>
    </row>
    <row r="168" spans="1:255" ht="14.4" thickBot="1" x14ac:dyDescent="0.3">
      <c r="A168" s="9"/>
      <c r="B168" s="35"/>
      <c r="C168" s="186"/>
      <c r="D168" s="187"/>
      <c r="E168" s="188"/>
      <c r="F168" s="36" t="str">
        <f>IF(OR(H160&lt;$J$9,H162&gt;$J$10),"",CONCATENATE("MES ",H160))</f>
        <v xml:space="preserve">MES </v>
      </c>
      <c r="G168" s="37" t="str">
        <f>IF(OR(H160&lt;$J$9,H162&gt;$J$10),"",IF(H160+1&gt;H162,"",CONCATENATE("MES ",H160+1)))</f>
        <v/>
      </c>
      <c r="H168" s="37" t="str">
        <f>IF(OR(H160&lt;$J$9,H162&gt;$J$10),"",IF(H160+2&gt;H162,"",CONCATENATE("MES ",H160+2)))</f>
        <v/>
      </c>
      <c r="I168" s="37" t="str">
        <f>IF(OR(H160&lt;$J$9,H162&gt;$J$10),"",IF(H160+3&gt;H162,"",CONCATENATE("MES ",H160+3)))</f>
        <v/>
      </c>
      <c r="J168" s="37" t="str">
        <f>IF(OR(H160&lt;$J$9,H162&gt;$J$10),"",IF(H160+4&gt;H162,"",CONCATENATE("MES ",H160+4)))</f>
        <v/>
      </c>
      <c r="K168" s="38" t="str">
        <f>IF(OR(H160&lt;$J$9,H162&gt;$J$10),"",IF(H160+5&gt;H162,"",CONCATENATE("MES ",H160+5)))</f>
        <v/>
      </c>
      <c r="L168" s="193"/>
      <c r="M168" s="196"/>
      <c r="N168" s="197"/>
      <c r="O168" s="39"/>
    </row>
    <row r="169" spans="1:255" x14ac:dyDescent="0.25">
      <c r="A169" s="9"/>
      <c r="B169" s="40">
        <v>1</v>
      </c>
      <c r="C169" s="198"/>
      <c r="D169" s="199"/>
      <c r="E169" s="200"/>
      <c r="F169" s="57"/>
      <c r="G169" s="58"/>
      <c r="H169" s="58"/>
      <c r="I169" s="58"/>
      <c r="J169" s="58"/>
      <c r="K169" s="59"/>
      <c r="L169" s="41" t="str">
        <f>IF(C169="","",SUM(F169:K169))</f>
        <v/>
      </c>
      <c r="M169" s="170" t="str">
        <f t="shared" ref="M169:M178" si="14">IF(C169="","",ROUND(L169*VLOOKUP(C169,TCN,3,FALSE),3))</f>
        <v/>
      </c>
      <c r="N169" s="171"/>
      <c r="O169" s="24"/>
    </row>
    <row r="170" spans="1:255" x14ac:dyDescent="0.25">
      <c r="A170" s="9"/>
      <c r="B170" s="40">
        <v>3</v>
      </c>
      <c r="C170" s="165"/>
      <c r="D170" s="166"/>
      <c r="E170" s="167"/>
      <c r="F170" s="60"/>
      <c r="G170" s="61"/>
      <c r="H170" s="61"/>
      <c r="I170" s="61"/>
      <c r="J170" s="61"/>
      <c r="K170" s="62"/>
      <c r="L170" s="42" t="str">
        <f t="shared" ref="L170:L178" si="15">IF(C170="","",SUM(F170:K170))</f>
        <v/>
      </c>
      <c r="M170" s="168" t="str">
        <f t="shared" si="14"/>
        <v/>
      </c>
      <c r="N170" s="169"/>
      <c r="O170" s="24"/>
    </row>
    <row r="171" spans="1:255" x14ac:dyDescent="0.25">
      <c r="A171" s="9"/>
      <c r="B171" s="40">
        <v>3</v>
      </c>
      <c r="C171" s="165"/>
      <c r="D171" s="166"/>
      <c r="E171" s="167"/>
      <c r="F171" s="60"/>
      <c r="G171" s="61"/>
      <c r="H171" s="61"/>
      <c r="I171" s="61"/>
      <c r="J171" s="61"/>
      <c r="K171" s="62"/>
      <c r="L171" s="42" t="str">
        <f t="shared" si="15"/>
        <v/>
      </c>
      <c r="M171" s="168" t="str">
        <f t="shared" si="14"/>
        <v/>
      </c>
      <c r="N171" s="169"/>
      <c r="O171" s="24"/>
    </row>
    <row r="172" spans="1:255" x14ac:dyDescent="0.25">
      <c r="A172" s="9"/>
      <c r="B172" s="40">
        <v>4</v>
      </c>
      <c r="C172" s="165"/>
      <c r="D172" s="166"/>
      <c r="E172" s="167"/>
      <c r="F172" s="60"/>
      <c r="G172" s="61"/>
      <c r="H172" s="61"/>
      <c r="I172" s="61"/>
      <c r="J172" s="61"/>
      <c r="K172" s="62"/>
      <c r="L172" s="42" t="str">
        <f t="shared" si="15"/>
        <v/>
      </c>
      <c r="M172" s="168" t="str">
        <f t="shared" si="14"/>
        <v/>
      </c>
      <c r="N172" s="169"/>
      <c r="O172" s="24"/>
    </row>
    <row r="173" spans="1:255" x14ac:dyDescent="0.25">
      <c r="A173" s="9"/>
      <c r="B173" s="40">
        <v>5</v>
      </c>
      <c r="C173" s="165"/>
      <c r="D173" s="166"/>
      <c r="E173" s="167"/>
      <c r="F173" s="60"/>
      <c r="G173" s="61"/>
      <c r="H173" s="61"/>
      <c r="I173" s="61"/>
      <c r="J173" s="61"/>
      <c r="K173" s="62"/>
      <c r="L173" s="42" t="str">
        <f t="shared" si="15"/>
        <v/>
      </c>
      <c r="M173" s="168" t="str">
        <f t="shared" si="14"/>
        <v/>
      </c>
      <c r="N173" s="169"/>
      <c r="O173" s="24"/>
      <c r="AA173" s="43"/>
    </row>
    <row r="174" spans="1:255" x14ac:dyDescent="0.25">
      <c r="A174" s="9"/>
      <c r="B174" s="40">
        <v>6</v>
      </c>
      <c r="C174" s="165"/>
      <c r="D174" s="166"/>
      <c r="E174" s="167"/>
      <c r="F174" s="60"/>
      <c r="G174" s="61"/>
      <c r="H174" s="61"/>
      <c r="I174" s="61"/>
      <c r="J174" s="61"/>
      <c r="K174" s="62"/>
      <c r="L174" s="42" t="str">
        <f t="shared" si="15"/>
        <v/>
      </c>
      <c r="M174" s="168" t="str">
        <f t="shared" si="14"/>
        <v/>
      </c>
      <c r="N174" s="169"/>
      <c r="O174" s="24"/>
    </row>
    <row r="175" spans="1:255" x14ac:dyDescent="0.25">
      <c r="A175" s="9"/>
      <c r="B175" s="40">
        <v>7</v>
      </c>
      <c r="C175" s="165"/>
      <c r="D175" s="166"/>
      <c r="E175" s="167"/>
      <c r="F175" s="60"/>
      <c r="G175" s="61"/>
      <c r="H175" s="61"/>
      <c r="I175" s="61"/>
      <c r="J175" s="61"/>
      <c r="K175" s="62"/>
      <c r="L175" s="42" t="str">
        <f t="shared" si="15"/>
        <v/>
      </c>
      <c r="M175" s="168" t="str">
        <f t="shared" si="14"/>
        <v/>
      </c>
      <c r="N175" s="169"/>
      <c r="O175" s="24"/>
    </row>
    <row r="176" spans="1:255" x14ac:dyDescent="0.25">
      <c r="A176" s="9"/>
      <c r="B176" s="40">
        <v>8</v>
      </c>
      <c r="C176" s="165"/>
      <c r="D176" s="166"/>
      <c r="E176" s="167"/>
      <c r="F176" s="60"/>
      <c r="G176" s="61"/>
      <c r="H176" s="61"/>
      <c r="I176" s="61"/>
      <c r="J176" s="61"/>
      <c r="K176" s="62"/>
      <c r="L176" s="42" t="str">
        <f t="shared" si="15"/>
        <v/>
      </c>
      <c r="M176" s="168" t="str">
        <f t="shared" si="14"/>
        <v/>
      </c>
      <c r="N176" s="169"/>
      <c r="O176" s="24"/>
    </row>
    <row r="177" spans="1:27" x14ac:dyDescent="0.25">
      <c r="A177" s="9"/>
      <c r="B177" s="40">
        <v>9</v>
      </c>
      <c r="C177" s="165"/>
      <c r="D177" s="166"/>
      <c r="E177" s="167"/>
      <c r="F177" s="60"/>
      <c r="G177" s="61"/>
      <c r="H177" s="61"/>
      <c r="I177" s="61"/>
      <c r="J177" s="61"/>
      <c r="K177" s="62"/>
      <c r="L177" s="42" t="str">
        <f t="shared" si="15"/>
        <v/>
      </c>
      <c r="M177" s="168" t="str">
        <f t="shared" si="14"/>
        <v/>
      </c>
      <c r="N177" s="169"/>
      <c r="O177" s="24"/>
    </row>
    <row r="178" spans="1:27" ht="14.4" thickBot="1" x14ac:dyDescent="0.3">
      <c r="A178" s="9"/>
      <c r="B178" s="40">
        <v>10</v>
      </c>
      <c r="C178" s="172"/>
      <c r="D178" s="173"/>
      <c r="E178" s="174"/>
      <c r="F178" s="63"/>
      <c r="G178" s="64"/>
      <c r="H178" s="64"/>
      <c r="I178" s="64"/>
      <c r="J178" s="64"/>
      <c r="K178" s="65"/>
      <c r="L178" s="44" t="str">
        <f t="shared" si="15"/>
        <v/>
      </c>
      <c r="M178" s="175" t="str">
        <f t="shared" si="14"/>
        <v/>
      </c>
      <c r="N178" s="176"/>
      <c r="O178" s="24"/>
    </row>
    <row r="179" spans="1:27" x14ac:dyDescent="0.25">
      <c r="A179" s="33"/>
      <c r="B179" s="24"/>
      <c r="C179" s="24"/>
      <c r="D179" s="249" t="s">
        <v>9</v>
      </c>
      <c r="E179" s="249"/>
      <c r="F179" s="45">
        <f t="shared" ref="F179:K179" si="16">IF(AND(F168="",SUM(F168:F178)=0),"",IF(AND(F168="",SUM(F168:F178)&lt;&gt;0),"ERR",SUM(F168:F178)))</f>
        <v>0</v>
      </c>
      <c r="G179" s="45" t="str">
        <f t="shared" si="16"/>
        <v/>
      </c>
      <c r="H179" s="45" t="str">
        <f t="shared" si="16"/>
        <v/>
      </c>
      <c r="I179" s="45" t="str">
        <f t="shared" si="16"/>
        <v/>
      </c>
      <c r="J179" s="45" t="str">
        <f t="shared" si="16"/>
        <v/>
      </c>
      <c r="K179" s="45" t="str">
        <f t="shared" si="16"/>
        <v/>
      </c>
      <c r="L179" s="46"/>
      <c r="M179" s="247">
        <f>IF(OR(F179="ERR",G179="ERR",H179="ERR",I179="ERR",J179="ERR",K179="ERR"),"ERROR",SUM(M169:N178))</f>
        <v>0</v>
      </c>
      <c r="N179" s="248"/>
      <c r="O179" s="24"/>
      <c r="AA179" s="5">
        <f>M179</f>
        <v>0</v>
      </c>
    </row>
  </sheetData>
  <sheetProtection algorithmName="SHA-512" hashValue="2xHxYzz3UvAaov/aTt9oIn4kM23fLJ9IFYbZvK4/AMJwAIYx42pWtpZmsD6pQV/jkluJLNz932cCrz/CUyRPlA==" saltValue="WBedCCweQB6xUPXaWZUl3Q==" spinCount="100000" sheet="1" objects="1" scenarios="1"/>
  <mergeCells count="260">
    <mergeCell ref="D179:E179"/>
    <mergeCell ref="M179:N179"/>
    <mergeCell ref="C176:E176"/>
    <mergeCell ref="M176:N176"/>
    <mergeCell ref="C177:E177"/>
    <mergeCell ref="M177:N177"/>
    <mergeCell ref="C178:E178"/>
    <mergeCell ref="M178:N178"/>
    <mergeCell ref="M175:N175"/>
    <mergeCell ref="L167:L168"/>
    <mergeCell ref="H164:I164"/>
    <mergeCell ref="B160:G161"/>
    <mergeCell ref="M167:N168"/>
    <mergeCell ref="C173:E173"/>
    <mergeCell ref="M173:N173"/>
    <mergeCell ref="C171:E171"/>
    <mergeCell ref="M171:N171"/>
    <mergeCell ref="C175:E175"/>
    <mergeCell ref="M174:N174"/>
    <mergeCell ref="C174:E174"/>
    <mergeCell ref="C167:E168"/>
    <mergeCell ref="C172:E172"/>
    <mergeCell ref="M172:N172"/>
    <mergeCell ref="C170:E170"/>
    <mergeCell ref="M170:N170"/>
    <mergeCell ref="F167:K167"/>
    <mergeCell ref="C169:E169"/>
    <mergeCell ref="M169:N169"/>
    <mergeCell ref="B162:G163"/>
    <mergeCell ref="H162:H163"/>
    <mergeCell ref="I162:O163"/>
    <mergeCell ref="L155:M155"/>
    <mergeCell ref="N155:O155"/>
    <mergeCell ref="L156:M156"/>
    <mergeCell ref="N156:O156"/>
    <mergeCell ref="H160:H161"/>
    <mergeCell ref="I160:O161"/>
    <mergeCell ref="B155:J156"/>
    <mergeCell ref="A152:O152"/>
    <mergeCell ref="C141:E141"/>
    <mergeCell ref="D150:E150"/>
    <mergeCell ref="C145:E145"/>
    <mergeCell ref="M145:N145"/>
    <mergeCell ref="C144:E144"/>
    <mergeCell ref="M144:N144"/>
    <mergeCell ref="L154:O154"/>
    <mergeCell ref="C146:E146"/>
    <mergeCell ref="M146:N146"/>
    <mergeCell ref="C147:E147"/>
    <mergeCell ref="M147:N147"/>
    <mergeCell ref="C149:E149"/>
    <mergeCell ref="M149:N149"/>
    <mergeCell ref="C148:E148"/>
    <mergeCell ref="M148:N148"/>
    <mergeCell ref="M150:N150"/>
    <mergeCell ref="M141:N141"/>
    <mergeCell ref="C142:E142"/>
    <mergeCell ref="M142:N142"/>
    <mergeCell ref="C143:E143"/>
    <mergeCell ref="M143:N143"/>
    <mergeCell ref="H135:I135"/>
    <mergeCell ref="B133:G134"/>
    <mergeCell ref="H133:H134"/>
    <mergeCell ref="I133:O134"/>
    <mergeCell ref="C140:E140"/>
    <mergeCell ref="M140:N140"/>
    <mergeCell ref="L125:O125"/>
    <mergeCell ref="L126:M126"/>
    <mergeCell ref="N126:O126"/>
    <mergeCell ref="B126:J127"/>
    <mergeCell ref="A120:B121"/>
    <mergeCell ref="L138:L139"/>
    <mergeCell ref="M138:N139"/>
    <mergeCell ref="C138:E139"/>
    <mergeCell ref="F138:K138"/>
    <mergeCell ref="L127:M127"/>
    <mergeCell ref="N127:O127"/>
    <mergeCell ref="B131:G132"/>
    <mergeCell ref="H131:H132"/>
    <mergeCell ref="I131:O132"/>
    <mergeCell ref="C113:E113"/>
    <mergeCell ref="C120:O121"/>
    <mergeCell ref="A123:O123"/>
    <mergeCell ref="C116:E116"/>
    <mergeCell ref="M116:N116"/>
    <mergeCell ref="C117:E117"/>
    <mergeCell ref="C114:E114"/>
    <mergeCell ref="C115:E115"/>
    <mergeCell ref="M113:N113"/>
    <mergeCell ref="M114:N114"/>
    <mergeCell ref="M117:N117"/>
    <mergeCell ref="M115:N115"/>
    <mergeCell ref="D118:E118"/>
    <mergeCell ref="M118:N118"/>
    <mergeCell ref="C111:E111"/>
    <mergeCell ref="M111:N111"/>
    <mergeCell ref="M106:N107"/>
    <mergeCell ref="C108:E108"/>
    <mergeCell ref="M108:N108"/>
    <mergeCell ref="C106:E107"/>
    <mergeCell ref="F106:K106"/>
    <mergeCell ref="L106:L107"/>
    <mergeCell ref="C112:E112"/>
    <mergeCell ref="M112:N112"/>
    <mergeCell ref="H103:I103"/>
    <mergeCell ref="D89:E89"/>
    <mergeCell ref="M89:N89"/>
    <mergeCell ref="A91:O91"/>
    <mergeCell ref="L93:O93"/>
    <mergeCell ref="C109:E109"/>
    <mergeCell ref="M109:N109"/>
    <mergeCell ref="C110:E110"/>
    <mergeCell ref="M110:N110"/>
    <mergeCell ref="L94:M94"/>
    <mergeCell ref="N94:O94"/>
    <mergeCell ref="B101:G102"/>
    <mergeCell ref="N95:O95"/>
    <mergeCell ref="C86:E86"/>
    <mergeCell ref="M86:N86"/>
    <mergeCell ref="C87:E87"/>
    <mergeCell ref="M87:N87"/>
    <mergeCell ref="C88:E88"/>
    <mergeCell ref="M88:N88"/>
    <mergeCell ref="H101:H102"/>
    <mergeCell ref="I101:O102"/>
    <mergeCell ref="B94:J95"/>
    <mergeCell ref="L95:M95"/>
    <mergeCell ref="B99:G100"/>
    <mergeCell ref="H99:H100"/>
    <mergeCell ref="I99:O100"/>
    <mergeCell ref="B72:G73"/>
    <mergeCell ref="H72:H73"/>
    <mergeCell ref="I72:O73"/>
    <mergeCell ref="L77:L78"/>
    <mergeCell ref="M77:N78"/>
    <mergeCell ref="C85:E85"/>
    <mergeCell ref="C82:E82"/>
    <mergeCell ref="C83:E83"/>
    <mergeCell ref="M83:N83"/>
    <mergeCell ref="M82:N82"/>
    <mergeCell ref="H74:I74"/>
    <mergeCell ref="C77:E78"/>
    <mergeCell ref="F77:K77"/>
    <mergeCell ref="C80:E80"/>
    <mergeCell ref="M80:N80"/>
    <mergeCell ref="C79:E79"/>
    <mergeCell ref="M79:N79"/>
    <mergeCell ref="C81:E81"/>
    <mergeCell ref="M81:N81"/>
    <mergeCell ref="C84:E84"/>
    <mergeCell ref="M84:N84"/>
    <mergeCell ref="M85:N85"/>
    <mergeCell ref="B70:G71"/>
    <mergeCell ref="H70:H71"/>
    <mergeCell ref="I70:O71"/>
    <mergeCell ref="B65:J66"/>
    <mergeCell ref="C50:E50"/>
    <mergeCell ref="M50:N50"/>
    <mergeCell ref="C51:E51"/>
    <mergeCell ref="M51:N51"/>
    <mergeCell ref="M54:N54"/>
    <mergeCell ref="C55:E55"/>
    <mergeCell ref="M55:N55"/>
    <mergeCell ref="C52:E52"/>
    <mergeCell ref="M52:N52"/>
    <mergeCell ref="C54:E54"/>
    <mergeCell ref="L64:O64"/>
    <mergeCell ref="L65:M65"/>
    <mergeCell ref="N65:O65"/>
    <mergeCell ref="L66:M66"/>
    <mergeCell ref="N66:O66"/>
    <mergeCell ref="A62:O62"/>
    <mergeCell ref="D57:E57"/>
    <mergeCell ref="M57:N57"/>
    <mergeCell ref="A59:B60"/>
    <mergeCell ref="C59:O60"/>
    <mergeCell ref="C56:E56"/>
    <mergeCell ref="M56:N56"/>
    <mergeCell ref="C47:E47"/>
    <mergeCell ref="M47:N47"/>
    <mergeCell ref="H38:H39"/>
    <mergeCell ref="I38:O39"/>
    <mergeCell ref="H42:I42"/>
    <mergeCell ref="B40:G41"/>
    <mergeCell ref="H40:H41"/>
    <mergeCell ref="I40:O41"/>
    <mergeCell ref="B38:G39"/>
    <mergeCell ref="C49:E49"/>
    <mergeCell ref="M49:N49"/>
    <mergeCell ref="C48:E48"/>
    <mergeCell ref="M48:N48"/>
    <mergeCell ref="M45:N46"/>
    <mergeCell ref="C45:E46"/>
    <mergeCell ref="F45:K45"/>
    <mergeCell ref="L45:L46"/>
    <mergeCell ref="P52:Q52"/>
    <mergeCell ref="C53:E53"/>
    <mergeCell ref="M53:N53"/>
    <mergeCell ref="A30:O30"/>
    <mergeCell ref="L34:M34"/>
    <mergeCell ref="L32:O32"/>
    <mergeCell ref="L33:M33"/>
    <mergeCell ref="N34:O34"/>
    <mergeCell ref="B33:J34"/>
    <mergeCell ref="N33:O33"/>
    <mergeCell ref="N28:O28"/>
    <mergeCell ref="I28:J28"/>
    <mergeCell ref="L28:M28"/>
    <mergeCell ref="I21:J21"/>
    <mergeCell ref="L21:M21"/>
    <mergeCell ref="N21:O21"/>
    <mergeCell ref="N27:O27"/>
    <mergeCell ref="C27:G27"/>
    <mergeCell ref="I27:J27"/>
    <mergeCell ref="L27:M27"/>
    <mergeCell ref="C26:G26"/>
    <mergeCell ref="I26:J26"/>
    <mergeCell ref="C24:G25"/>
    <mergeCell ref="H24:H25"/>
    <mergeCell ref="I24:J25"/>
    <mergeCell ref="L24:O24"/>
    <mergeCell ref="L25:M25"/>
    <mergeCell ref="N25:O25"/>
    <mergeCell ref="L26:M26"/>
    <mergeCell ref="N26:O26"/>
    <mergeCell ref="C20:G20"/>
    <mergeCell ref="I20:J20"/>
    <mergeCell ref="L20:M20"/>
    <mergeCell ref="N20:O20"/>
    <mergeCell ref="C19:G19"/>
    <mergeCell ref="I19:J19"/>
    <mergeCell ref="L19:M19"/>
    <mergeCell ref="N19:O19"/>
    <mergeCell ref="C18:G18"/>
    <mergeCell ref="I18:J18"/>
    <mergeCell ref="L18:M18"/>
    <mergeCell ref="N18:O18"/>
    <mergeCell ref="C17:G17"/>
    <mergeCell ref="I17:J17"/>
    <mergeCell ref="L17:M17"/>
    <mergeCell ref="N17:O17"/>
    <mergeCell ref="L14:O14"/>
    <mergeCell ref="L15:M15"/>
    <mergeCell ref="N15:O15"/>
    <mergeCell ref="C16:G16"/>
    <mergeCell ref="I16:J16"/>
    <mergeCell ref="L16:M16"/>
    <mergeCell ref="N16:O16"/>
    <mergeCell ref="A9:I9"/>
    <mergeCell ref="A10:I10"/>
    <mergeCell ref="J11:K11"/>
    <mergeCell ref="C14:G15"/>
    <mergeCell ref="H14:H15"/>
    <mergeCell ref="I14:J15"/>
    <mergeCell ref="A1:O1"/>
    <mergeCell ref="A2:O3"/>
    <mergeCell ref="A5:B7"/>
    <mergeCell ref="C5:K7"/>
    <mergeCell ref="M5:O6"/>
    <mergeCell ref="M7:O7"/>
  </mergeCells>
  <phoneticPr fontId="6" type="noConversion"/>
  <conditionalFormatting sqref="F179:K179 K153">
    <cfRule type="cellIs" dxfId="721" priority="57" stopIfTrue="1" operator="equal">
      <formula>"ERR"</formula>
    </cfRule>
  </conditionalFormatting>
  <conditionalFormatting sqref="F57:K57 K23:K27 K14:K20 K29">
    <cfRule type="cellIs" dxfId="720" priority="91" stopIfTrue="1" operator="equal">
      <formula>"ERR"</formula>
    </cfRule>
  </conditionalFormatting>
  <conditionalFormatting sqref="F47:K47">
    <cfRule type="expression" dxfId="719" priority="92" stopIfTrue="1">
      <formula>F57="ERR"</formula>
    </cfRule>
  </conditionalFormatting>
  <conditionalFormatting sqref="F52:K52">
    <cfRule type="expression" dxfId="718" priority="93" stopIfTrue="1">
      <formula>F57="ERR"</formula>
    </cfRule>
  </conditionalFormatting>
  <conditionalFormatting sqref="F48:K48">
    <cfRule type="expression" dxfId="717" priority="94" stopIfTrue="1">
      <formula>F57="ERR"</formula>
    </cfRule>
  </conditionalFormatting>
  <conditionalFormatting sqref="F49:K49">
    <cfRule type="expression" dxfId="716" priority="95" stopIfTrue="1">
      <formula>F57="ERR"</formula>
    </cfRule>
  </conditionalFormatting>
  <conditionalFormatting sqref="F50:K50">
    <cfRule type="expression" dxfId="715" priority="96" stopIfTrue="1">
      <formula>F57="ERR"</formula>
    </cfRule>
  </conditionalFormatting>
  <conditionalFormatting sqref="F51:K51">
    <cfRule type="expression" dxfId="714" priority="97" stopIfTrue="1">
      <formula>F57="ERR"</formula>
    </cfRule>
  </conditionalFormatting>
  <conditionalFormatting sqref="F53:K53">
    <cfRule type="expression" dxfId="713" priority="98" stopIfTrue="1">
      <formula>F57="ERR"</formula>
    </cfRule>
  </conditionalFormatting>
  <conditionalFormatting sqref="F54:K54">
    <cfRule type="expression" dxfId="712" priority="99" stopIfTrue="1">
      <formula>F57="ERR"</formula>
    </cfRule>
  </conditionalFormatting>
  <conditionalFormatting sqref="F55:K55">
    <cfRule type="expression" dxfId="711" priority="100" stopIfTrue="1">
      <formula>F57="ERR"</formula>
    </cfRule>
  </conditionalFormatting>
  <conditionalFormatting sqref="F56:K56">
    <cfRule type="expression" dxfId="710" priority="101" stopIfTrue="1">
      <formula>F57="ERR"</formula>
    </cfRule>
  </conditionalFormatting>
  <conditionalFormatting sqref="H42">
    <cfRule type="cellIs" dxfId="709" priority="76" stopIfTrue="1" operator="equal">
      <formula>"ERROR"</formula>
    </cfRule>
  </conditionalFormatting>
  <conditionalFormatting sqref="H42">
    <cfRule type="cellIs" dxfId="708" priority="75" stopIfTrue="1" operator="equal">
      <formula>"SUBSANAR"</formula>
    </cfRule>
  </conditionalFormatting>
  <conditionalFormatting sqref="F89:K89 K63">
    <cfRule type="cellIs" dxfId="707" priority="74" stopIfTrue="1" operator="equal">
      <formula>"ERR"</formula>
    </cfRule>
  </conditionalFormatting>
  <conditionalFormatting sqref="N34:O34">
    <cfRule type="cellIs" dxfId="706" priority="72" stopIfTrue="1" operator="equal">
      <formula>"FALTA TIPO"</formula>
    </cfRule>
  </conditionalFormatting>
  <conditionalFormatting sqref="L34:M34">
    <cfRule type="cellIs" dxfId="705" priority="73" stopIfTrue="1" operator="equal">
      <formula>"FALTA TIPO"</formula>
    </cfRule>
  </conditionalFormatting>
  <conditionalFormatting sqref="N66:O66">
    <cfRule type="cellIs" dxfId="704" priority="70" stopIfTrue="1" operator="equal">
      <formula>"FALTA TIPO"</formula>
    </cfRule>
  </conditionalFormatting>
  <conditionalFormatting sqref="L66:M66">
    <cfRule type="cellIs" dxfId="703" priority="71" stopIfTrue="1" operator="equal">
      <formula>"FALTA TIPO"</formula>
    </cfRule>
  </conditionalFormatting>
  <conditionalFormatting sqref="H74">
    <cfRule type="cellIs" dxfId="702" priority="69" stopIfTrue="1" operator="equal">
      <formula>"ERROR"</formula>
    </cfRule>
  </conditionalFormatting>
  <conditionalFormatting sqref="H74">
    <cfRule type="cellIs" dxfId="701" priority="68" stopIfTrue="1" operator="equal">
      <formula>"SUBSANAR"</formula>
    </cfRule>
  </conditionalFormatting>
  <conditionalFormatting sqref="F118:K118 K92">
    <cfRule type="cellIs" dxfId="700" priority="67" stopIfTrue="1" operator="equal">
      <formula>"ERR"</formula>
    </cfRule>
  </conditionalFormatting>
  <conditionalFormatting sqref="N95:O95">
    <cfRule type="cellIs" dxfId="699" priority="65" stopIfTrue="1" operator="equal">
      <formula>"FALTA TIPO"</formula>
    </cfRule>
  </conditionalFormatting>
  <conditionalFormatting sqref="L95:M95">
    <cfRule type="cellIs" dxfId="698" priority="66" stopIfTrue="1" operator="equal">
      <formula>"FALTA TIPO"</formula>
    </cfRule>
  </conditionalFormatting>
  <conditionalFormatting sqref="H103">
    <cfRule type="cellIs" dxfId="697" priority="64" stopIfTrue="1" operator="equal">
      <formula>"ERROR"</formula>
    </cfRule>
  </conditionalFormatting>
  <conditionalFormatting sqref="H103">
    <cfRule type="cellIs" dxfId="696" priority="63" stopIfTrue="1" operator="equal">
      <formula>"SUBSANAR"</formula>
    </cfRule>
  </conditionalFormatting>
  <conditionalFormatting sqref="F150:K150 K124">
    <cfRule type="cellIs" dxfId="695" priority="62" stopIfTrue="1" operator="equal">
      <formula>"ERR"</formula>
    </cfRule>
  </conditionalFormatting>
  <conditionalFormatting sqref="N127:O127">
    <cfRule type="cellIs" dxfId="694" priority="60" stopIfTrue="1" operator="equal">
      <formula>"FALTA TIPO"</formula>
    </cfRule>
  </conditionalFormatting>
  <conditionalFormatting sqref="L127:M127">
    <cfRule type="cellIs" dxfId="693" priority="61" stopIfTrue="1" operator="equal">
      <formula>"FALTA TIPO"</formula>
    </cfRule>
  </conditionalFormatting>
  <conditionalFormatting sqref="H135">
    <cfRule type="cellIs" dxfId="692" priority="59" stopIfTrue="1" operator="equal">
      <formula>"ERROR"</formula>
    </cfRule>
  </conditionalFormatting>
  <conditionalFormatting sqref="H135">
    <cfRule type="cellIs" dxfId="691" priority="58" stopIfTrue="1" operator="equal">
      <formula>"SUBSANAR"</formula>
    </cfRule>
  </conditionalFormatting>
  <conditionalFormatting sqref="N156:O156">
    <cfRule type="cellIs" dxfId="690" priority="55" stopIfTrue="1" operator="equal">
      <formula>"FALTA TIPO"</formula>
    </cfRule>
  </conditionalFormatting>
  <conditionalFormatting sqref="L156:M156">
    <cfRule type="cellIs" dxfId="689" priority="56" stopIfTrue="1" operator="equal">
      <formula>"FALTA TIPO"</formula>
    </cfRule>
  </conditionalFormatting>
  <conditionalFormatting sqref="H164">
    <cfRule type="cellIs" dxfId="688" priority="54" stopIfTrue="1" operator="equal">
      <formula>"ERROR"</formula>
    </cfRule>
  </conditionalFormatting>
  <conditionalFormatting sqref="H164">
    <cfRule type="cellIs" dxfId="687" priority="53" stopIfTrue="1" operator="equal">
      <formula>"SUBSANAR"</formula>
    </cfRule>
  </conditionalFormatting>
  <conditionalFormatting sqref="G79:K79">
    <cfRule type="expression" dxfId="686" priority="41" stopIfTrue="1">
      <formula>G89="ERR"</formula>
    </cfRule>
  </conditionalFormatting>
  <conditionalFormatting sqref="F84:K84">
    <cfRule type="expression" dxfId="685" priority="42" stopIfTrue="1">
      <formula>F89="ERR"</formula>
    </cfRule>
  </conditionalFormatting>
  <conditionalFormatting sqref="G80:K80">
    <cfRule type="expression" dxfId="684" priority="43" stopIfTrue="1">
      <formula>G89="ERR"</formula>
    </cfRule>
  </conditionalFormatting>
  <conditionalFormatting sqref="G81:K81">
    <cfRule type="expression" dxfId="683" priority="44" stopIfTrue="1">
      <formula>G89="ERR"</formula>
    </cfRule>
  </conditionalFormatting>
  <conditionalFormatting sqref="G82:K82">
    <cfRule type="expression" dxfId="682" priority="45" stopIfTrue="1">
      <formula>G89="ERR"</formula>
    </cfRule>
  </conditionalFormatting>
  <conditionalFormatting sqref="G83:K83">
    <cfRule type="expression" dxfId="681" priority="46" stopIfTrue="1">
      <formula>G89="ERR"</formula>
    </cfRule>
  </conditionalFormatting>
  <conditionalFormatting sqref="F85:K85">
    <cfRule type="expression" dxfId="680" priority="47" stopIfTrue="1">
      <formula>F89="ERR"</formula>
    </cfRule>
  </conditionalFormatting>
  <conditionalFormatting sqref="F86:K86">
    <cfRule type="expression" dxfId="679" priority="48" stopIfTrue="1">
      <formula>F89="ERR"</formula>
    </cfRule>
  </conditionalFormatting>
  <conditionalFormatting sqref="F87:K87">
    <cfRule type="expression" dxfId="678" priority="49" stopIfTrue="1">
      <formula>F89="ERR"</formula>
    </cfRule>
  </conditionalFormatting>
  <conditionalFormatting sqref="F88:K88">
    <cfRule type="expression" dxfId="677" priority="50" stopIfTrue="1">
      <formula>F89="ERR"</formula>
    </cfRule>
  </conditionalFormatting>
  <conditionalFormatting sqref="F108:K108">
    <cfRule type="expression" dxfId="676" priority="31" stopIfTrue="1">
      <formula>F118="ERR"</formula>
    </cfRule>
  </conditionalFormatting>
  <conditionalFormatting sqref="F113:K113">
    <cfRule type="expression" dxfId="675" priority="32" stopIfTrue="1">
      <formula>F118="ERR"</formula>
    </cfRule>
  </conditionalFormatting>
  <conditionalFormatting sqref="F109:K109">
    <cfRule type="expression" dxfId="674" priority="33" stopIfTrue="1">
      <formula>F118="ERR"</formula>
    </cfRule>
  </conditionalFormatting>
  <conditionalFormatting sqref="F110:K110">
    <cfRule type="expression" dxfId="673" priority="34" stopIfTrue="1">
      <formula>F118="ERR"</formula>
    </cfRule>
  </conditionalFormatting>
  <conditionalFormatting sqref="F111:K111">
    <cfRule type="expression" dxfId="672" priority="35" stopIfTrue="1">
      <formula>F118="ERR"</formula>
    </cfRule>
  </conditionalFormatting>
  <conditionalFormatting sqref="F112:K112">
    <cfRule type="expression" dxfId="671" priority="36" stopIfTrue="1">
      <formula>F118="ERR"</formula>
    </cfRule>
  </conditionalFormatting>
  <conditionalFormatting sqref="F114:K114">
    <cfRule type="expression" dxfId="670" priority="37" stopIfTrue="1">
      <formula>F118="ERR"</formula>
    </cfRule>
  </conditionalFormatting>
  <conditionalFormatting sqref="F115:K115">
    <cfRule type="expression" dxfId="669" priority="38" stopIfTrue="1">
      <formula>F118="ERR"</formula>
    </cfRule>
  </conditionalFormatting>
  <conditionalFormatting sqref="F116:K116">
    <cfRule type="expression" dxfId="668" priority="39" stopIfTrue="1">
      <formula>F118="ERR"</formula>
    </cfRule>
  </conditionalFormatting>
  <conditionalFormatting sqref="F117:K117">
    <cfRule type="expression" dxfId="667" priority="40" stopIfTrue="1">
      <formula>F118="ERR"</formula>
    </cfRule>
  </conditionalFormatting>
  <conditionalFormatting sqref="F140:K140">
    <cfRule type="expression" dxfId="666" priority="21" stopIfTrue="1">
      <formula>F150="ERR"</formula>
    </cfRule>
  </conditionalFormatting>
  <conditionalFormatting sqref="F145:K145">
    <cfRule type="expression" dxfId="665" priority="22" stopIfTrue="1">
      <formula>F150="ERR"</formula>
    </cfRule>
  </conditionalFormatting>
  <conditionalFormatting sqref="F141:K141">
    <cfRule type="expression" dxfId="664" priority="23" stopIfTrue="1">
      <formula>F150="ERR"</formula>
    </cfRule>
  </conditionalFormatting>
  <conditionalFormatting sqref="F142:K142">
    <cfRule type="expression" dxfId="663" priority="24" stopIfTrue="1">
      <formula>F150="ERR"</formula>
    </cfRule>
  </conditionalFormatting>
  <conditionalFormatting sqref="F143:K143">
    <cfRule type="expression" dxfId="662" priority="25" stopIfTrue="1">
      <formula>F150="ERR"</formula>
    </cfRule>
  </conditionalFormatting>
  <conditionalFormatting sqref="F144:K144">
    <cfRule type="expression" dxfId="661" priority="26" stopIfTrue="1">
      <formula>F150="ERR"</formula>
    </cfRule>
  </conditionalFormatting>
  <conditionalFormatting sqref="F146:K146">
    <cfRule type="expression" dxfId="660" priority="27" stopIfTrue="1">
      <formula>F150="ERR"</formula>
    </cfRule>
  </conditionalFormatting>
  <conditionalFormatting sqref="F147:K147">
    <cfRule type="expression" dxfId="659" priority="28" stopIfTrue="1">
      <formula>F150="ERR"</formula>
    </cfRule>
  </conditionalFormatting>
  <conditionalFormatting sqref="F148:K148">
    <cfRule type="expression" dxfId="658" priority="29" stopIfTrue="1">
      <formula>F150="ERR"</formula>
    </cfRule>
  </conditionalFormatting>
  <conditionalFormatting sqref="F149:K149">
    <cfRule type="expression" dxfId="657" priority="30" stopIfTrue="1">
      <formula>F150="ERR"</formula>
    </cfRule>
  </conditionalFormatting>
  <conditionalFormatting sqref="F169:K169">
    <cfRule type="expression" dxfId="656" priority="11" stopIfTrue="1">
      <formula>F179="ERR"</formula>
    </cfRule>
  </conditionalFormatting>
  <conditionalFormatting sqref="F174:K174">
    <cfRule type="expression" dxfId="655" priority="12" stopIfTrue="1">
      <formula>F179="ERR"</formula>
    </cfRule>
  </conditionalFormatting>
  <conditionalFormatting sqref="F170:K170">
    <cfRule type="expression" dxfId="654" priority="13" stopIfTrue="1">
      <formula>F179="ERR"</formula>
    </cfRule>
  </conditionalFormatting>
  <conditionalFormatting sqref="F171:K171">
    <cfRule type="expression" dxfId="653" priority="14" stopIfTrue="1">
      <formula>F179="ERR"</formula>
    </cfRule>
  </conditionalFormatting>
  <conditionalFormatting sqref="F172:K172">
    <cfRule type="expression" dxfId="652" priority="15" stopIfTrue="1">
      <formula>F179="ERR"</formula>
    </cfRule>
  </conditionalFormatting>
  <conditionalFormatting sqref="F173:K173">
    <cfRule type="expression" dxfId="651" priority="16" stopIfTrue="1">
      <formula>F179="ERR"</formula>
    </cfRule>
  </conditionalFormatting>
  <conditionalFormatting sqref="F175:K175">
    <cfRule type="expression" dxfId="650" priority="17" stopIfTrue="1">
      <formula>F179="ERR"</formula>
    </cfRule>
  </conditionalFormatting>
  <conditionalFormatting sqref="F176:K176">
    <cfRule type="expression" dxfId="649" priority="18" stopIfTrue="1">
      <formula>F179="ERR"</formula>
    </cfRule>
  </conditionalFormatting>
  <conditionalFormatting sqref="F177:K177">
    <cfRule type="expression" dxfId="648" priority="19" stopIfTrue="1">
      <formula>F179="ERR"</formula>
    </cfRule>
  </conditionalFormatting>
  <conditionalFormatting sqref="F178:K178">
    <cfRule type="expression" dxfId="647" priority="20" stopIfTrue="1">
      <formula>F179="ERR"</formula>
    </cfRule>
  </conditionalFormatting>
  <conditionalFormatting sqref="F79">
    <cfRule type="expression" dxfId="646" priority="1" stopIfTrue="1">
      <formula>F89="ERR"</formula>
    </cfRule>
  </conditionalFormatting>
  <conditionalFormatting sqref="F80">
    <cfRule type="expression" dxfId="645" priority="2" stopIfTrue="1">
      <formula>F89="ERR"</formula>
    </cfRule>
  </conditionalFormatting>
  <conditionalFormatting sqref="F81">
    <cfRule type="expression" dxfId="644" priority="3" stopIfTrue="1">
      <formula>F89="ERR"</formula>
    </cfRule>
  </conditionalFormatting>
  <conditionalFormatting sqref="F82">
    <cfRule type="expression" dxfId="643" priority="4" stopIfTrue="1">
      <formula>F89="ERR"</formula>
    </cfRule>
  </conditionalFormatting>
  <conditionalFormatting sqref="F83">
    <cfRule type="expression" dxfId="642" priority="5" stopIfTrue="1">
      <formula>F89="ERR"</formula>
    </cfRule>
  </conditionalFormatting>
  <conditionalFormatting sqref="J11:K11">
    <cfRule type="cellIs" dxfId="641" priority="182" stopIfTrue="1" operator="equal">
      <formula>"ERROR"</formula>
    </cfRule>
    <cfRule type="cellIs" dxfId="640" priority="183" stopIfTrue="1" operator="equal">
      <formula>"SUBSANAR"</formula>
    </cfRule>
  </conditionalFormatting>
  <conditionalFormatting sqref="L26:O27 L16:O20">
    <cfRule type="cellIs" dxfId="639" priority="184" stopIfTrue="1" operator="equal">
      <formula>"FALTA TIPO"</formula>
    </cfRule>
    <cfRule type="cellIs" dxfId="638" priority="185" stopIfTrue="1" operator="equal">
      <formula>"ERROR TIPO"</formula>
    </cfRule>
  </conditionalFormatting>
  <dataValidations count="3">
    <dataValidation type="whole" allowBlank="1" showInputMessage="1" showErrorMessage="1" sqref="J9:J10 H38 H40 H70 H72 H99 H101 H131 H133 H160 H162" xr:uid="{00000000-0002-0000-0400-000000000000}">
      <formula1>1</formula1>
      <formula2>18</formula2>
    </dataValidation>
    <dataValidation type="list" allowBlank="1" showInputMessage="1" showErrorMessage="1" sqref="C47:E56 C140:E149 C79:E88 C108:E117 C169:E178" xr:uid="{00000000-0002-0000-0400-000001000000}">
      <formula1>OFFSET(TCN_ORD,0,,COUNTIF(TCN_ORD,"&lt;&gt;x"))</formula1>
    </dataValidation>
    <dataValidation type="list" allowBlank="1" showInputMessage="1" showErrorMessage="1" sqref="C16:G20" xr:uid="{00000000-0002-0000-0400-000002000000}">
      <formula1>OFFSET(COL_EXT,0,,COUNTIF(COL_EXT,"&lt;&gt;x"))</formula1>
    </dataValidation>
  </dataValidations>
  <printOptions horizontalCentered="1"/>
  <pageMargins left="0.59055118110236227" right="0.59055118110236227" top="0.59055118110236227" bottom="0.59055118110236227" header="0.19685039370078741" footer="0.19685039370078741"/>
  <pageSetup paperSize="9" scale="84" orientation="portrait" r:id="rId1"/>
  <headerFooter>
    <oddFooter>&amp;C&amp;8&amp;A&amp;R&amp;8Pág &amp;P de &amp;N</oddFooter>
  </headerFooter>
  <rowBreaks count="2" manualBreakCount="2">
    <brk id="57" max="14" man="1"/>
    <brk id="118" max="14" man="1"/>
  </rowBreaks>
  <colBreaks count="1" manualBreakCount="1">
    <brk id="1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3"/>
  </sheetPr>
  <dimension ref="A1:IU179"/>
  <sheetViews>
    <sheetView showGridLines="0" showZeros="0" view="pageBreakPreview" zoomScaleNormal="100" zoomScaleSheetLayoutView="100" workbookViewId="0">
      <selection activeCell="V9" sqref="V9"/>
    </sheetView>
  </sheetViews>
  <sheetFormatPr baseColWidth="10" defaultColWidth="11.5546875" defaultRowHeight="13.8" x14ac:dyDescent="0.25"/>
  <cols>
    <col min="1" max="5" width="5.6640625" style="1" customWidth="1"/>
    <col min="6" max="11" width="7.6640625" style="1" customWidth="1"/>
    <col min="12" max="12" width="6.6640625" style="1" customWidth="1"/>
    <col min="13" max="13" width="5.6640625" style="1" customWidth="1"/>
    <col min="14" max="14" width="6.6640625" style="1" customWidth="1"/>
    <col min="15" max="26" width="5.6640625" style="1" customWidth="1"/>
    <col min="27" max="27" width="20.6640625" style="80" hidden="1" customWidth="1"/>
    <col min="28" max="30" width="5.6640625" style="1" customWidth="1"/>
    <col min="31" max="253" width="11.5546875" style="1"/>
    <col min="254" max="254" width="13.33203125" style="1" bestFit="1" customWidth="1"/>
    <col min="255" max="255" width="10.109375" style="1" bestFit="1" customWidth="1"/>
    <col min="256" max="16384" width="11.5546875" style="1"/>
  </cols>
  <sheetData>
    <row r="1" spans="1:255" ht="15" customHeight="1" x14ac:dyDescent="0.25">
      <c r="A1" s="162" t="str">
        <f>'COLABORACIONES EXTERNAS'!A1:D1</f>
        <v xml:space="preserve">EMPRESA:  </v>
      </c>
      <c r="B1" s="162"/>
      <c r="C1" s="162"/>
      <c r="D1" s="162"/>
      <c r="E1" s="162"/>
      <c r="F1" s="162"/>
      <c r="G1" s="162"/>
      <c r="H1" s="162"/>
      <c r="I1" s="162"/>
      <c r="J1" s="162"/>
      <c r="K1" s="162"/>
      <c r="L1" s="162"/>
      <c r="M1" s="162"/>
      <c r="N1" s="162"/>
      <c r="O1" s="162"/>
    </row>
    <row r="2" spans="1:255" ht="14.25" customHeight="1" x14ac:dyDescent="0.25">
      <c r="A2" s="163" t="str">
        <f>'COLABORACIONES EXTERNAS'!A2:D3</f>
        <v xml:space="preserve">PROYECTO:  </v>
      </c>
      <c r="B2" s="163"/>
      <c r="C2" s="163"/>
      <c r="D2" s="163"/>
      <c r="E2" s="163"/>
      <c r="F2" s="163"/>
      <c r="G2" s="163"/>
      <c r="H2" s="163"/>
      <c r="I2" s="163"/>
      <c r="J2" s="163"/>
      <c r="K2" s="163"/>
      <c r="L2" s="163"/>
      <c r="M2" s="163"/>
      <c r="N2" s="163"/>
      <c r="O2" s="163"/>
      <c r="IQ2" s="1">
        <v>1</v>
      </c>
      <c r="IR2" s="1" t="str">
        <f>PERSONAL!F11</f>
        <v/>
      </c>
      <c r="IS2" s="1">
        <f>IF(IR2="",MAX($IQ$2:$IQ$11)+1,IQ2)</f>
        <v>11</v>
      </c>
      <c r="IT2" s="1" t="str">
        <f>IF(ISERROR(VLOOKUP(SMALL($IS$2:$IS$11,IQ2),$IQ$2:$IR$11,2,FALSE)),"X",VLOOKUP(SMALL($IS$2:$IS$11,IQ2),$IQ$2:$IR$11,2,FALSE))</f>
        <v>X</v>
      </c>
    </row>
    <row r="3" spans="1:255" x14ac:dyDescent="0.25">
      <c r="A3" s="163"/>
      <c r="B3" s="163"/>
      <c r="C3" s="163"/>
      <c r="D3" s="163"/>
      <c r="E3" s="163"/>
      <c r="F3" s="163"/>
      <c r="G3" s="163"/>
      <c r="H3" s="163"/>
      <c r="I3" s="163"/>
      <c r="J3" s="163"/>
      <c r="K3" s="163"/>
      <c r="L3" s="163"/>
      <c r="M3" s="163"/>
      <c r="N3" s="163"/>
      <c r="O3" s="163"/>
      <c r="IQ3" s="1">
        <v>2</v>
      </c>
      <c r="IR3" s="1" t="str">
        <f>PERSONAL!F12</f>
        <v/>
      </c>
      <c r="IS3" s="1">
        <f t="shared" ref="IS3:IS11" si="0">IF(IR3="",MAX($IQ$2:$IQ$11)+1,IQ3)</f>
        <v>11</v>
      </c>
      <c r="IT3" s="1" t="str">
        <f t="shared" ref="IT3:IT11" si="1">IF(ISERROR(VLOOKUP(SMALL($IS$2:$IS$11,IQ3),$IQ$2:$IR$11,2,FALSE)),"X",VLOOKUP(SMALL($IS$2:$IS$11,IQ3),$IQ$2:$IR$11,2,FALSE))</f>
        <v>X</v>
      </c>
    </row>
    <row r="4" spans="1:255" ht="14.4" thickBot="1" x14ac:dyDescent="0.3">
      <c r="IQ4" s="1">
        <v>3</v>
      </c>
      <c r="IR4" s="1" t="str">
        <f>PERSONAL!F13</f>
        <v/>
      </c>
      <c r="IS4" s="1">
        <f t="shared" si="0"/>
        <v>11</v>
      </c>
      <c r="IT4" s="1" t="str">
        <f t="shared" si="1"/>
        <v>X</v>
      </c>
    </row>
    <row r="5" spans="1:255" ht="14.4" customHeight="1" x14ac:dyDescent="0.25">
      <c r="A5" s="214" t="s">
        <v>311</v>
      </c>
      <c r="B5" s="236"/>
      <c r="C5" s="202"/>
      <c r="D5" s="203"/>
      <c r="E5" s="203"/>
      <c r="F5" s="203"/>
      <c r="G5" s="203"/>
      <c r="H5" s="203"/>
      <c r="I5" s="203"/>
      <c r="J5" s="203"/>
      <c r="K5" s="204"/>
      <c r="M5" s="214" t="s">
        <v>83</v>
      </c>
      <c r="N5" s="215"/>
      <c r="O5" s="216"/>
      <c r="AA5" s="80">
        <f>C5</f>
        <v>0</v>
      </c>
      <c r="IQ5" s="1">
        <v>4</v>
      </c>
      <c r="IR5" s="1" t="str">
        <f>PERSONAL!F14</f>
        <v/>
      </c>
      <c r="IS5" s="1">
        <f t="shared" si="0"/>
        <v>11</v>
      </c>
      <c r="IT5" s="1" t="str">
        <f t="shared" si="1"/>
        <v>X</v>
      </c>
    </row>
    <row r="6" spans="1:255" ht="15" customHeight="1" thickBot="1" x14ac:dyDescent="0.3">
      <c r="A6" s="283"/>
      <c r="B6" s="284"/>
      <c r="C6" s="205"/>
      <c r="D6" s="206"/>
      <c r="E6" s="206"/>
      <c r="F6" s="206"/>
      <c r="G6" s="206"/>
      <c r="H6" s="206"/>
      <c r="I6" s="206"/>
      <c r="J6" s="206"/>
      <c r="K6" s="207"/>
      <c r="M6" s="217"/>
      <c r="N6" s="218"/>
      <c r="O6" s="219"/>
      <c r="IQ6" s="1">
        <v>5</v>
      </c>
      <c r="IR6" s="1" t="str">
        <f>PERSONAL!F15</f>
        <v/>
      </c>
      <c r="IS6" s="1">
        <f t="shared" si="0"/>
        <v>11</v>
      </c>
      <c r="IT6" s="1" t="str">
        <f t="shared" si="1"/>
        <v>X</v>
      </c>
      <c r="IU6" s="4">
        <f>C5</f>
        <v>0</v>
      </c>
    </row>
    <row r="7" spans="1:255" ht="15" customHeight="1" thickBot="1" x14ac:dyDescent="0.3">
      <c r="A7" s="285"/>
      <c r="B7" s="286"/>
      <c r="C7" s="208"/>
      <c r="D7" s="209"/>
      <c r="E7" s="209"/>
      <c r="F7" s="209"/>
      <c r="G7" s="209"/>
      <c r="H7" s="209"/>
      <c r="I7" s="209"/>
      <c r="J7" s="209"/>
      <c r="K7" s="210"/>
      <c r="M7" s="211">
        <f>L21+N21+L28+N28+M57+M89+M118+M150+M179</f>
        <v>0</v>
      </c>
      <c r="N7" s="212"/>
      <c r="O7" s="213"/>
      <c r="AA7" s="81">
        <f>M7</f>
        <v>0</v>
      </c>
      <c r="IQ7" s="1">
        <v>6</v>
      </c>
      <c r="IR7" s="1" t="str">
        <f>PERSONAL!F16</f>
        <v/>
      </c>
      <c r="IS7" s="1">
        <f t="shared" si="0"/>
        <v>11</v>
      </c>
      <c r="IT7" s="1" t="str">
        <f t="shared" si="1"/>
        <v>X</v>
      </c>
      <c r="IU7" s="4">
        <f>M7</f>
        <v>0</v>
      </c>
    </row>
    <row r="8" spans="1:255" x14ac:dyDescent="0.25">
      <c r="IQ8" s="1">
        <v>7</v>
      </c>
      <c r="IR8" s="1" t="str">
        <f>PERSONAL!F17</f>
        <v/>
      </c>
      <c r="IS8" s="1">
        <f t="shared" si="0"/>
        <v>11</v>
      </c>
      <c r="IT8" s="1" t="str">
        <f t="shared" si="1"/>
        <v>X</v>
      </c>
    </row>
    <row r="9" spans="1:255" x14ac:dyDescent="0.25">
      <c r="A9" s="267" t="s">
        <v>84</v>
      </c>
      <c r="B9" s="267"/>
      <c r="C9" s="267"/>
      <c r="D9" s="267"/>
      <c r="E9" s="267"/>
      <c r="F9" s="267"/>
      <c r="G9" s="267"/>
      <c r="H9" s="267"/>
      <c r="I9" s="267"/>
      <c r="J9" s="49"/>
      <c r="L9" s="6" t="str">
        <f>IF(AND(J10&gt;0,J9=0),"Incluir mes de inicio","")</f>
        <v/>
      </c>
      <c r="AA9" s="80">
        <f>J9</f>
        <v>0</v>
      </c>
      <c r="IQ9" s="1">
        <v>8</v>
      </c>
      <c r="IR9" s="1" t="str">
        <f>PERSONAL!F18</f>
        <v/>
      </c>
      <c r="IS9" s="1">
        <f t="shared" si="0"/>
        <v>11</v>
      </c>
      <c r="IT9" s="1" t="str">
        <f t="shared" si="1"/>
        <v>X</v>
      </c>
      <c r="IU9" s="1">
        <f>J9</f>
        <v>0</v>
      </c>
    </row>
    <row r="10" spans="1:255" x14ac:dyDescent="0.25">
      <c r="A10" s="267" t="s">
        <v>85</v>
      </c>
      <c r="B10" s="267"/>
      <c r="C10" s="267"/>
      <c r="D10" s="267"/>
      <c r="E10" s="267"/>
      <c r="F10" s="267"/>
      <c r="G10" s="267"/>
      <c r="H10" s="267"/>
      <c r="I10" s="267"/>
      <c r="J10" s="50"/>
      <c r="L10" s="6" t="str">
        <f>IF(AND(J9&gt;0,J10=0),"Incluir mes finalización","")</f>
        <v/>
      </c>
      <c r="AA10" s="80">
        <f>J10</f>
        <v>0</v>
      </c>
      <c r="IQ10" s="1">
        <v>9</v>
      </c>
      <c r="IR10" s="1" t="str">
        <f>PERSONAL!F19</f>
        <v/>
      </c>
      <c r="IS10" s="1">
        <f t="shared" si="0"/>
        <v>11</v>
      </c>
      <c r="IT10" s="1" t="str">
        <f t="shared" si="1"/>
        <v>X</v>
      </c>
      <c r="IU10" s="1">
        <f>J10</f>
        <v>0</v>
      </c>
    </row>
    <row r="11" spans="1:255" x14ac:dyDescent="0.25">
      <c r="B11" s="7"/>
      <c r="C11" s="7"/>
      <c r="D11" s="7"/>
      <c r="I11" s="8" t="s">
        <v>236</v>
      </c>
      <c r="J11" s="181" t="str">
        <f>IF(AND(J9=0,J10=0),"",IF(AND(J9=0,J10&gt;0),"SUBSANAR",IF(AND(J9&gt;0,J10=0),"SUBSANAR",IF(J10&lt;J9,"ERROR",IF(J10-J9+1&gt;6,"ERROR",J10-J9+1)))))</f>
        <v/>
      </c>
      <c r="K11" s="182"/>
      <c r="L11" s="1" t="s">
        <v>17</v>
      </c>
      <c r="AA11" s="80" t="str">
        <f>J11</f>
        <v/>
      </c>
      <c r="IQ11" s="1">
        <v>10</v>
      </c>
      <c r="IR11" s="1" t="str">
        <f>PERSONAL!F20</f>
        <v/>
      </c>
      <c r="IS11" s="1">
        <f t="shared" si="0"/>
        <v>11</v>
      </c>
      <c r="IT11" s="1" t="str">
        <f t="shared" si="1"/>
        <v>X</v>
      </c>
    </row>
    <row r="12" spans="1:255" x14ac:dyDescent="0.25">
      <c r="A12" s="9"/>
      <c r="B12" s="9"/>
      <c r="C12" s="9"/>
      <c r="D12" s="9"/>
      <c r="O12" s="10" t="str">
        <f>IF(OR(J9=0,J10=0),"",IF(J10&lt;J9,"El mes de finalización es anterior al inicio de la actividad",IF(J11&lt;=6,"","La duración de la actividad debe ser inferior a seis meses")))</f>
        <v/>
      </c>
    </row>
    <row r="13" spans="1:255" ht="14.4" thickBot="1" x14ac:dyDescent="0.3">
      <c r="B13" s="11" t="s">
        <v>358</v>
      </c>
      <c r="C13" s="11"/>
      <c r="D13" s="11"/>
      <c r="E13" s="11"/>
      <c r="F13" s="11"/>
      <c r="G13" s="11"/>
      <c r="H13" s="9"/>
      <c r="I13" s="9"/>
      <c r="J13" s="9"/>
      <c r="K13" s="9"/>
      <c r="L13" s="9"/>
      <c r="M13" s="9"/>
      <c r="N13" s="9"/>
    </row>
    <row r="14" spans="1:255" ht="15" customHeight="1" thickBot="1" x14ac:dyDescent="0.3">
      <c r="B14" s="12"/>
      <c r="C14" s="214" t="s">
        <v>32</v>
      </c>
      <c r="D14" s="215"/>
      <c r="E14" s="215"/>
      <c r="F14" s="215"/>
      <c r="G14" s="216"/>
      <c r="H14" s="255" t="s">
        <v>33</v>
      </c>
      <c r="I14" s="214" t="s">
        <v>34</v>
      </c>
      <c r="J14" s="216"/>
      <c r="K14" s="13"/>
      <c r="L14" s="237" t="s">
        <v>10</v>
      </c>
      <c r="M14" s="238"/>
      <c r="N14" s="238"/>
      <c r="O14" s="239"/>
    </row>
    <row r="15" spans="1:255" ht="14.4" thickBot="1" x14ac:dyDescent="0.3">
      <c r="B15" s="12"/>
      <c r="C15" s="265"/>
      <c r="D15" s="269"/>
      <c r="E15" s="269"/>
      <c r="F15" s="269"/>
      <c r="G15" s="266"/>
      <c r="H15" s="156"/>
      <c r="I15" s="265"/>
      <c r="J15" s="266"/>
      <c r="K15" s="13"/>
      <c r="L15" s="233" t="s">
        <v>29</v>
      </c>
      <c r="M15" s="234"/>
      <c r="N15" s="235" t="s">
        <v>30</v>
      </c>
      <c r="O15" s="236"/>
    </row>
    <row r="16" spans="1:255" ht="15" customHeight="1" x14ac:dyDescent="0.25">
      <c r="B16" s="15">
        <v>1</v>
      </c>
      <c r="C16" s="260"/>
      <c r="D16" s="261"/>
      <c r="E16" s="261"/>
      <c r="F16" s="261"/>
      <c r="G16" s="262"/>
      <c r="H16" s="51"/>
      <c r="I16" s="263"/>
      <c r="J16" s="264"/>
      <c r="K16" s="13"/>
      <c r="L16" s="250">
        <f>IF(H16="II",I16,IF(H16="DE",0,IF(AND(I16&gt;0,H16=0),"FALTA TIPO",IF(AND(I16&gt;0,H16&lt;&gt;"DE",H16&lt;&gt;"II"),"ERROR TIPO",0))))</f>
        <v>0</v>
      </c>
      <c r="M16" s="251"/>
      <c r="N16" s="250">
        <f>IF(H16="DE",I16,IF(AND(I16&gt;0,H16=0),"FALTA TIPO",IF(AND(I16&gt;0,H16&lt;&gt;"DE",H16&lt;&gt;"II"),"ERROR TIPO",0)))</f>
        <v>0</v>
      </c>
      <c r="O16" s="251"/>
    </row>
    <row r="17" spans="1:255" x14ac:dyDescent="0.25">
      <c r="B17" s="15">
        <v>2</v>
      </c>
      <c r="C17" s="165"/>
      <c r="D17" s="166"/>
      <c r="E17" s="166"/>
      <c r="F17" s="166"/>
      <c r="G17" s="268"/>
      <c r="H17" s="52"/>
      <c r="I17" s="258"/>
      <c r="J17" s="259"/>
      <c r="K17" s="13"/>
      <c r="L17" s="252">
        <f>IF(H17="II",I17,IF(H17="DE",0,IF(AND(I17&gt;0,H17=0),"FALTA TIPO",IF(AND(I17&gt;0,OR(H17&lt;&gt;"DE",H17&lt;&gt;"II")),"ERROR TIPO",0))))</f>
        <v>0</v>
      </c>
      <c r="M17" s="271"/>
      <c r="N17" s="252">
        <f>IF(H17="DE",I17,IF(AND(I17&gt;0,H17=0),"FALTA TIPO",IF(AND(I17&gt;0,H17&lt;&gt;"DE",H17&lt;&gt;"II"),"ERROR TIPO",0)))</f>
        <v>0</v>
      </c>
      <c r="O17" s="271"/>
    </row>
    <row r="18" spans="1:255" x14ac:dyDescent="0.25">
      <c r="B18" s="15">
        <v>3</v>
      </c>
      <c r="C18" s="165"/>
      <c r="D18" s="166"/>
      <c r="E18" s="166"/>
      <c r="F18" s="166"/>
      <c r="G18" s="268"/>
      <c r="H18" s="52"/>
      <c r="I18" s="258"/>
      <c r="J18" s="259"/>
      <c r="K18" s="13"/>
      <c r="L18" s="252">
        <f>IF(H18="II",I18,IF(H18="DE",0,IF(AND(I18&gt;0,H18=0),"FALTA TIPO",IF(AND(I18&gt;0,OR(H18&lt;&gt;"DE",H18&lt;&gt;"II")),"ERROR TIPO",0))))</f>
        <v>0</v>
      </c>
      <c r="M18" s="271"/>
      <c r="N18" s="252">
        <f>IF(H18="DE",I18,IF(AND(I18&gt;0,H18=0),"FALTA TIPO",IF(AND(I18&gt;0,H18&lt;&gt;"DE",H18&lt;&gt;"II"),"ERROR TIPO",0)))</f>
        <v>0</v>
      </c>
      <c r="O18" s="271"/>
    </row>
    <row r="19" spans="1:255" x14ac:dyDescent="0.25">
      <c r="B19" s="15">
        <v>4</v>
      </c>
      <c r="C19" s="165"/>
      <c r="D19" s="166"/>
      <c r="E19" s="166"/>
      <c r="F19" s="166"/>
      <c r="G19" s="268"/>
      <c r="H19" s="52"/>
      <c r="I19" s="258"/>
      <c r="J19" s="259"/>
      <c r="K19" s="13"/>
      <c r="L19" s="252">
        <f>IF(H19="II",I19,IF(H19="DE",0,IF(AND(I19&gt;0,H19=0),"FALTA TIPO",IF(AND(I19&gt;0,OR(H19&lt;&gt;"DE",H19&lt;&gt;"II")),"ERROR TIPO",0))))</f>
        <v>0</v>
      </c>
      <c r="M19" s="271"/>
      <c r="N19" s="252">
        <f>IF(H19="DE",I19,IF(AND(I19&gt;0,H19=0),"FALTA TIPO",IF(AND(I19&gt;0,H19&lt;&gt;"DE",H19&lt;&gt;"II"),"ERROR TIPO",0)))</f>
        <v>0</v>
      </c>
      <c r="O19" s="271"/>
    </row>
    <row r="20" spans="1:255" ht="14.4" thickBot="1" x14ac:dyDescent="0.3">
      <c r="B20" s="15">
        <v>5</v>
      </c>
      <c r="C20" s="172"/>
      <c r="D20" s="173"/>
      <c r="E20" s="173"/>
      <c r="F20" s="173"/>
      <c r="G20" s="270"/>
      <c r="H20" s="53"/>
      <c r="I20" s="275"/>
      <c r="J20" s="276"/>
      <c r="K20" s="13"/>
      <c r="L20" s="256">
        <f>IF(H20="II",I20,IF(H20="DE",0,IF(AND(I20&gt;0,H20=0),"FALTA TIPO",IF(AND(I20&gt;0,OR(H20&lt;&gt;"DE",H20&lt;&gt;"II")),"ERROR TIPO",0))))</f>
        <v>0</v>
      </c>
      <c r="M20" s="282"/>
      <c r="N20" s="256">
        <f>IF(H20="DE",I20,IF(AND(I20&gt;0,H20=0),"FALTA TIPO",IF(AND(I20&gt;0,H20&lt;&gt;"DE",H20&lt;&gt;"II"),"ERROR TIPO",0)))</f>
        <v>0</v>
      </c>
      <c r="O20" s="282"/>
    </row>
    <row r="21" spans="1:255" ht="14.4" thickBot="1" x14ac:dyDescent="0.3">
      <c r="B21" s="15"/>
      <c r="F21" s="13" t="str">
        <f>IF(AND(F15="",SUM(F16:F20)=0),"",IF(AND(F15="",SUM(F16:F20)&lt;&gt;0),"ERR",SUM(F16:F20)))</f>
        <v/>
      </c>
      <c r="H21" s="16" t="s">
        <v>9</v>
      </c>
      <c r="I21" s="222">
        <f>SUM(I16:J20)</f>
        <v>0</v>
      </c>
      <c r="J21" s="223"/>
      <c r="K21" s="17"/>
      <c r="L21" s="222">
        <f>IF(OR(L16="ERROR TIPO",L17="ERROR TIPO",L18="ERROR TIPO",L19="ERROR TIPO",L20="ERROR TIPO"),"ERROR",SUM(L16:M20))</f>
        <v>0</v>
      </c>
      <c r="M21" s="223"/>
      <c r="N21" s="222">
        <f>IF(OR(N16="ERROR TIPO",N17="ERROR TIPO",N18="ERROR TIPO",N19="ERROR TIPO",N20="ERROR TIPO"),"ERROR",SUM(N16:O20))</f>
        <v>0</v>
      </c>
      <c r="O21" s="223"/>
      <c r="AA21" s="81">
        <f>I21</f>
        <v>0</v>
      </c>
      <c r="IU21" s="4">
        <f>L21</f>
        <v>0</v>
      </c>
    </row>
    <row r="22" spans="1:255" x14ac:dyDescent="0.25">
      <c r="B22" s="11"/>
      <c r="C22" s="11"/>
      <c r="D22" s="11"/>
      <c r="E22" s="11"/>
      <c r="F22" s="11"/>
      <c r="G22" s="11"/>
      <c r="H22" s="9"/>
      <c r="I22" s="9"/>
      <c r="J22" s="9"/>
      <c r="K22" s="9"/>
      <c r="L22" s="9"/>
      <c r="M22" s="9"/>
      <c r="N22" s="9"/>
      <c r="AA22" s="81">
        <f>L21</f>
        <v>0</v>
      </c>
      <c r="IU22" s="4">
        <f>N21</f>
        <v>0</v>
      </c>
    </row>
    <row r="23" spans="1:255" ht="14.4" thickBot="1" x14ac:dyDescent="0.3">
      <c r="B23" s="11" t="s">
        <v>82</v>
      </c>
      <c r="C23" s="11"/>
      <c r="D23" s="11"/>
      <c r="E23" s="11"/>
      <c r="F23" s="11"/>
      <c r="G23" s="11"/>
      <c r="H23" s="9"/>
      <c r="I23" s="9"/>
      <c r="J23" s="9"/>
      <c r="K23" s="13"/>
      <c r="L23" s="9"/>
      <c r="M23" s="9"/>
      <c r="N23" s="9"/>
      <c r="AA23" s="81">
        <f>N21</f>
        <v>0</v>
      </c>
    </row>
    <row r="24" spans="1:255" ht="15" customHeight="1" thickBot="1" x14ac:dyDescent="0.3">
      <c r="A24" s="18"/>
      <c r="B24" s="12"/>
      <c r="C24" s="214" t="s">
        <v>21</v>
      </c>
      <c r="D24" s="215"/>
      <c r="E24" s="215"/>
      <c r="F24" s="215"/>
      <c r="G24" s="216"/>
      <c r="H24" s="255" t="s">
        <v>33</v>
      </c>
      <c r="I24" s="214" t="s">
        <v>34</v>
      </c>
      <c r="J24" s="216"/>
      <c r="K24" s="13"/>
      <c r="L24" s="237" t="s">
        <v>10</v>
      </c>
      <c r="M24" s="238"/>
      <c r="N24" s="238"/>
      <c r="O24" s="239"/>
    </row>
    <row r="25" spans="1:255" ht="14.25" customHeight="1" thickBot="1" x14ac:dyDescent="0.3">
      <c r="A25" s="18"/>
      <c r="B25" s="12"/>
      <c r="C25" s="217"/>
      <c r="D25" s="218"/>
      <c r="E25" s="218"/>
      <c r="F25" s="218"/>
      <c r="G25" s="219"/>
      <c r="H25" s="156"/>
      <c r="I25" s="217"/>
      <c r="J25" s="219"/>
      <c r="K25" s="13"/>
      <c r="L25" s="233" t="s">
        <v>29</v>
      </c>
      <c r="M25" s="234"/>
      <c r="N25" s="235" t="s">
        <v>30</v>
      </c>
      <c r="O25" s="236"/>
    </row>
    <row r="26" spans="1:255" ht="15.75" customHeight="1" x14ac:dyDescent="0.25">
      <c r="B26" s="15">
        <v>1</v>
      </c>
      <c r="C26" s="277"/>
      <c r="D26" s="278"/>
      <c r="E26" s="278"/>
      <c r="F26" s="278"/>
      <c r="G26" s="279"/>
      <c r="H26" s="54"/>
      <c r="I26" s="263"/>
      <c r="J26" s="264"/>
      <c r="K26" s="13"/>
      <c r="L26" s="250">
        <f>IF(H26="II",I26,IF(H26="DE",0,IF(AND(I26&gt;0,H26=0),"FALTA TIPO",IF(AND(I26&gt;0,H26&lt;&gt;"DE",H26&lt;&gt;"II"),"ERROR TIPO",0))))</f>
        <v>0</v>
      </c>
      <c r="M26" s="251"/>
      <c r="N26" s="250">
        <f>IF(H26="DE",I26,IF(AND(I26&gt;0,H26=0),"FALTA TIPO",IF(AND(I26&gt;0,H26&lt;&gt;"DE",H26&lt;&gt;"II"),"ERROR TIPO",0)))</f>
        <v>0</v>
      </c>
      <c r="O26" s="251"/>
    </row>
    <row r="27" spans="1:255" ht="15" customHeight="1" thickBot="1" x14ac:dyDescent="0.3">
      <c r="B27" s="15">
        <v>2</v>
      </c>
      <c r="C27" s="272"/>
      <c r="D27" s="273"/>
      <c r="E27" s="273"/>
      <c r="F27" s="273"/>
      <c r="G27" s="274"/>
      <c r="H27" s="55"/>
      <c r="I27" s="275"/>
      <c r="J27" s="276"/>
      <c r="K27" s="13"/>
      <c r="L27" s="256">
        <f>IF(H27="II",I27,IF(H27="DE",0,IF(AND(I27&gt;0,H27=0),"FALTA TIPO",IF(AND(I27&gt;0,OR(H27&lt;&gt;"DE",H27&lt;&gt;"II")),"ERROR TIPO",0))))</f>
        <v>0</v>
      </c>
      <c r="M27" s="282"/>
      <c r="N27" s="256">
        <f>IF(H27="DE",I27,IF(AND(I27&gt;0,H27=0),"FALTA TIPO",IF(AND(I27&gt;0,OR(H27&lt;&gt;"DE",H27&lt;&gt;"II")),"ERROR TIPO",0)))</f>
        <v>0</v>
      </c>
      <c r="O27" s="282"/>
    </row>
    <row r="28" spans="1:255" ht="15.75" customHeight="1" thickBot="1" x14ac:dyDescent="0.3">
      <c r="B28" s="15"/>
      <c r="F28" s="13" t="str">
        <f>IF(AND(F25="",SUM(F26:F27)=0),"",IF(AND(F25="",SUM(F26:F27)&lt;&gt;0),"ERR",SUM(F26:F27)))</f>
        <v/>
      </c>
      <c r="H28" s="19" t="s">
        <v>9</v>
      </c>
      <c r="I28" s="280">
        <f>SUM(I26:J27)</f>
        <v>0</v>
      </c>
      <c r="J28" s="281"/>
      <c r="K28" s="17"/>
      <c r="L28" s="222">
        <f>IF(OR(L26="ERROR TIPO",L27="ERROR TIPO"),"ERROR",SUM(L26:M27))</f>
        <v>0</v>
      </c>
      <c r="M28" s="223"/>
      <c r="N28" s="222">
        <f>IF(OR(N26="ERROR TIPO",N27="ERROR TIPO"),"ERROR",SUM(N26:O27))</f>
        <v>0</v>
      </c>
      <c r="O28" s="223"/>
      <c r="AA28" s="81">
        <f>I28</f>
        <v>0</v>
      </c>
      <c r="IU28" s="4">
        <f>L28</f>
        <v>0</v>
      </c>
    </row>
    <row r="29" spans="1:255" ht="14.4" thickBot="1" x14ac:dyDescent="0.3">
      <c r="A29" s="9"/>
      <c r="B29" s="9"/>
      <c r="C29" s="9"/>
      <c r="D29" s="9"/>
      <c r="K29" s="13"/>
      <c r="M29" s="20"/>
      <c r="N29" s="21"/>
      <c r="AA29" s="81">
        <f>L28</f>
        <v>0</v>
      </c>
      <c r="IU29" s="4">
        <f>N28</f>
        <v>0</v>
      </c>
    </row>
    <row r="30" spans="1:255" ht="14.4" thickBot="1" x14ac:dyDescent="0.3">
      <c r="A30" s="224" t="s">
        <v>86</v>
      </c>
      <c r="B30" s="225"/>
      <c r="C30" s="225"/>
      <c r="D30" s="225"/>
      <c r="E30" s="225"/>
      <c r="F30" s="225"/>
      <c r="G30" s="225"/>
      <c r="H30" s="225"/>
      <c r="I30" s="225"/>
      <c r="J30" s="225"/>
      <c r="K30" s="225"/>
      <c r="L30" s="225"/>
      <c r="M30" s="225"/>
      <c r="N30" s="225"/>
      <c r="O30" s="226"/>
      <c r="AA30" s="81">
        <f>N28</f>
        <v>0</v>
      </c>
    </row>
    <row r="31" spans="1:255" ht="15" customHeight="1" thickBot="1" x14ac:dyDescent="0.3">
      <c r="B31" s="22"/>
      <c r="C31" s="22"/>
      <c r="D31" s="22"/>
      <c r="E31" s="22"/>
      <c r="F31" s="22"/>
      <c r="G31" s="22"/>
      <c r="H31" s="22"/>
      <c r="I31" s="22"/>
      <c r="J31" s="22"/>
      <c r="K31" s="22"/>
      <c r="L31" s="22"/>
      <c r="M31" s="22"/>
      <c r="N31" s="22"/>
      <c r="O31" s="22"/>
    </row>
    <row r="32" spans="1:255" ht="15.75" customHeight="1" thickBot="1" x14ac:dyDescent="0.3">
      <c r="A32" s="9"/>
      <c r="B32" s="23" t="s">
        <v>312</v>
      </c>
      <c r="C32" s="9"/>
      <c r="D32" s="9"/>
      <c r="E32" s="9"/>
      <c r="F32" s="9"/>
      <c r="G32" s="9"/>
      <c r="H32" s="9"/>
      <c r="I32" s="9"/>
      <c r="J32" s="9"/>
      <c r="K32" s="24"/>
      <c r="L32" s="237" t="s">
        <v>10</v>
      </c>
      <c r="M32" s="238"/>
      <c r="N32" s="238"/>
      <c r="O32" s="239"/>
      <c r="IU32" s="1" t="str">
        <f>B32</f>
        <v>Descripción:</v>
      </c>
    </row>
    <row r="33" spans="1:255" ht="15" customHeight="1" thickBot="1" x14ac:dyDescent="0.3">
      <c r="A33" s="9"/>
      <c r="B33" s="227"/>
      <c r="C33" s="228"/>
      <c r="D33" s="228"/>
      <c r="E33" s="228"/>
      <c r="F33" s="228"/>
      <c r="G33" s="228"/>
      <c r="H33" s="228"/>
      <c r="I33" s="228"/>
      <c r="J33" s="229"/>
      <c r="K33" s="24"/>
      <c r="L33" s="233" t="s">
        <v>29</v>
      </c>
      <c r="M33" s="234"/>
      <c r="N33" s="235" t="s">
        <v>30</v>
      </c>
      <c r="O33" s="236"/>
      <c r="AA33" s="80">
        <f>B33</f>
        <v>0</v>
      </c>
    </row>
    <row r="34" spans="1:255" ht="15.75" customHeight="1" thickBot="1" x14ac:dyDescent="0.3">
      <c r="A34" s="9"/>
      <c r="B34" s="230"/>
      <c r="C34" s="231"/>
      <c r="D34" s="231"/>
      <c r="E34" s="231"/>
      <c r="F34" s="231"/>
      <c r="G34" s="231"/>
      <c r="H34" s="231"/>
      <c r="I34" s="231"/>
      <c r="J34" s="232"/>
      <c r="K34" s="16" t="s">
        <v>9</v>
      </c>
      <c r="L34" s="220">
        <f>IF(M57=0,0,IF(G36="II",M57,IF(G36=0,"SUBSANAR",0)))</f>
        <v>0</v>
      </c>
      <c r="M34" s="221"/>
      <c r="N34" s="220">
        <f>IF(M57=0,0,IF(G36="DE",M57,IF(G36=0,"SUBSANAR",0)))</f>
        <v>0</v>
      </c>
      <c r="O34" s="221"/>
      <c r="AA34" s="81">
        <f>L34</f>
        <v>0</v>
      </c>
      <c r="IU34" s="4">
        <f>L34</f>
        <v>0</v>
      </c>
    </row>
    <row r="35" spans="1:255" ht="15.75" customHeight="1" x14ac:dyDescent="0.25">
      <c r="A35" s="9"/>
      <c r="B35" s="24"/>
      <c r="C35" s="24"/>
      <c r="D35" s="24"/>
      <c r="E35" s="24"/>
      <c r="F35" s="24"/>
      <c r="G35" s="24"/>
      <c r="H35" s="24"/>
      <c r="I35" s="24"/>
      <c r="J35" s="24"/>
      <c r="K35" s="24"/>
      <c r="L35" s="24"/>
      <c r="M35" s="24"/>
      <c r="N35" s="24"/>
      <c r="O35" s="24"/>
      <c r="AA35" s="81">
        <f>N34</f>
        <v>0</v>
      </c>
      <c r="IU35" s="4">
        <f>N34</f>
        <v>0</v>
      </c>
    </row>
    <row r="36" spans="1:255" ht="15" customHeight="1" x14ac:dyDescent="0.25">
      <c r="A36" s="9"/>
      <c r="B36" s="25" t="s">
        <v>36</v>
      </c>
      <c r="C36" s="26"/>
      <c r="D36" s="26"/>
      <c r="E36" s="24"/>
      <c r="F36" s="24"/>
      <c r="G36" s="56"/>
      <c r="H36" s="27" t="str">
        <f>IF(B33="","",IF(OR(G36="II",G36="DE"),"","Indicar si la subtarea es de Investigación o Desarrollo"))</f>
        <v/>
      </c>
      <c r="I36" s="24"/>
      <c r="J36" s="28"/>
      <c r="K36" s="28"/>
      <c r="L36" s="28"/>
      <c r="M36" s="28"/>
      <c r="N36" s="28"/>
      <c r="O36" s="28"/>
      <c r="AA36" s="80">
        <f>G36</f>
        <v>0</v>
      </c>
      <c r="IU36" s="1">
        <f>G36</f>
        <v>0</v>
      </c>
    </row>
    <row r="37" spans="1:255" ht="15" customHeight="1" x14ac:dyDescent="0.25">
      <c r="A37" s="9"/>
      <c r="B37" s="24"/>
      <c r="C37" s="24"/>
      <c r="D37" s="24"/>
      <c r="E37" s="24"/>
      <c r="F37" s="24"/>
      <c r="G37" s="24"/>
      <c r="H37" s="24"/>
      <c r="I37" s="24"/>
      <c r="J37" s="24"/>
      <c r="K37" s="24"/>
      <c r="L37" s="24"/>
      <c r="M37" s="24"/>
      <c r="N37" s="24"/>
      <c r="O37" s="24"/>
    </row>
    <row r="38" spans="1:255" ht="15" customHeight="1" x14ac:dyDescent="0.25">
      <c r="A38" s="9"/>
      <c r="B38" s="177" t="s">
        <v>87</v>
      </c>
      <c r="C38" s="177"/>
      <c r="D38" s="177"/>
      <c r="E38" s="177"/>
      <c r="F38" s="177"/>
      <c r="G38" s="177"/>
      <c r="H38" s="178"/>
      <c r="I38" s="180" t="str">
        <f>IF(AND(H38=0,H40=0),"",IF(AND(H40&gt;0,H38=0),"Incluir mes de inicio",IF(H38&lt;$J$9,"La subtarea se inicia antes del inicio de la actividad",IF(H38&gt;$J$10,"La subtarea se inicia después de la finalización de la actividad",""))))</f>
        <v/>
      </c>
      <c r="J38" s="180"/>
      <c r="K38" s="180"/>
      <c r="L38" s="180"/>
      <c r="M38" s="180"/>
      <c r="N38" s="180"/>
      <c r="O38" s="180"/>
      <c r="AA38" s="80">
        <f>H38</f>
        <v>0</v>
      </c>
      <c r="IU38" s="1">
        <f>H38</f>
        <v>0</v>
      </c>
    </row>
    <row r="39" spans="1:255" ht="15" customHeight="1" x14ac:dyDescent="0.25">
      <c r="A39" s="9"/>
      <c r="B39" s="177"/>
      <c r="C39" s="177"/>
      <c r="D39" s="177"/>
      <c r="E39" s="177"/>
      <c r="F39" s="177"/>
      <c r="G39" s="177"/>
      <c r="H39" s="201"/>
      <c r="I39" s="180"/>
      <c r="J39" s="180"/>
      <c r="K39" s="180"/>
      <c r="L39" s="180"/>
      <c r="M39" s="180"/>
      <c r="N39" s="180"/>
      <c r="O39" s="180"/>
    </row>
    <row r="40" spans="1:255" ht="14.25" customHeight="1" x14ac:dyDescent="0.25">
      <c r="A40" s="9"/>
      <c r="B40" s="177" t="s">
        <v>88</v>
      </c>
      <c r="C40" s="177"/>
      <c r="D40" s="177"/>
      <c r="E40" s="177"/>
      <c r="F40" s="177"/>
      <c r="G40" s="177"/>
      <c r="H40" s="178"/>
      <c r="I40" s="180" t="str">
        <f>IF(AND(H38=0,H40=0),"",IF(AND(OR(H38&lt;$J$9,H38&gt;$J$10),H40=0),"",IF(AND(H38&gt;=$J$9,H38&lt;=$J$10,H40=0),"Incluir mes de finalización",IF(H40&lt;$J$9,"La subtarea finaliza antes del inicio de la actividad",IF(H40&gt;$J$10,"La subtarea finaliza después de la finalización de la actividad","")))))</f>
        <v/>
      </c>
      <c r="J40" s="180"/>
      <c r="K40" s="180"/>
      <c r="L40" s="180"/>
      <c r="M40" s="180"/>
      <c r="N40" s="180"/>
      <c r="O40" s="180"/>
      <c r="AA40" s="80">
        <f>H40</f>
        <v>0</v>
      </c>
      <c r="IU40" s="1">
        <f>H40</f>
        <v>0</v>
      </c>
    </row>
    <row r="41" spans="1:255" ht="14.4" customHeight="1" x14ac:dyDescent="0.25">
      <c r="A41" s="9"/>
      <c r="B41" s="177"/>
      <c r="C41" s="177"/>
      <c r="D41" s="177"/>
      <c r="E41" s="177"/>
      <c r="F41" s="177"/>
      <c r="G41" s="177"/>
      <c r="H41" s="179"/>
      <c r="I41" s="180"/>
      <c r="J41" s="180"/>
      <c r="K41" s="180"/>
      <c r="L41" s="180"/>
      <c r="M41" s="180"/>
      <c r="N41" s="180"/>
      <c r="O41" s="180"/>
      <c r="R41" s="29"/>
      <c r="S41" s="29"/>
      <c r="T41" s="29"/>
      <c r="U41" s="29"/>
      <c r="V41" s="29"/>
      <c r="W41" s="29"/>
      <c r="X41" s="29"/>
      <c r="Y41" s="29"/>
      <c r="Z41" s="29"/>
      <c r="AA41" s="82"/>
      <c r="AB41" s="29"/>
      <c r="AC41" s="29"/>
      <c r="AD41" s="29"/>
      <c r="IU41" s="29"/>
    </row>
    <row r="42" spans="1:255" ht="14.4" customHeight="1" x14ac:dyDescent="0.25">
      <c r="A42" s="9"/>
      <c r="B42" s="24"/>
      <c r="C42" s="24"/>
      <c r="D42" s="24"/>
      <c r="E42" s="24"/>
      <c r="F42" s="24"/>
      <c r="G42" s="31" t="s">
        <v>89</v>
      </c>
      <c r="H42" s="181" t="str">
        <f>IF(AND(H38=0,H40=0),"",IF(AND(H38&gt;=$J$9,H38&lt;=$J$10,H40=0),"SUBSANAR",IF(AND(H40&gt;=$J$9,H40&lt;=$J$10,H38=0),"SUBSANAR",IF(OR(H38&lt;$J$9,H38&gt;$J$10,H40&lt;$J$9,H40&gt;$J$10),"ERROR",H40-H38+1))))</f>
        <v/>
      </c>
      <c r="I42" s="182"/>
      <c r="J42" s="24" t="s">
        <v>17</v>
      </c>
      <c r="K42" s="24"/>
      <c r="L42" s="24"/>
      <c r="M42" s="24"/>
      <c r="N42" s="24"/>
      <c r="O42" s="24"/>
      <c r="R42" s="29"/>
      <c r="S42" s="29"/>
      <c r="T42" s="29"/>
      <c r="U42" s="29"/>
      <c r="V42" s="29"/>
      <c r="W42" s="29"/>
      <c r="X42" s="29"/>
      <c r="Y42" s="29"/>
      <c r="Z42" s="29"/>
      <c r="AA42" s="82" t="str">
        <f>H42</f>
        <v/>
      </c>
      <c r="AB42" s="29"/>
      <c r="AC42" s="29"/>
      <c r="AD42" s="29"/>
      <c r="IU42" s="29"/>
    </row>
    <row r="43" spans="1:255" ht="14.4" customHeight="1" x14ac:dyDescent="0.25">
      <c r="A43" s="9"/>
      <c r="B43" s="24"/>
      <c r="C43" s="24"/>
      <c r="D43" s="24"/>
      <c r="E43" s="24"/>
      <c r="F43" s="24"/>
      <c r="G43" s="24"/>
      <c r="H43" s="24"/>
      <c r="I43" s="24"/>
      <c r="J43" s="24"/>
      <c r="K43" s="24"/>
      <c r="L43" s="24"/>
      <c r="M43" s="24"/>
      <c r="N43" s="24"/>
      <c r="O43" s="24"/>
      <c r="R43" s="29"/>
      <c r="S43" s="29"/>
      <c r="T43" s="29"/>
      <c r="U43" s="29"/>
      <c r="V43" s="29"/>
      <c r="W43" s="29"/>
      <c r="X43" s="29"/>
      <c r="Y43" s="29"/>
      <c r="Z43" s="29"/>
      <c r="AA43" s="82"/>
      <c r="AB43" s="29"/>
      <c r="AC43" s="29"/>
      <c r="AD43" s="29"/>
      <c r="IU43" s="29"/>
    </row>
    <row r="44" spans="1:255" ht="15.75" customHeight="1" thickBot="1" x14ac:dyDescent="0.3">
      <c r="A44" s="9"/>
      <c r="B44" s="32" t="s">
        <v>8</v>
      </c>
      <c r="C44" s="32"/>
      <c r="D44" s="32"/>
      <c r="E44" s="32"/>
      <c r="F44" s="32"/>
      <c r="G44" s="32"/>
      <c r="H44" s="33"/>
      <c r="I44" s="33"/>
      <c r="J44" s="33"/>
      <c r="K44" s="33"/>
      <c r="L44" s="33"/>
      <c r="M44" s="33"/>
      <c r="N44" s="33"/>
      <c r="O44" s="24"/>
      <c r="R44" s="29"/>
      <c r="S44" s="29"/>
      <c r="T44" s="29"/>
      <c r="U44" s="29"/>
      <c r="V44" s="29"/>
      <c r="W44" s="29"/>
      <c r="X44" s="29"/>
      <c r="Y44" s="29"/>
      <c r="Z44" s="29"/>
      <c r="AA44" s="82"/>
      <c r="AB44" s="29"/>
      <c r="AC44" s="29"/>
      <c r="AD44" s="29"/>
      <c r="IU44" s="29"/>
    </row>
    <row r="45" spans="1:255" ht="14.4" customHeight="1" x14ac:dyDescent="0.25">
      <c r="A45" s="9"/>
      <c r="B45" s="34"/>
      <c r="C45" s="183" t="s">
        <v>19</v>
      </c>
      <c r="D45" s="184"/>
      <c r="E45" s="185"/>
      <c r="F45" s="189" t="s">
        <v>24</v>
      </c>
      <c r="G45" s="190"/>
      <c r="H45" s="190"/>
      <c r="I45" s="190"/>
      <c r="J45" s="190"/>
      <c r="K45" s="191"/>
      <c r="L45" s="192" t="s">
        <v>22</v>
      </c>
      <c r="M45" s="194" t="s">
        <v>10</v>
      </c>
      <c r="N45" s="195"/>
      <c r="O45" s="24"/>
    </row>
    <row r="46" spans="1:255" ht="15.75" customHeight="1" thickBot="1" x14ac:dyDescent="0.3">
      <c r="A46" s="9"/>
      <c r="B46" s="35"/>
      <c r="C46" s="186"/>
      <c r="D46" s="187"/>
      <c r="E46" s="188"/>
      <c r="F46" s="36" t="str">
        <f>IF(OR(H38&lt;$J$9,H40&gt;$J$10),"",CONCATENATE("MES ",H38))</f>
        <v xml:space="preserve">MES </v>
      </c>
      <c r="G46" s="37" t="str">
        <f>IF(OR(H38&lt;$J$9,H40&gt;$J$10),"",IF(H38+1&gt;H40,"",CONCATENATE("MES ",H38+1)))</f>
        <v/>
      </c>
      <c r="H46" s="37" t="str">
        <f>IF(OR(H38&lt;$J$9,H40&gt;$J$10),"",IF(H38+2&gt;H40,"",CONCATENATE("MES ",H38+2)))</f>
        <v/>
      </c>
      <c r="I46" s="37" t="str">
        <f>IF(OR(H38&lt;$J$9,H40&gt;$J$10),"",IF(H38+3&gt;H40,"",CONCATENATE("MES ",H38+3)))</f>
        <v/>
      </c>
      <c r="J46" s="37" t="str">
        <f>IF(OR(H38&lt;$J$9,H40&gt;$J$10),"",IF(H38+4&gt;H40,"",CONCATENATE("MES ",H38+4)))</f>
        <v/>
      </c>
      <c r="K46" s="38" t="str">
        <f>IF(OR(H38&lt;$J$9,H40&gt;$J$10),"",IF(H38+5&gt;H40,"",CONCATENATE("MES ",H38+5)))</f>
        <v/>
      </c>
      <c r="L46" s="193"/>
      <c r="M46" s="196"/>
      <c r="N46" s="197"/>
      <c r="O46" s="39"/>
    </row>
    <row r="47" spans="1:255" ht="15" customHeight="1" x14ac:dyDescent="0.25">
      <c r="A47" s="9"/>
      <c r="B47" s="40">
        <v>1</v>
      </c>
      <c r="C47" s="198"/>
      <c r="D47" s="199"/>
      <c r="E47" s="200"/>
      <c r="F47" s="57"/>
      <c r="G47" s="58"/>
      <c r="H47" s="58"/>
      <c r="I47" s="58"/>
      <c r="J47" s="58"/>
      <c r="K47" s="59"/>
      <c r="L47" s="41" t="str">
        <f>IF(C47="","",SUM(F47:K47))</f>
        <v/>
      </c>
      <c r="M47" s="170" t="str">
        <f t="shared" ref="M47:M56" si="2">IF(C47="","",ROUND(L47*VLOOKUP(C47,TCN,3,FALSE),3))</f>
        <v/>
      </c>
      <c r="N47" s="171"/>
      <c r="O47" s="24"/>
    </row>
    <row r="48" spans="1:255" ht="15" customHeight="1" x14ac:dyDescent="0.25">
      <c r="A48" s="9"/>
      <c r="B48" s="40">
        <v>3</v>
      </c>
      <c r="C48" s="165"/>
      <c r="D48" s="166"/>
      <c r="E48" s="167"/>
      <c r="F48" s="60"/>
      <c r="G48" s="61"/>
      <c r="H48" s="61"/>
      <c r="I48" s="61"/>
      <c r="J48" s="61"/>
      <c r="K48" s="62"/>
      <c r="L48" s="42" t="str">
        <f t="shared" ref="L48:L56" si="3">IF(C48="","",SUM(F48:K48))</f>
        <v/>
      </c>
      <c r="M48" s="168" t="str">
        <f t="shared" si="2"/>
        <v/>
      </c>
      <c r="N48" s="169"/>
      <c r="O48" s="24"/>
    </row>
    <row r="49" spans="1:255" ht="15" customHeight="1" x14ac:dyDescent="0.25">
      <c r="A49" s="9"/>
      <c r="B49" s="40">
        <v>3</v>
      </c>
      <c r="C49" s="165"/>
      <c r="D49" s="166"/>
      <c r="E49" s="167"/>
      <c r="F49" s="60"/>
      <c r="G49" s="61"/>
      <c r="H49" s="61"/>
      <c r="I49" s="61"/>
      <c r="J49" s="61"/>
      <c r="K49" s="62"/>
      <c r="L49" s="42" t="str">
        <f t="shared" si="3"/>
        <v/>
      </c>
      <c r="M49" s="168" t="str">
        <f t="shared" si="2"/>
        <v/>
      </c>
      <c r="N49" s="169"/>
      <c r="O49" s="24"/>
    </row>
    <row r="50" spans="1:255" ht="15" customHeight="1" x14ac:dyDescent="0.25">
      <c r="A50" s="9"/>
      <c r="B50" s="40">
        <v>4</v>
      </c>
      <c r="C50" s="165"/>
      <c r="D50" s="166"/>
      <c r="E50" s="167"/>
      <c r="F50" s="60"/>
      <c r="G50" s="61"/>
      <c r="H50" s="61"/>
      <c r="I50" s="61"/>
      <c r="J50" s="61"/>
      <c r="K50" s="62"/>
      <c r="L50" s="42" t="str">
        <f t="shared" si="3"/>
        <v/>
      </c>
      <c r="M50" s="168" t="str">
        <f t="shared" si="2"/>
        <v/>
      </c>
      <c r="N50" s="169"/>
      <c r="O50" s="24"/>
    </row>
    <row r="51" spans="1:255" s="18" customFormat="1" ht="14.4" customHeight="1" x14ac:dyDescent="0.3">
      <c r="A51" s="9"/>
      <c r="B51" s="40">
        <v>5</v>
      </c>
      <c r="C51" s="165"/>
      <c r="D51" s="166"/>
      <c r="E51" s="167"/>
      <c r="F51" s="60"/>
      <c r="G51" s="61"/>
      <c r="H51" s="61"/>
      <c r="I51" s="61"/>
      <c r="J51" s="61"/>
      <c r="K51" s="62"/>
      <c r="L51" s="42" t="str">
        <f t="shared" si="3"/>
        <v/>
      </c>
      <c r="M51" s="168" t="str">
        <f t="shared" si="2"/>
        <v/>
      </c>
      <c r="N51" s="169"/>
      <c r="O51" s="24"/>
      <c r="Q51" s="2"/>
      <c r="AA51" s="83"/>
    </row>
    <row r="52" spans="1:255" ht="15" customHeight="1" x14ac:dyDescent="0.25">
      <c r="A52" s="9"/>
      <c r="B52" s="40">
        <v>6</v>
      </c>
      <c r="C52" s="165"/>
      <c r="D52" s="166"/>
      <c r="E52" s="167"/>
      <c r="F52" s="60"/>
      <c r="G52" s="61"/>
      <c r="H52" s="61"/>
      <c r="I52" s="61"/>
      <c r="J52" s="61"/>
      <c r="K52" s="62"/>
      <c r="L52" s="42" t="str">
        <f t="shared" si="3"/>
        <v/>
      </c>
      <c r="M52" s="168" t="str">
        <f t="shared" si="2"/>
        <v/>
      </c>
      <c r="N52" s="169"/>
      <c r="O52" s="24"/>
      <c r="P52" s="246"/>
      <c r="Q52" s="246"/>
    </row>
    <row r="53" spans="1:255" ht="14.4" x14ac:dyDescent="0.3">
      <c r="A53" s="9"/>
      <c r="B53" s="40">
        <v>7</v>
      </c>
      <c r="C53" s="165"/>
      <c r="D53" s="166"/>
      <c r="E53" s="167"/>
      <c r="F53" s="60"/>
      <c r="G53" s="61"/>
      <c r="H53" s="61"/>
      <c r="I53" s="61"/>
      <c r="J53" s="61"/>
      <c r="K53" s="62"/>
      <c r="L53" s="42" t="str">
        <f t="shared" si="3"/>
        <v/>
      </c>
      <c r="M53" s="168" t="str">
        <f t="shared" si="2"/>
        <v/>
      </c>
      <c r="N53" s="169"/>
      <c r="O53" s="24"/>
      <c r="Q53" s="2"/>
    </row>
    <row r="54" spans="1:255" ht="14.4" x14ac:dyDescent="0.3">
      <c r="A54" s="9"/>
      <c r="B54" s="40">
        <v>8</v>
      </c>
      <c r="C54" s="165"/>
      <c r="D54" s="166"/>
      <c r="E54" s="167"/>
      <c r="F54" s="60"/>
      <c r="G54" s="61"/>
      <c r="H54" s="61"/>
      <c r="I54" s="61"/>
      <c r="J54" s="61"/>
      <c r="K54" s="62"/>
      <c r="L54" s="42" t="str">
        <f t="shared" si="3"/>
        <v/>
      </c>
      <c r="M54" s="168" t="str">
        <f t="shared" si="2"/>
        <v/>
      </c>
      <c r="N54" s="169"/>
      <c r="O54" s="24"/>
      <c r="Q54" s="2"/>
    </row>
    <row r="55" spans="1:255" ht="14.4" x14ac:dyDescent="0.3">
      <c r="A55" s="9"/>
      <c r="B55" s="40">
        <v>9</v>
      </c>
      <c r="C55" s="165"/>
      <c r="D55" s="166"/>
      <c r="E55" s="167"/>
      <c r="F55" s="60"/>
      <c r="G55" s="61"/>
      <c r="H55" s="61"/>
      <c r="I55" s="61"/>
      <c r="J55" s="61"/>
      <c r="K55" s="62"/>
      <c r="L55" s="42" t="str">
        <f t="shared" si="3"/>
        <v/>
      </c>
      <c r="M55" s="168" t="str">
        <f t="shared" si="2"/>
        <v/>
      </c>
      <c r="N55" s="169"/>
      <c r="O55" s="24"/>
      <c r="Q55" s="2"/>
    </row>
    <row r="56" spans="1:255" ht="15.75" customHeight="1" thickBot="1" x14ac:dyDescent="0.3">
      <c r="A56" s="9"/>
      <c r="B56" s="40">
        <v>10</v>
      </c>
      <c r="C56" s="172"/>
      <c r="D56" s="173"/>
      <c r="E56" s="174"/>
      <c r="F56" s="63"/>
      <c r="G56" s="64"/>
      <c r="H56" s="64"/>
      <c r="I56" s="64"/>
      <c r="J56" s="64"/>
      <c r="K56" s="65"/>
      <c r="L56" s="44" t="str">
        <f t="shared" si="3"/>
        <v/>
      </c>
      <c r="M56" s="175" t="str">
        <f t="shared" si="2"/>
        <v/>
      </c>
      <c r="N56" s="176"/>
      <c r="O56" s="24"/>
    </row>
    <row r="57" spans="1:255" x14ac:dyDescent="0.25">
      <c r="A57" s="33"/>
      <c r="B57" s="24"/>
      <c r="C57" s="24"/>
      <c r="D57" s="249" t="s">
        <v>9</v>
      </c>
      <c r="E57" s="249"/>
      <c r="F57" s="45">
        <f t="shared" ref="F57:K57" si="4">IF(AND(F46="",SUM(F46:F56)=0),"",IF(AND(F46="",SUM(F46:F56)&lt;&gt;0),"ERR",SUM(F46:F56)))</f>
        <v>0</v>
      </c>
      <c r="G57" s="45" t="str">
        <f t="shared" si="4"/>
        <v/>
      </c>
      <c r="H57" s="45" t="str">
        <f t="shared" si="4"/>
        <v/>
      </c>
      <c r="I57" s="45" t="str">
        <f t="shared" si="4"/>
        <v/>
      </c>
      <c r="J57" s="45" t="str">
        <f t="shared" si="4"/>
        <v/>
      </c>
      <c r="K57" s="45" t="str">
        <f t="shared" si="4"/>
        <v/>
      </c>
      <c r="L57" s="46"/>
      <c r="M57" s="247">
        <f>IF(OR(F57="ERR",G57="ERR",H57="ERR",I57="ERR",J57="ERR",K57="ERR"),"ERROR",SUM(M47:N56))</f>
        <v>0</v>
      </c>
      <c r="N57" s="248"/>
      <c r="O57" s="24"/>
      <c r="AA57" s="81">
        <f>M57</f>
        <v>0</v>
      </c>
    </row>
    <row r="58" spans="1:255" ht="14.4" thickBot="1" x14ac:dyDescent="0.3">
      <c r="A58" s="47"/>
      <c r="B58" s="47"/>
      <c r="C58" s="47"/>
      <c r="D58" s="47"/>
      <c r="E58" s="47"/>
      <c r="F58" s="47"/>
      <c r="G58" s="47"/>
      <c r="H58" s="47"/>
      <c r="I58" s="47"/>
      <c r="J58" s="47"/>
      <c r="K58" s="47"/>
      <c r="L58" s="47"/>
      <c r="M58" s="47"/>
      <c r="N58" s="47"/>
      <c r="O58" s="47"/>
    </row>
    <row r="59" spans="1:255" ht="14.25" customHeight="1" x14ac:dyDescent="0.25">
      <c r="A59" s="214" t="s">
        <v>81</v>
      </c>
      <c r="B59" s="216"/>
      <c r="C59" s="240">
        <f>$C$5</f>
        <v>0</v>
      </c>
      <c r="D59" s="241"/>
      <c r="E59" s="241"/>
      <c r="F59" s="241"/>
      <c r="G59" s="241"/>
      <c r="H59" s="241"/>
      <c r="I59" s="241"/>
      <c r="J59" s="241"/>
      <c r="K59" s="241"/>
      <c r="L59" s="241"/>
      <c r="M59" s="241"/>
      <c r="N59" s="241"/>
      <c r="O59" s="242"/>
    </row>
    <row r="60" spans="1:255" ht="14.4" thickBot="1" x14ac:dyDescent="0.3">
      <c r="A60" s="217"/>
      <c r="B60" s="219"/>
      <c r="C60" s="243"/>
      <c r="D60" s="244"/>
      <c r="E60" s="244"/>
      <c r="F60" s="244"/>
      <c r="G60" s="244"/>
      <c r="H60" s="244"/>
      <c r="I60" s="244"/>
      <c r="J60" s="244"/>
      <c r="K60" s="244"/>
      <c r="L60" s="244"/>
      <c r="M60" s="244"/>
      <c r="N60" s="244"/>
      <c r="O60" s="245"/>
    </row>
    <row r="61" spans="1:255" ht="14.25" customHeight="1" thickBot="1" x14ac:dyDescent="0.3"/>
    <row r="62" spans="1:255" ht="14.4" thickBot="1" x14ac:dyDescent="0.3">
      <c r="A62" s="224" t="s">
        <v>90</v>
      </c>
      <c r="B62" s="225"/>
      <c r="C62" s="225"/>
      <c r="D62" s="225"/>
      <c r="E62" s="225"/>
      <c r="F62" s="225"/>
      <c r="G62" s="225"/>
      <c r="H62" s="225"/>
      <c r="I62" s="225"/>
      <c r="J62" s="225"/>
      <c r="K62" s="225"/>
      <c r="L62" s="225"/>
      <c r="M62" s="225"/>
      <c r="N62" s="225"/>
      <c r="O62" s="226"/>
    </row>
    <row r="63" spans="1:255" ht="15" customHeight="1" thickBot="1" x14ac:dyDescent="0.3">
      <c r="B63" s="22"/>
      <c r="C63" s="22"/>
      <c r="D63" s="22"/>
      <c r="E63" s="22"/>
      <c r="F63" s="22"/>
      <c r="G63" s="22"/>
      <c r="H63" s="22"/>
      <c r="I63" s="22"/>
      <c r="J63" s="22"/>
      <c r="K63" s="48"/>
      <c r="L63" s="24"/>
      <c r="M63" s="24"/>
      <c r="N63" s="24"/>
      <c r="O63" s="24"/>
    </row>
    <row r="64" spans="1:255" ht="15" customHeight="1" thickBot="1" x14ac:dyDescent="0.3">
      <c r="A64" s="9"/>
      <c r="B64" s="23" t="s">
        <v>312</v>
      </c>
      <c r="C64" s="9"/>
      <c r="D64" s="9"/>
      <c r="E64" s="9"/>
      <c r="F64" s="9"/>
      <c r="G64" s="9"/>
      <c r="H64" s="9"/>
      <c r="I64" s="9"/>
      <c r="J64" s="9"/>
      <c r="K64" s="24"/>
      <c r="L64" s="237" t="s">
        <v>10</v>
      </c>
      <c r="M64" s="238"/>
      <c r="N64" s="238"/>
      <c r="O64" s="239"/>
      <c r="IU64" s="1" t="str">
        <f>B64</f>
        <v>Descripción:</v>
      </c>
    </row>
    <row r="65" spans="1:255" ht="14.4" thickBot="1" x14ac:dyDescent="0.3">
      <c r="A65" s="9"/>
      <c r="B65" s="227"/>
      <c r="C65" s="228"/>
      <c r="D65" s="228"/>
      <c r="E65" s="228"/>
      <c r="F65" s="228"/>
      <c r="G65" s="228"/>
      <c r="H65" s="228"/>
      <c r="I65" s="228"/>
      <c r="J65" s="229"/>
      <c r="K65" s="24"/>
      <c r="L65" s="233" t="s">
        <v>29</v>
      </c>
      <c r="M65" s="234"/>
      <c r="N65" s="235" t="s">
        <v>30</v>
      </c>
      <c r="O65" s="236"/>
      <c r="AA65" s="80">
        <f>B65</f>
        <v>0</v>
      </c>
    </row>
    <row r="66" spans="1:255" ht="14.4" thickBot="1" x14ac:dyDescent="0.3">
      <c r="A66" s="9"/>
      <c r="B66" s="230"/>
      <c r="C66" s="231"/>
      <c r="D66" s="231"/>
      <c r="E66" s="231"/>
      <c r="F66" s="231"/>
      <c r="G66" s="231"/>
      <c r="H66" s="231"/>
      <c r="I66" s="231"/>
      <c r="J66" s="232"/>
      <c r="K66" s="16" t="s">
        <v>9</v>
      </c>
      <c r="L66" s="220">
        <f>IF(M89=0,0,IF(G68="II",M89,IF(G68=0,"SUBSANAR",0)))</f>
        <v>0</v>
      </c>
      <c r="M66" s="221"/>
      <c r="N66" s="220">
        <f>IF(M89=0,0,IF(G68="DE",M89,IF(G68=0,"SUBSANAR",0)))</f>
        <v>0</v>
      </c>
      <c r="O66" s="221"/>
      <c r="AA66" s="81">
        <f>L66</f>
        <v>0</v>
      </c>
      <c r="IU66" s="4">
        <f>L66</f>
        <v>0</v>
      </c>
    </row>
    <row r="67" spans="1:255" x14ac:dyDescent="0.25">
      <c r="A67" s="9"/>
      <c r="B67" s="24"/>
      <c r="C67" s="24"/>
      <c r="D67" s="24"/>
      <c r="E67" s="24"/>
      <c r="F67" s="24"/>
      <c r="G67" s="24"/>
      <c r="H67" s="24"/>
      <c r="I67" s="24"/>
      <c r="J67" s="24"/>
      <c r="K67" s="24"/>
      <c r="L67" s="24"/>
      <c r="M67" s="24"/>
      <c r="N67" s="24"/>
      <c r="O67" s="24"/>
      <c r="AA67" s="81">
        <f>N66</f>
        <v>0</v>
      </c>
      <c r="IU67" s="4">
        <f>N66</f>
        <v>0</v>
      </c>
    </row>
    <row r="68" spans="1:255" x14ac:dyDescent="0.25">
      <c r="A68" s="9"/>
      <c r="B68" s="25" t="s">
        <v>36</v>
      </c>
      <c r="C68" s="26"/>
      <c r="D68" s="26"/>
      <c r="E68" s="24"/>
      <c r="F68" s="24"/>
      <c r="G68" s="56"/>
      <c r="H68" s="27" t="str">
        <f>IF(B65="","",IF(OR(G68="II",G68="DE"),"","Indicar si la subtarea es de Investigación o Desarrollo"))</f>
        <v/>
      </c>
      <c r="I68" s="24"/>
      <c r="J68" s="28"/>
      <c r="K68" s="28"/>
      <c r="L68" s="28"/>
      <c r="M68" s="28"/>
      <c r="N68" s="28"/>
      <c r="O68" s="28"/>
      <c r="AA68" s="80">
        <f>G68</f>
        <v>0</v>
      </c>
      <c r="IU68" s="1">
        <f>G68</f>
        <v>0</v>
      </c>
    </row>
    <row r="69" spans="1:255" x14ac:dyDescent="0.25">
      <c r="A69" s="9"/>
      <c r="B69" s="24"/>
      <c r="C69" s="24"/>
      <c r="D69" s="24"/>
      <c r="E69" s="24"/>
      <c r="F69" s="24"/>
      <c r="G69" s="24"/>
      <c r="H69" s="24"/>
      <c r="I69" s="24"/>
      <c r="J69" s="24"/>
      <c r="K69" s="24"/>
      <c r="L69" s="24"/>
      <c r="M69" s="24"/>
      <c r="N69" s="24"/>
      <c r="O69" s="24"/>
    </row>
    <row r="70" spans="1:255" ht="14.25" customHeight="1" x14ac:dyDescent="0.25">
      <c r="A70" s="9"/>
      <c r="B70" s="177" t="s">
        <v>91</v>
      </c>
      <c r="C70" s="177"/>
      <c r="D70" s="177"/>
      <c r="E70" s="177"/>
      <c r="F70" s="177"/>
      <c r="G70" s="177"/>
      <c r="H70" s="178"/>
      <c r="I70" s="180" t="str">
        <f>IF(AND(H70=0,H72=0),"",IF(AND(H72&gt;0,H70=0),"Incluir mes de inicio",IF(H70&lt;$J$9,"La subtarea se inicia antes del inicio de la actividad",IF(H70&gt;$J$10,"La subtarea se inicia después de la finalización de la actividad",""))))</f>
        <v/>
      </c>
      <c r="J70" s="180"/>
      <c r="K70" s="180"/>
      <c r="L70" s="180"/>
      <c r="M70" s="180"/>
      <c r="N70" s="180"/>
      <c r="O70" s="180"/>
      <c r="AA70" s="80">
        <f>H70</f>
        <v>0</v>
      </c>
      <c r="IU70" s="1">
        <f>H70</f>
        <v>0</v>
      </c>
    </row>
    <row r="71" spans="1:255" x14ac:dyDescent="0.25">
      <c r="A71" s="9"/>
      <c r="B71" s="177"/>
      <c r="C71" s="177"/>
      <c r="D71" s="177"/>
      <c r="E71" s="177"/>
      <c r="F71" s="177"/>
      <c r="G71" s="177"/>
      <c r="H71" s="201"/>
      <c r="I71" s="180"/>
      <c r="J71" s="180"/>
      <c r="K71" s="180"/>
      <c r="L71" s="180"/>
      <c r="M71" s="180"/>
      <c r="N71" s="180"/>
      <c r="O71" s="180"/>
    </row>
    <row r="72" spans="1:255" ht="14.25" customHeight="1" x14ac:dyDescent="0.25">
      <c r="A72" s="9"/>
      <c r="B72" s="177" t="s">
        <v>92</v>
      </c>
      <c r="C72" s="177"/>
      <c r="D72" s="177"/>
      <c r="E72" s="177"/>
      <c r="F72" s="177"/>
      <c r="G72" s="177"/>
      <c r="H72" s="178"/>
      <c r="I72" s="180" t="str">
        <f>IF(AND(H70=0,H72=0),"",IF(AND(OR(H70&lt;$J$9,H70&gt;$J$10),H72=0),"",IF(AND(H70&gt;=$J$9,H70&lt;=$J$10,H72=0),"Incluir mes de finalización",IF(H72&lt;$J$9,"La subtarea finaliza antes del inicio de la actividad",IF(H72&gt;$J$10,"La subtarea finaliza después de la finalización de la actividad","")))))</f>
        <v/>
      </c>
      <c r="J72" s="180"/>
      <c r="K72" s="180"/>
      <c r="L72" s="180"/>
      <c r="M72" s="180"/>
      <c r="N72" s="180"/>
      <c r="O72" s="180"/>
      <c r="AA72" s="80">
        <f>H72</f>
        <v>0</v>
      </c>
      <c r="IU72" s="1">
        <f>H72</f>
        <v>0</v>
      </c>
    </row>
    <row r="73" spans="1:255" x14ac:dyDescent="0.25">
      <c r="A73" s="9"/>
      <c r="B73" s="177"/>
      <c r="C73" s="177"/>
      <c r="D73" s="177"/>
      <c r="E73" s="177"/>
      <c r="F73" s="177"/>
      <c r="G73" s="177"/>
      <c r="H73" s="179"/>
      <c r="I73" s="180"/>
      <c r="J73" s="180"/>
      <c r="K73" s="180"/>
      <c r="L73" s="180"/>
      <c r="M73" s="180"/>
      <c r="N73" s="180"/>
      <c r="O73" s="180"/>
      <c r="AA73" s="82"/>
    </row>
    <row r="74" spans="1:255" x14ac:dyDescent="0.25">
      <c r="A74" s="9"/>
      <c r="B74" s="24"/>
      <c r="C74" s="24"/>
      <c r="D74" s="24"/>
      <c r="E74" s="24"/>
      <c r="F74" s="24"/>
      <c r="G74" s="31" t="s">
        <v>93</v>
      </c>
      <c r="H74" s="181" t="str">
        <f>IF(AND(H70=0,H72=0),"",IF(AND(H70&gt;=$J$9,H70&lt;=$J$10,H72=0),"SUBSANAR",IF(AND(H72&gt;=$J$9,H72&lt;=$J$10,H70=0),"SUBSANAR",IF(OR(H70&lt;$J$9,H70&gt;$J$10,H72&lt;$J$9,H72&gt;$J$10),"ERROR",H72-H70+1))))</f>
        <v/>
      </c>
      <c r="I74" s="182"/>
      <c r="J74" s="24" t="s">
        <v>17</v>
      </c>
      <c r="K74" s="24"/>
      <c r="L74" s="24"/>
      <c r="M74" s="24"/>
      <c r="N74" s="24"/>
      <c r="O74" s="24"/>
      <c r="AA74" s="82" t="str">
        <f>H74</f>
        <v/>
      </c>
    </row>
    <row r="75" spans="1:255" x14ac:dyDescent="0.25">
      <c r="A75" s="9"/>
      <c r="B75" s="24"/>
      <c r="C75" s="24"/>
      <c r="D75" s="24"/>
      <c r="E75" s="24"/>
      <c r="F75" s="24"/>
      <c r="G75" s="24"/>
      <c r="H75" s="24"/>
      <c r="I75" s="24"/>
      <c r="J75" s="24"/>
      <c r="K75" s="24"/>
      <c r="L75" s="24"/>
      <c r="M75" s="24"/>
      <c r="N75" s="24"/>
      <c r="O75" s="24"/>
      <c r="AA75" s="82"/>
    </row>
    <row r="76" spans="1:255" ht="14.4" thickBot="1" x14ac:dyDescent="0.3">
      <c r="A76" s="9"/>
      <c r="B76" s="32" t="s">
        <v>8</v>
      </c>
      <c r="C76" s="32"/>
      <c r="D76" s="32"/>
      <c r="E76" s="32"/>
      <c r="F76" s="32"/>
      <c r="G76" s="32"/>
      <c r="H76" s="33"/>
      <c r="I76" s="33"/>
      <c r="J76" s="33"/>
      <c r="K76" s="33"/>
      <c r="L76" s="33"/>
      <c r="M76" s="33"/>
      <c r="N76" s="33"/>
      <c r="O76" s="24"/>
      <c r="AA76" s="82"/>
    </row>
    <row r="77" spans="1:255" ht="14.25" customHeight="1" x14ac:dyDescent="0.25">
      <c r="A77" s="9"/>
      <c r="B77" s="34"/>
      <c r="C77" s="183" t="s">
        <v>19</v>
      </c>
      <c r="D77" s="184"/>
      <c r="E77" s="185"/>
      <c r="F77" s="189" t="s">
        <v>24</v>
      </c>
      <c r="G77" s="190"/>
      <c r="H77" s="190"/>
      <c r="I77" s="190"/>
      <c r="J77" s="190"/>
      <c r="K77" s="191"/>
      <c r="L77" s="192" t="s">
        <v>22</v>
      </c>
      <c r="M77" s="194" t="s">
        <v>10</v>
      </c>
      <c r="N77" s="195"/>
      <c r="O77" s="24"/>
    </row>
    <row r="78" spans="1:255" ht="14.4" thickBot="1" x14ac:dyDescent="0.3">
      <c r="A78" s="9"/>
      <c r="B78" s="35"/>
      <c r="C78" s="186"/>
      <c r="D78" s="187"/>
      <c r="E78" s="188"/>
      <c r="F78" s="36" t="str">
        <f>IF(OR(H70&lt;$J$9,H72&gt;$J$10),"",CONCATENATE("MES ",H70))</f>
        <v xml:space="preserve">MES </v>
      </c>
      <c r="G78" s="37" t="str">
        <f>IF(OR(H70&lt;$J$9,H72&gt;$J$10),"",IF(H70+1&gt;H72,"",CONCATENATE("MES ",H70+1)))</f>
        <v/>
      </c>
      <c r="H78" s="37" t="str">
        <f>IF(OR(H70&lt;$J$9,H72&gt;$J$10),"",IF(H70+2&gt;H72,"",CONCATENATE("MES ",H70+2)))</f>
        <v/>
      </c>
      <c r="I78" s="37" t="str">
        <f>IF(OR(H70&lt;$J$9,H72&gt;$J$10),"",IF(H70+3&gt;H72,"",CONCATENATE("MES ",H70+3)))</f>
        <v/>
      </c>
      <c r="J78" s="37" t="str">
        <f>IF(OR(H70&lt;$J$9,H72&gt;$J$10),"",IF(H70+4&gt;H72,"",CONCATENATE("MES ",H70+4)))</f>
        <v/>
      </c>
      <c r="K78" s="38" t="str">
        <f>IF(OR(H70&lt;$J$9,H72&gt;$J$10),"",IF(H70+5&gt;H72,"",CONCATENATE("MES ",H70+5)))</f>
        <v/>
      </c>
      <c r="L78" s="193"/>
      <c r="M78" s="196"/>
      <c r="N78" s="197"/>
      <c r="O78" s="39"/>
    </row>
    <row r="79" spans="1:255" x14ac:dyDescent="0.25">
      <c r="A79" s="9"/>
      <c r="B79" s="40">
        <v>1</v>
      </c>
      <c r="C79" s="198"/>
      <c r="D79" s="199"/>
      <c r="E79" s="200"/>
      <c r="F79" s="57"/>
      <c r="G79" s="58"/>
      <c r="H79" s="58"/>
      <c r="I79" s="58"/>
      <c r="J79" s="58"/>
      <c r="K79" s="59"/>
      <c r="L79" s="41" t="str">
        <f>IF(C79="","",SUM(F79:K79))</f>
        <v/>
      </c>
      <c r="M79" s="170" t="str">
        <f t="shared" ref="M79:M88" si="5">IF(C79="","",ROUND(L79*VLOOKUP(C79,TCN,3,FALSE),3))</f>
        <v/>
      </c>
      <c r="N79" s="171"/>
      <c r="O79" s="24"/>
    </row>
    <row r="80" spans="1:255" x14ac:dyDescent="0.25">
      <c r="A80" s="9"/>
      <c r="B80" s="40">
        <v>3</v>
      </c>
      <c r="C80" s="165"/>
      <c r="D80" s="166"/>
      <c r="E80" s="167"/>
      <c r="F80" s="60"/>
      <c r="G80" s="61"/>
      <c r="H80" s="61"/>
      <c r="I80" s="61"/>
      <c r="J80" s="61"/>
      <c r="K80" s="62"/>
      <c r="L80" s="42" t="str">
        <f t="shared" ref="L80:L88" si="6">IF(C80="","",SUM(F80:K80))</f>
        <v/>
      </c>
      <c r="M80" s="168" t="str">
        <f t="shared" si="5"/>
        <v/>
      </c>
      <c r="N80" s="169"/>
      <c r="O80" s="24"/>
    </row>
    <row r="81" spans="1:255" x14ac:dyDescent="0.25">
      <c r="A81" s="9"/>
      <c r="B81" s="40">
        <v>3</v>
      </c>
      <c r="C81" s="165"/>
      <c r="D81" s="166"/>
      <c r="E81" s="167"/>
      <c r="F81" s="60"/>
      <c r="G81" s="61"/>
      <c r="H81" s="61"/>
      <c r="I81" s="61"/>
      <c r="J81" s="61"/>
      <c r="K81" s="62"/>
      <c r="L81" s="42" t="str">
        <f t="shared" si="6"/>
        <v/>
      </c>
      <c r="M81" s="168" t="str">
        <f t="shared" si="5"/>
        <v/>
      </c>
      <c r="N81" s="169"/>
      <c r="O81" s="24"/>
    </row>
    <row r="82" spans="1:255" x14ac:dyDescent="0.25">
      <c r="A82" s="9"/>
      <c r="B82" s="40">
        <v>4</v>
      </c>
      <c r="C82" s="165"/>
      <c r="D82" s="166"/>
      <c r="E82" s="167"/>
      <c r="F82" s="60"/>
      <c r="G82" s="61"/>
      <c r="H82" s="61"/>
      <c r="I82" s="61"/>
      <c r="J82" s="61"/>
      <c r="K82" s="62"/>
      <c r="L82" s="42" t="str">
        <f t="shared" si="6"/>
        <v/>
      </c>
      <c r="M82" s="168" t="str">
        <f t="shared" si="5"/>
        <v/>
      </c>
      <c r="N82" s="169"/>
      <c r="O82" s="24"/>
    </row>
    <row r="83" spans="1:255" x14ac:dyDescent="0.25">
      <c r="A83" s="9"/>
      <c r="B83" s="40">
        <v>5</v>
      </c>
      <c r="C83" s="165"/>
      <c r="D83" s="166"/>
      <c r="E83" s="167"/>
      <c r="F83" s="60"/>
      <c r="G83" s="61"/>
      <c r="H83" s="61"/>
      <c r="I83" s="61"/>
      <c r="J83" s="61"/>
      <c r="K83" s="62"/>
      <c r="L83" s="42" t="str">
        <f t="shared" si="6"/>
        <v/>
      </c>
      <c r="M83" s="168" t="str">
        <f t="shared" si="5"/>
        <v/>
      </c>
      <c r="N83" s="169"/>
      <c r="O83" s="24"/>
      <c r="AA83" s="83"/>
    </row>
    <row r="84" spans="1:255" x14ac:dyDescent="0.25">
      <c r="A84" s="9"/>
      <c r="B84" s="40">
        <v>6</v>
      </c>
      <c r="C84" s="165"/>
      <c r="D84" s="166"/>
      <c r="E84" s="167"/>
      <c r="F84" s="60"/>
      <c r="G84" s="61"/>
      <c r="H84" s="61"/>
      <c r="I84" s="61"/>
      <c r="J84" s="61"/>
      <c r="K84" s="62"/>
      <c r="L84" s="42" t="str">
        <f t="shared" si="6"/>
        <v/>
      </c>
      <c r="M84" s="168" t="str">
        <f t="shared" si="5"/>
        <v/>
      </c>
      <c r="N84" s="169"/>
      <c r="O84" s="24"/>
    </row>
    <row r="85" spans="1:255" x14ac:dyDescent="0.25">
      <c r="A85" s="9"/>
      <c r="B85" s="40">
        <v>7</v>
      </c>
      <c r="C85" s="165"/>
      <c r="D85" s="166"/>
      <c r="E85" s="167"/>
      <c r="F85" s="60"/>
      <c r="G85" s="61"/>
      <c r="H85" s="61"/>
      <c r="I85" s="61"/>
      <c r="J85" s="61"/>
      <c r="K85" s="62"/>
      <c r="L85" s="42" t="str">
        <f t="shared" si="6"/>
        <v/>
      </c>
      <c r="M85" s="168" t="str">
        <f t="shared" si="5"/>
        <v/>
      </c>
      <c r="N85" s="169"/>
      <c r="O85" s="24"/>
    </row>
    <row r="86" spans="1:255" x14ac:dyDescent="0.25">
      <c r="A86" s="9"/>
      <c r="B86" s="40">
        <v>8</v>
      </c>
      <c r="C86" s="165"/>
      <c r="D86" s="166"/>
      <c r="E86" s="167"/>
      <c r="F86" s="60"/>
      <c r="G86" s="61"/>
      <c r="H86" s="61"/>
      <c r="I86" s="61"/>
      <c r="J86" s="61"/>
      <c r="K86" s="62"/>
      <c r="L86" s="42" t="str">
        <f t="shared" si="6"/>
        <v/>
      </c>
      <c r="M86" s="168" t="str">
        <f t="shared" si="5"/>
        <v/>
      </c>
      <c r="N86" s="169"/>
      <c r="O86" s="24"/>
    </row>
    <row r="87" spans="1:255" x14ac:dyDescent="0.25">
      <c r="A87" s="9"/>
      <c r="B87" s="40">
        <v>9</v>
      </c>
      <c r="C87" s="165"/>
      <c r="D87" s="166"/>
      <c r="E87" s="167"/>
      <c r="F87" s="60"/>
      <c r="G87" s="61"/>
      <c r="H87" s="61"/>
      <c r="I87" s="61"/>
      <c r="J87" s="61"/>
      <c r="K87" s="62"/>
      <c r="L87" s="42" t="str">
        <f t="shared" si="6"/>
        <v/>
      </c>
      <c r="M87" s="168" t="str">
        <f t="shared" si="5"/>
        <v/>
      </c>
      <c r="N87" s="169"/>
      <c r="O87" s="24"/>
    </row>
    <row r="88" spans="1:255" ht="14.4" thickBot="1" x14ac:dyDescent="0.3">
      <c r="A88" s="9"/>
      <c r="B88" s="40">
        <v>10</v>
      </c>
      <c r="C88" s="172"/>
      <c r="D88" s="173"/>
      <c r="E88" s="174"/>
      <c r="F88" s="63"/>
      <c r="G88" s="64"/>
      <c r="H88" s="64"/>
      <c r="I88" s="64"/>
      <c r="J88" s="64"/>
      <c r="K88" s="65"/>
      <c r="L88" s="44" t="str">
        <f t="shared" si="6"/>
        <v/>
      </c>
      <c r="M88" s="175" t="str">
        <f t="shared" si="5"/>
        <v/>
      </c>
      <c r="N88" s="176"/>
      <c r="O88" s="24"/>
    </row>
    <row r="89" spans="1:255" x14ac:dyDescent="0.25">
      <c r="A89" s="33"/>
      <c r="B89" s="24"/>
      <c r="C89" s="24"/>
      <c r="D89" s="249" t="s">
        <v>9</v>
      </c>
      <c r="E89" s="249"/>
      <c r="F89" s="45">
        <f t="shared" ref="F89:K89" si="7">IF(AND(F78="",SUM(F78:F88)=0),"",IF(AND(F78="",SUM(F78:F88)&lt;&gt;0),"ERR",SUM(F78:F88)))</f>
        <v>0</v>
      </c>
      <c r="G89" s="45" t="str">
        <f t="shared" si="7"/>
        <v/>
      </c>
      <c r="H89" s="45" t="str">
        <f t="shared" si="7"/>
        <v/>
      </c>
      <c r="I89" s="45" t="str">
        <f t="shared" si="7"/>
        <v/>
      </c>
      <c r="J89" s="45" t="str">
        <f t="shared" si="7"/>
        <v/>
      </c>
      <c r="K89" s="45" t="str">
        <f t="shared" si="7"/>
        <v/>
      </c>
      <c r="L89" s="46"/>
      <c r="M89" s="247">
        <f>IF(OR(F89="ERR",G89="ERR",H89="ERR",I89="ERR",J89="ERR",K89="ERR"),"ERROR",SUM(M79:N88))</f>
        <v>0</v>
      </c>
      <c r="N89" s="248"/>
      <c r="O89" s="24"/>
      <c r="AA89" s="81">
        <f>M89</f>
        <v>0</v>
      </c>
    </row>
    <row r="90" spans="1:255" ht="14.4" thickBot="1" x14ac:dyDescent="0.3">
      <c r="A90" s="24"/>
      <c r="B90" s="24"/>
      <c r="C90" s="24"/>
      <c r="D90" s="24"/>
      <c r="E90" s="24"/>
      <c r="F90" s="24"/>
      <c r="G90" s="24"/>
      <c r="H90" s="24"/>
      <c r="I90" s="24"/>
      <c r="J90" s="24"/>
      <c r="K90" s="24"/>
      <c r="L90" s="24"/>
      <c r="M90" s="24"/>
      <c r="N90" s="24"/>
      <c r="O90" s="24"/>
    </row>
    <row r="91" spans="1:255" ht="14.4" thickBot="1" x14ac:dyDescent="0.3">
      <c r="A91" s="224" t="s">
        <v>94</v>
      </c>
      <c r="B91" s="225"/>
      <c r="C91" s="225"/>
      <c r="D91" s="225"/>
      <c r="E91" s="225"/>
      <c r="F91" s="225"/>
      <c r="G91" s="225"/>
      <c r="H91" s="225"/>
      <c r="I91" s="225"/>
      <c r="J91" s="225"/>
      <c r="K91" s="225"/>
      <c r="L91" s="225"/>
      <c r="M91" s="225"/>
      <c r="N91" s="225"/>
      <c r="O91" s="226"/>
    </row>
    <row r="92" spans="1:255" ht="15" customHeight="1" thickBot="1" x14ac:dyDescent="0.3">
      <c r="B92" s="22"/>
      <c r="C92" s="22"/>
      <c r="D92" s="22"/>
      <c r="E92" s="22"/>
      <c r="F92" s="22"/>
      <c r="G92" s="22"/>
      <c r="H92" s="22"/>
      <c r="I92" s="22"/>
      <c r="J92" s="22"/>
      <c r="K92" s="48"/>
      <c r="L92" s="24"/>
      <c r="M92" s="24"/>
      <c r="N92" s="24"/>
      <c r="O92" s="24"/>
    </row>
    <row r="93" spans="1:255" ht="15" customHeight="1" thickBot="1" x14ac:dyDescent="0.3">
      <c r="A93" s="9"/>
      <c r="B93" s="23" t="s">
        <v>312</v>
      </c>
      <c r="C93" s="9"/>
      <c r="D93" s="9"/>
      <c r="E93" s="9"/>
      <c r="F93" s="9"/>
      <c r="G93" s="9"/>
      <c r="H93" s="9"/>
      <c r="I93" s="9"/>
      <c r="J93" s="9"/>
      <c r="K93" s="24"/>
      <c r="L93" s="237" t="s">
        <v>10</v>
      </c>
      <c r="M93" s="238"/>
      <c r="N93" s="238"/>
      <c r="O93" s="239"/>
      <c r="IU93" s="1" t="str">
        <f>B93</f>
        <v>Descripción:</v>
      </c>
    </row>
    <row r="94" spans="1:255" ht="14.4" thickBot="1" x14ac:dyDescent="0.3">
      <c r="A94" s="9"/>
      <c r="B94" s="227"/>
      <c r="C94" s="228"/>
      <c r="D94" s="228"/>
      <c r="E94" s="228"/>
      <c r="F94" s="228"/>
      <c r="G94" s="228"/>
      <c r="H94" s="228"/>
      <c r="I94" s="228"/>
      <c r="J94" s="229"/>
      <c r="K94" s="24"/>
      <c r="L94" s="233" t="s">
        <v>29</v>
      </c>
      <c r="M94" s="234"/>
      <c r="N94" s="235" t="s">
        <v>30</v>
      </c>
      <c r="O94" s="236"/>
      <c r="AA94" s="80">
        <f>B94</f>
        <v>0</v>
      </c>
    </row>
    <row r="95" spans="1:255" ht="14.4" thickBot="1" x14ac:dyDescent="0.3">
      <c r="A95" s="9"/>
      <c r="B95" s="230"/>
      <c r="C95" s="231"/>
      <c r="D95" s="231"/>
      <c r="E95" s="231"/>
      <c r="F95" s="231"/>
      <c r="G95" s="231"/>
      <c r="H95" s="231"/>
      <c r="I95" s="231"/>
      <c r="J95" s="232"/>
      <c r="K95" s="16" t="s">
        <v>9</v>
      </c>
      <c r="L95" s="220">
        <f>IF(M118=0,0,IF(G97="II",M118,IF(G97=0,"SUBSANAR",0)))</f>
        <v>0</v>
      </c>
      <c r="M95" s="221"/>
      <c r="N95" s="220">
        <f>IF(M118=0,0,IF(G97="DE",M118,IF(G97=0,"SUBSANAR",0)))</f>
        <v>0</v>
      </c>
      <c r="O95" s="221"/>
      <c r="AA95" s="81">
        <f>L95</f>
        <v>0</v>
      </c>
      <c r="IU95" s="4">
        <f>L95</f>
        <v>0</v>
      </c>
    </row>
    <row r="96" spans="1:255" x14ac:dyDescent="0.25">
      <c r="A96" s="9"/>
      <c r="B96" s="24"/>
      <c r="C96" s="24"/>
      <c r="D96" s="24"/>
      <c r="E96" s="24"/>
      <c r="F96" s="24"/>
      <c r="G96" s="24"/>
      <c r="H96" s="24"/>
      <c r="I96" s="24"/>
      <c r="J96" s="24"/>
      <c r="K96" s="24"/>
      <c r="L96" s="24"/>
      <c r="M96" s="24"/>
      <c r="N96" s="24"/>
      <c r="O96" s="24"/>
      <c r="AA96" s="81">
        <f>N95</f>
        <v>0</v>
      </c>
      <c r="IU96" s="4">
        <f>N95</f>
        <v>0</v>
      </c>
    </row>
    <row r="97" spans="1:255" x14ac:dyDescent="0.25">
      <c r="A97" s="9"/>
      <c r="B97" s="25" t="s">
        <v>36</v>
      </c>
      <c r="C97" s="26"/>
      <c r="D97" s="26"/>
      <c r="E97" s="24"/>
      <c r="F97" s="24"/>
      <c r="G97" s="56"/>
      <c r="H97" s="27" t="str">
        <f>IF(B94="","",IF(OR(G97="II",G97="DE"),"","Indicar si la subtarea es de Investigación o Desarrollo"))</f>
        <v/>
      </c>
      <c r="I97" s="24"/>
      <c r="J97" s="28"/>
      <c r="K97" s="28"/>
      <c r="L97" s="28"/>
      <c r="M97" s="28"/>
      <c r="N97" s="28"/>
      <c r="O97" s="28"/>
      <c r="AA97" s="80">
        <f>G97</f>
        <v>0</v>
      </c>
      <c r="IU97" s="1">
        <f>G97</f>
        <v>0</v>
      </c>
    </row>
    <row r="98" spans="1:255" x14ac:dyDescent="0.25">
      <c r="A98" s="9"/>
      <c r="B98" s="24"/>
      <c r="C98" s="24"/>
      <c r="D98" s="24"/>
      <c r="E98" s="24"/>
      <c r="F98" s="24"/>
      <c r="G98" s="24"/>
      <c r="H98" s="24"/>
      <c r="I98" s="24"/>
      <c r="J98" s="24"/>
      <c r="K98" s="24"/>
      <c r="L98" s="24"/>
      <c r="M98" s="24"/>
      <c r="N98" s="24"/>
      <c r="O98" s="24"/>
    </row>
    <row r="99" spans="1:255" ht="14.25" customHeight="1" x14ac:dyDescent="0.25">
      <c r="A99" s="9"/>
      <c r="B99" s="177" t="s">
        <v>95</v>
      </c>
      <c r="C99" s="177"/>
      <c r="D99" s="177"/>
      <c r="E99" s="177"/>
      <c r="F99" s="177"/>
      <c r="G99" s="177"/>
      <c r="H99" s="178"/>
      <c r="I99" s="180" t="str">
        <f>IF(AND(H99=0,H101=0),"",IF(AND(H101&gt;0,H99=0),"Incluir mes de inicio",IF(H99&lt;$J$9,"La subtarea se inicia antes del inicio de la actividad",IF(H99&gt;$J$10,"La subtarea se inicia después de la finalización de la actividad",""))))</f>
        <v/>
      </c>
      <c r="J99" s="180"/>
      <c r="K99" s="180"/>
      <c r="L99" s="180"/>
      <c r="M99" s="180"/>
      <c r="N99" s="180"/>
      <c r="O99" s="180"/>
      <c r="AA99" s="80">
        <f>H99</f>
        <v>0</v>
      </c>
      <c r="IU99" s="1">
        <f>H99</f>
        <v>0</v>
      </c>
    </row>
    <row r="100" spans="1:255" x14ac:dyDescent="0.25">
      <c r="A100" s="9"/>
      <c r="B100" s="177"/>
      <c r="C100" s="177"/>
      <c r="D100" s="177"/>
      <c r="E100" s="177"/>
      <c r="F100" s="177"/>
      <c r="G100" s="177"/>
      <c r="H100" s="201"/>
      <c r="I100" s="180"/>
      <c r="J100" s="180"/>
      <c r="K100" s="180"/>
      <c r="L100" s="180"/>
      <c r="M100" s="180"/>
      <c r="N100" s="180"/>
      <c r="O100" s="180"/>
    </row>
    <row r="101" spans="1:255" ht="14.25" customHeight="1" x14ac:dyDescent="0.25">
      <c r="A101" s="9"/>
      <c r="B101" s="177" t="s">
        <v>96</v>
      </c>
      <c r="C101" s="177"/>
      <c r="D101" s="177"/>
      <c r="E101" s="177"/>
      <c r="F101" s="177"/>
      <c r="G101" s="177"/>
      <c r="H101" s="178"/>
      <c r="I101" s="180" t="str">
        <f>IF(AND(H99=0,H101=0),"",IF(AND(OR(H99&lt;$J$9,H99&gt;$J$10),H101=0),"",IF(AND(H99&gt;=$J$9,H99&lt;=$J$10,H101=0),"Incluir mes de finalización",IF(H101&lt;$J$9,"La subtarea finaliza antes del inicio de la actividad",IF(H101&gt;$J$10,"La subtarea finaliza después de la finalización de la actividad","")))))</f>
        <v/>
      </c>
      <c r="J101" s="180"/>
      <c r="K101" s="180"/>
      <c r="L101" s="180"/>
      <c r="M101" s="180"/>
      <c r="N101" s="180"/>
      <c r="O101" s="180"/>
      <c r="AA101" s="80">
        <f>H101</f>
        <v>0</v>
      </c>
      <c r="IU101" s="1">
        <f>H101</f>
        <v>0</v>
      </c>
    </row>
    <row r="102" spans="1:255" x14ac:dyDescent="0.25">
      <c r="A102" s="9"/>
      <c r="B102" s="177"/>
      <c r="C102" s="177"/>
      <c r="D102" s="177"/>
      <c r="E102" s="177"/>
      <c r="F102" s="177"/>
      <c r="G102" s="177"/>
      <c r="H102" s="179"/>
      <c r="I102" s="180"/>
      <c r="J102" s="180"/>
      <c r="K102" s="180"/>
      <c r="L102" s="180"/>
      <c r="M102" s="180"/>
      <c r="N102" s="180"/>
      <c r="O102" s="180"/>
      <c r="AA102" s="82"/>
    </row>
    <row r="103" spans="1:255" x14ac:dyDescent="0.25">
      <c r="A103" s="9"/>
      <c r="B103" s="24"/>
      <c r="C103" s="24"/>
      <c r="D103" s="24"/>
      <c r="E103" s="24"/>
      <c r="F103" s="24"/>
      <c r="G103" s="31" t="s">
        <v>97</v>
      </c>
      <c r="H103" s="181" t="str">
        <f>IF(AND(H99=0,H101=0),"",IF(AND(H99&gt;=$J$9,H99&lt;=$J$10,H101=0),"SUBSANAR",IF(AND(H101&gt;=$J$9,H101&lt;=$J$10,H99=0),"SUBSANAR",IF(OR(H99&lt;$J$9,H99&gt;$J$10,H101&lt;$J$9,H101&gt;$J$10),"ERROR",H101-H99+1))))</f>
        <v/>
      </c>
      <c r="I103" s="182"/>
      <c r="J103" s="24" t="s">
        <v>17</v>
      </c>
      <c r="K103" s="24"/>
      <c r="L103" s="24"/>
      <c r="M103" s="24"/>
      <c r="N103" s="24"/>
      <c r="O103" s="24"/>
      <c r="AA103" s="82" t="str">
        <f>H103</f>
        <v/>
      </c>
    </row>
    <row r="104" spans="1:255" x14ac:dyDescent="0.25">
      <c r="A104" s="9"/>
      <c r="B104" s="24"/>
      <c r="C104" s="24"/>
      <c r="D104" s="24"/>
      <c r="E104" s="24"/>
      <c r="F104" s="24"/>
      <c r="G104" s="24"/>
      <c r="H104" s="24"/>
      <c r="I104" s="24"/>
      <c r="J104" s="24"/>
      <c r="K104" s="24"/>
      <c r="L104" s="24"/>
      <c r="M104" s="24"/>
      <c r="N104" s="24"/>
      <c r="O104" s="24"/>
      <c r="AA104" s="82"/>
    </row>
    <row r="105" spans="1:255" ht="14.4" thickBot="1" x14ac:dyDescent="0.3">
      <c r="A105" s="9"/>
      <c r="B105" s="32" t="s">
        <v>8</v>
      </c>
      <c r="C105" s="32"/>
      <c r="D105" s="32"/>
      <c r="E105" s="32"/>
      <c r="F105" s="32"/>
      <c r="G105" s="32"/>
      <c r="H105" s="33"/>
      <c r="I105" s="33"/>
      <c r="J105" s="33"/>
      <c r="K105" s="33"/>
      <c r="L105" s="33"/>
      <c r="M105" s="33"/>
      <c r="N105" s="33"/>
      <c r="O105" s="24"/>
      <c r="AA105" s="82"/>
    </row>
    <row r="106" spans="1:255" ht="14.25" customHeight="1" x14ac:dyDescent="0.25">
      <c r="A106" s="9"/>
      <c r="B106" s="34"/>
      <c r="C106" s="183" t="s">
        <v>19</v>
      </c>
      <c r="D106" s="184"/>
      <c r="E106" s="185"/>
      <c r="F106" s="189" t="s">
        <v>24</v>
      </c>
      <c r="G106" s="190"/>
      <c r="H106" s="190"/>
      <c r="I106" s="190"/>
      <c r="J106" s="190"/>
      <c r="K106" s="191"/>
      <c r="L106" s="192" t="s">
        <v>22</v>
      </c>
      <c r="M106" s="194" t="s">
        <v>10</v>
      </c>
      <c r="N106" s="195"/>
      <c r="O106" s="24"/>
    </row>
    <row r="107" spans="1:255" ht="14.4" thickBot="1" x14ac:dyDescent="0.3">
      <c r="A107" s="9"/>
      <c r="B107" s="35"/>
      <c r="C107" s="186"/>
      <c r="D107" s="187"/>
      <c r="E107" s="188"/>
      <c r="F107" s="36" t="str">
        <f>IF(OR(H99&lt;$J$9,H101&gt;$J$10),"",CONCATENATE("MES ",H99))</f>
        <v xml:space="preserve">MES </v>
      </c>
      <c r="G107" s="37" t="str">
        <f>IF(OR(H99&lt;$J$9,H101&gt;$J$10),"",IF(H99+1&gt;H101,"",CONCATENATE("MES ",H99+1)))</f>
        <v/>
      </c>
      <c r="H107" s="37" t="str">
        <f>IF(OR(H99&lt;$J$9,H101&gt;$J$10),"",IF(H99+2&gt;H101,"",CONCATENATE("MES ",H99+2)))</f>
        <v/>
      </c>
      <c r="I107" s="37" t="str">
        <f>IF(OR(H99&lt;$J$9,H101&gt;$J$10),"",IF(H99+3&gt;H101,"",CONCATENATE("MES ",H99+3)))</f>
        <v/>
      </c>
      <c r="J107" s="37" t="str">
        <f>IF(OR(H99&lt;$J$9,H101&gt;$J$10),"",IF(H99+4&gt;H101,"",CONCATENATE("MES ",H99+4)))</f>
        <v/>
      </c>
      <c r="K107" s="38" t="str">
        <f>IF(OR(H99&lt;$J$9,H101&gt;$J$10),"",IF(H99+5&gt;H101,"",CONCATENATE("MES ",H99+5)))</f>
        <v/>
      </c>
      <c r="L107" s="193"/>
      <c r="M107" s="196"/>
      <c r="N107" s="197"/>
      <c r="O107" s="39"/>
    </row>
    <row r="108" spans="1:255" x14ac:dyDescent="0.25">
      <c r="A108" s="9"/>
      <c r="B108" s="40">
        <v>1</v>
      </c>
      <c r="C108" s="198"/>
      <c r="D108" s="199"/>
      <c r="E108" s="200"/>
      <c r="F108" s="57"/>
      <c r="G108" s="58"/>
      <c r="H108" s="58"/>
      <c r="I108" s="58"/>
      <c r="J108" s="58"/>
      <c r="K108" s="59"/>
      <c r="L108" s="41" t="str">
        <f>IF(C108="","",SUM(F108:K108))</f>
        <v/>
      </c>
      <c r="M108" s="170" t="str">
        <f t="shared" ref="M108:M117" si="8">IF(C108="","",ROUND(L108*VLOOKUP(C108,TCN,3,FALSE),3))</f>
        <v/>
      </c>
      <c r="N108" s="171"/>
      <c r="O108" s="24"/>
    </row>
    <row r="109" spans="1:255" x14ac:dyDescent="0.25">
      <c r="A109" s="9"/>
      <c r="B109" s="40">
        <v>3</v>
      </c>
      <c r="C109" s="165"/>
      <c r="D109" s="166"/>
      <c r="E109" s="167"/>
      <c r="F109" s="60"/>
      <c r="G109" s="61"/>
      <c r="H109" s="61"/>
      <c r="I109" s="61"/>
      <c r="J109" s="61"/>
      <c r="K109" s="62"/>
      <c r="L109" s="42" t="str">
        <f t="shared" ref="L109:L117" si="9">IF(C109="","",SUM(F109:K109))</f>
        <v/>
      </c>
      <c r="M109" s="168" t="str">
        <f t="shared" si="8"/>
        <v/>
      </c>
      <c r="N109" s="169"/>
      <c r="O109" s="24"/>
    </row>
    <row r="110" spans="1:255" x14ac:dyDescent="0.25">
      <c r="A110" s="9"/>
      <c r="B110" s="40">
        <v>3</v>
      </c>
      <c r="C110" s="165"/>
      <c r="D110" s="166"/>
      <c r="E110" s="167"/>
      <c r="F110" s="60"/>
      <c r="G110" s="61"/>
      <c r="H110" s="61"/>
      <c r="I110" s="61"/>
      <c r="J110" s="61"/>
      <c r="K110" s="62"/>
      <c r="L110" s="42" t="str">
        <f t="shared" si="9"/>
        <v/>
      </c>
      <c r="M110" s="168" t="str">
        <f t="shared" si="8"/>
        <v/>
      </c>
      <c r="N110" s="169"/>
      <c r="O110" s="24"/>
    </row>
    <row r="111" spans="1:255" x14ac:dyDescent="0.25">
      <c r="A111" s="9"/>
      <c r="B111" s="40">
        <v>4</v>
      </c>
      <c r="C111" s="165"/>
      <c r="D111" s="166"/>
      <c r="E111" s="167"/>
      <c r="F111" s="60"/>
      <c r="G111" s="61"/>
      <c r="H111" s="61"/>
      <c r="I111" s="61"/>
      <c r="J111" s="61"/>
      <c r="K111" s="62"/>
      <c r="L111" s="42" t="str">
        <f t="shared" si="9"/>
        <v/>
      </c>
      <c r="M111" s="168" t="str">
        <f t="shared" si="8"/>
        <v/>
      </c>
      <c r="N111" s="169"/>
      <c r="O111" s="24"/>
    </row>
    <row r="112" spans="1:255" x14ac:dyDescent="0.25">
      <c r="A112" s="9"/>
      <c r="B112" s="40">
        <v>5</v>
      </c>
      <c r="C112" s="165"/>
      <c r="D112" s="166"/>
      <c r="E112" s="167"/>
      <c r="F112" s="60"/>
      <c r="G112" s="61"/>
      <c r="H112" s="61"/>
      <c r="I112" s="61"/>
      <c r="J112" s="61"/>
      <c r="K112" s="62"/>
      <c r="L112" s="42" t="str">
        <f t="shared" si="9"/>
        <v/>
      </c>
      <c r="M112" s="168" t="str">
        <f t="shared" si="8"/>
        <v/>
      </c>
      <c r="N112" s="169"/>
      <c r="O112" s="24"/>
      <c r="AA112" s="83"/>
    </row>
    <row r="113" spans="1:255" x14ac:dyDescent="0.25">
      <c r="A113" s="9"/>
      <c r="B113" s="40">
        <v>6</v>
      </c>
      <c r="C113" s="165"/>
      <c r="D113" s="166"/>
      <c r="E113" s="167"/>
      <c r="F113" s="60"/>
      <c r="G113" s="61"/>
      <c r="H113" s="61"/>
      <c r="I113" s="61"/>
      <c r="J113" s="61"/>
      <c r="K113" s="62"/>
      <c r="L113" s="42" t="str">
        <f t="shared" si="9"/>
        <v/>
      </c>
      <c r="M113" s="168" t="str">
        <f t="shared" si="8"/>
        <v/>
      </c>
      <c r="N113" s="169"/>
      <c r="O113" s="24"/>
    </row>
    <row r="114" spans="1:255" x14ac:dyDescent="0.25">
      <c r="A114" s="9"/>
      <c r="B114" s="40">
        <v>7</v>
      </c>
      <c r="C114" s="165"/>
      <c r="D114" s="166"/>
      <c r="E114" s="167"/>
      <c r="F114" s="60"/>
      <c r="G114" s="61"/>
      <c r="H114" s="61"/>
      <c r="I114" s="61"/>
      <c r="J114" s="61"/>
      <c r="K114" s="62"/>
      <c r="L114" s="42" t="str">
        <f t="shared" si="9"/>
        <v/>
      </c>
      <c r="M114" s="168" t="str">
        <f t="shared" si="8"/>
        <v/>
      </c>
      <c r="N114" s="169"/>
      <c r="O114" s="24"/>
    </row>
    <row r="115" spans="1:255" x14ac:dyDescent="0.25">
      <c r="A115" s="9"/>
      <c r="B115" s="40">
        <v>8</v>
      </c>
      <c r="C115" s="165"/>
      <c r="D115" s="166"/>
      <c r="E115" s="167"/>
      <c r="F115" s="60"/>
      <c r="G115" s="61"/>
      <c r="H115" s="61"/>
      <c r="I115" s="61"/>
      <c r="J115" s="61"/>
      <c r="K115" s="62"/>
      <c r="L115" s="42" t="str">
        <f t="shared" si="9"/>
        <v/>
      </c>
      <c r="M115" s="168" t="str">
        <f t="shared" si="8"/>
        <v/>
      </c>
      <c r="N115" s="169"/>
      <c r="O115" s="24"/>
    </row>
    <row r="116" spans="1:255" x14ac:dyDescent="0.25">
      <c r="A116" s="9"/>
      <c r="B116" s="40">
        <v>9</v>
      </c>
      <c r="C116" s="165"/>
      <c r="D116" s="166"/>
      <c r="E116" s="167"/>
      <c r="F116" s="60"/>
      <c r="G116" s="61"/>
      <c r="H116" s="61"/>
      <c r="I116" s="61"/>
      <c r="J116" s="61"/>
      <c r="K116" s="62"/>
      <c r="L116" s="42" t="str">
        <f t="shared" si="9"/>
        <v/>
      </c>
      <c r="M116" s="168" t="str">
        <f t="shared" si="8"/>
        <v/>
      </c>
      <c r="N116" s="169"/>
      <c r="O116" s="24"/>
    </row>
    <row r="117" spans="1:255" ht="14.4" thickBot="1" x14ac:dyDescent="0.3">
      <c r="A117" s="9"/>
      <c r="B117" s="40">
        <v>10</v>
      </c>
      <c r="C117" s="172"/>
      <c r="D117" s="173"/>
      <c r="E117" s="174"/>
      <c r="F117" s="63"/>
      <c r="G117" s="64"/>
      <c r="H117" s="64"/>
      <c r="I117" s="64"/>
      <c r="J117" s="64"/>
      <c r="K117" s="65"/>
      <c r="L117" s="44" t="str">
        <f t="shared" si="9"/>
        <v/>
      </c>
      <c r="M117" s="175" t="str">
        <f t="shared" si="8"/>
        <v/>
      </c>
      <c r="N117" s="176"/>
      <c r="O117" s="24"/>
    </row>
    <row r="118" spans="1:255" x14ac:dyDescent="0.25">
      <c r="A118" s="33"/>
      <c r="B118" s="24"/>
      <c r="C118" s="24"/>
      <c r="D118" s="249" t="s">
        <v>9</v>
      </c>
      <c r="E118" s="249"/>
      <c r="F118" s="45">
        <f t="shared" ref="F118:K118" si="10">IF(AND(F107="",SUM(F107:F117)=0),"",IF(AND(F107="",SUM(F107:F117)&lt;&gt;0),"ERR",SUM(F107:F117)))</f>
        <v>0</v>
      </c>
      <c r="G118" s="45" t="str">
        <f t="shared" si="10"/>
        <v/>
      </c>
      <c r="H118" s="45" t="str">
        <f t="shared" si="10"/>
        <v/>
      </c>
      <c r="I118" s="45" t="str">
        <f t="shared" si="10"/>
        <v/>
      </c>
      <c r="J118" s="45" t="str">
        <f t="shared" si="10"/>
        <v/>
      </c>
      <c r="K118" s="45" t="str">
        <f t="shared" si="10"/>
        <v/>
      </c>
      <c r="L118" s="46"/>
      <c r="M118" s="247">
        <f>IF(OR(F118="ERR",G118="ERR",H118="ERR",I118="ERR",J118="ERR",K118="ERR"),"ERROR",SUM(M108:N117))</f>
        <v>0</v>
      </c>
      <c r="N118" s="248"/>
      <c r="O118" s="24"/>
      <c r="AA118" s="81">
        <f>M118</f>
        <v>0</v>
      </c>
    </row>
    <row r="119" spans="1:255" ht="14.4" thickBot="1" x14ac:dyDescent="0.3"/>
    <row r="120" spans="1:255" ht="14.25" customHeight="1" x14ac:dyDescent="0.25">
      <c r="A120" s="214" t="s">
        <v>81</v>
      </c>
      <c r="B120" s="216"/>
      <c r="C120" s="240">
        <f>$C$5</f>
        <v>0</v>
      </c>
      <c r="D120" s="241"/>
      <c r="E120" s="241"/>
      <c r="F120" s="241"/>
      <c r="G120" s="241"/>
      <c r="H120" s="241"/>
      <c r="I120" s="241"/>
      <c r="J120" s="241"/>
      <c r="K120" s="241"/>
      <c r="L120" s="241"/>
      <c r="M120" s="241"/>
      <c r="N120" s="241"/>
      <c r="O120" s="242"/>
    </row>
    <row r="121" spans="1:255" ht="14.4" thickBot="1" x14ac:dyDescent="0.3">
      <c r="A121" s="217"/>
      <c r="B121" s="219"/>
      <c r="C121" s="243"/>
      <c r="D121" s="244"/>
      <c r="E121" s="244"/>
      <c r="F121" s="244"/>
      <c r="G121" s="244"/>
      <c r="H121" s="244"/>
      <c r="I121" s="244"/>
      <c r="J121" s="244"/>
      <c r="K121" s="244"/>
      <c r="L121" s="244"/>
      <c r="M121" s="244"/>
      <c r="N121" s="244"/>
      <c r="O121" s="245"/>
    </row>
    <row r="122" spans="1:255" ht="14.4" thickBot="1" x14ac:dyDescent="0.3"/>
    <row r="123" spans="1:255" ht="14.4" thickBot="1" x14ac:dyDescent="0.3">
      <c r="A123" s="224" t="s">
        <v>98</v>
      </c>
      <c r="B123" s="225"/>
      <c r="C123" s="225"/>
      <c r="D123" s="225"/>
      <c r="E123" s="225"/>
      <c r="F123" s="225"/>
      <c r="G123" s="225"/>
      <c r="H123" s="225"/>
      <c r="I123" s="225"/>
      <c r="J123" s="225"/>
      <c r="K123" s="225"/>
      <c r="L123" s="225"/>
      <c r="M123" s="225"/>
      <c r="N123" s="225"/>
      <c r="O123" s="226"/>
    </row>
    <row r="124" spans="1:255" ht="15" customHeight="1" thickBot="1" x14ac:dyDescent="0.3">
      <c r="B124" s="22"/>
      <c r="C124" s="22"/>
      <c r="D124" s="22"/>
      <c r="E124" s="22"/>
      <c r="F124" s="22"/>
      <c r="G124" s="22"/>
      <c r="H124" s="22"/>
      <c r="I124" s="22"/>
      <c r="J124" s="22"/>
      <c r="K124" s="48"/>
      <c r="L124" s="24"/>
      <c r="M124" s="24"/>
      <c r="N124" s="24"/>
      <c r="O124" s="24"/>
    </row>
    <row r="125" spans="1:255" ht="14.4" thickBot="1" x14ac:dyDescent="0.3">
      <c r="A125" s="9"/>
      <c r="B125" s="23" t="s">
        <v>312</v>
      </c>
      <c r="C125" s="9"/>
      <c r="D125" s="9"/>
      <c r="E125" s="9"/>
      <c r="F125" s="9"/>
      <c r="G125" s="9"/>
      <c r="H125" s="9"/>
      <c r="I125" s="9"/>
      <c r="J125" s="9"/>
      <c r="K125" s="24"/>
      <c r="L125" s="237" t="s">
        <v>10</v>
      </c>
      <c r="M125" s="238"/>
      <c r="N125" s="238"/>
      <c r="O125" s="239"/>
      <c r="IU125" s="1" t="str">
        <f>B125</f>
        <v>Descripción:</v>
      </c>
    </row>
    <row r="126" spans="1:255" ht="14.4" thickBot="1" x14ac:dyDescent="0.3">
      <c r="A126" s="9"/>
      <c r="B126" s="227"/>
      <c r="C126" s="228"/>
      <c r="D126" s="228"/>
      <c r="E126" s="228"/>
      <c r="F126" s="228"/>
      <c r="G126" s="228"/>
      <c r="H126" s="228"/>
      <c r="I126" s="228"/>
      <c r="J126" s="229"/>
      <c r="K126" s="24"/>
      <c r="L126" s="233" t="s">
        <v>29</v>
      </c>
      <c r="M126" s="234"/>
      <c r="N126" s="235" t="s">
        <v>30</v>
      </c>
      <c r="O126" s="236"/>
      <c r="AA126" s="80">
        <f>B126</f>
        <v>0</v>
      </c>
    </row>
    <row r="127" spans="1:255" ht="14.4" thickBot="1" x14ac:dyDescent="0.3">
      <c r="A127" s="9"/>
      <c r="B127" s="230"/>
      <c r="C127" s="231"/>
      <c r="D127" s="231"/>
      <c r="E127" s="231"/>
      <c r="F127" s="231"/>
      <c r="G127" s="231"/>
      <c r="H127" s="231"/>
      <c r="I127" s="231"/>
      <c r="J127" s="232"/>
      <c r="K127" s="16" t="s">
        <v>9</v>
      </c>
      <c r="L127" s="220">
        <f>IF(M150=0,0,IF(G129="II",M150,IF(G129=0,"SUBSANAR",0)))</f>
        <v>0</v>
      </c>
      <c r="M127" s="221"/>
      <c r="N127" s="220">
        <f>IF(M150=0,0,IF(G129="DE",M150,IF(G129=0,"SUBSANAR",0)))</f>
        <v>0</v>
      </c>
      <c r="O127" s="221"/>
      <c r="AA127" s="81">
        <f>L127</f>
        <v>0</v>
      </c>
      <c r="IU127" s="4">
        <f>L127</f>
        <v>0</v>
      </c>
    </row>
    <row r="128" spans="1:255" x14ac:dyDescent="0.25">
      <c r="A128" s="9"/>
      <c r="B128" s="24"/>
      <c r="C128" s="24"/>
      <c r="D128" s="24"/>
      <c r="E128" s="24"/>
      <c r="F128" s="24"/>
      <c r="G128" s="24"/>
      <c r="H128" s="24"/>
      <c r="I128" s="24"/>
      <c r="J128" s="24"/>
      <c r="K128" s="24"/>
      <c r="L128" s="24"/>
      <c r="M128" s="24"/>
      <c r="N128" s="24"/>
      <c r="O128" s="24"/>
      <c r="AA128" s="81">
        <f>N127</f>
        <v>0</v>
      </c>
      <c r="IU128" s="4">
        <f>N127</f>
        <v>0</v>
      </c>
    </row>
    <row r="129" spans="1:255" x14ac:dyDescent="0.25">
      <c r="A129" s="9"/>
      <c r="B129" s="25" t="s">
        <v>36</v>
      </c>
      <c r="C129" s="26"/>
      <c r="D129" s="26"/>
      <c r="E129" s="24"/>
      <c r="F129" s="24"/>
      <c r="G129" s="56"/>
      <c r="H129" s="27" t="str">
        <f>IF(B126="","",IF(OR(G129="II",G129="DE"),"","Indicar si la subtarea es de Investigación o Desarrollo"))</f>
        <v/>
      </c>
      <c r="I129" s="24"/>
      <c r="J129" s="28"/>
      <c r="K129" s="28"/>
      <c r="L129" s="28"/>
      <c r="M129" s="28"/>
      <c r="N129" s="28"/>
      <c r="O129" s="28"/>
      <c r="AA129" s="80">
        <f>G129</f>
        <v>0</v>
      </c>
      <c r="IU129" s="1">
        <f>G129</f>
        <v>0</v>
      </c>
    </row>
    <row r="130" spans="1:255" x14ac:dyDescent="0.25">
      <c r="A130" s="9"/>
      <c r="B130" s="24"/>
      <c r="C130" s="24"/>
      <c r="D130" s="24"/>
      <c r="E130" s="24"/>
      <c r="F130" s="24"/>
      <c r="G130" s="24"/>
      <c r="H130" s="24"/>
      <c r="I130" s="24"/>
      <c r="J130" s="24"/>
      <c r="K130" s="24"/>
      <c r="L130" s="24"/>
      <c r="M130" s="24"/>
      <c r="N130" s="24"/>
      <c r="O130" s="24"/>
    </row>
    <row r="131" spans="1:255" ht="14.25" customHeight="1" x14ac:dyDescent="0.25">
      <c r="A131" s="9"/>
      <c r="B131" s="177" t="s">
        <v>99</v>
      </c>
      <c r="C131" s="177"/>
      <c r="D131" s="177"/>
      <c r="E131" s="177"/>
      <c r="F131" s="177"/>
      <c r="G131" s="177"/>
      <c r="H131" s="178"/>
      <c r="I131" s="180" t="str">
        <f>IF(AND(H131=0,H133=0),"",IF(AND(H133&gt;0,H131=0),"Incluir mes de inicio",IF(H131&lt;$J$9,"La subtarea se inicia antes del inicio de la actividad",IF(H131&gt;$J$10,"La subtarea se inicia después de la finalización de la actividad",""))))</f>
        <v/>
      </c>
      <c r="J131" s="180"/>
      <c r="K131" s="180"/>
      <c r="L131" s="180"/>
      <c r="M131" s="180"/>
      <c r="N131" s="180"/>
      <c r="O131" s="180"/>
      <c r="AA131" s="80">
        <f>H131</f>
        <v>0</v>
      </c>
      <c r="IU131" s="1">
        <f>H131</f>
        <v>0</v>
      </c>
    </row>
    <row r="132" spans="1:255" x14ac:dyDescent="0.25">
      <c r="A132" s="9"/>
      <c r="B132" s="177"/>
      <c r="C132" s="177"/>
      <c r="D132" s="177"/>
      <c r="E132" s="177"/>
      <c r="F132" s="177"/>
      <c r="G132" s="177"/>
      <c r="H132" s="201"/>
      <c r="I132" s="180"/>
      <c r="J132" s="180"/>
      <c r="K132" s="180"/>
      <c r="L132" s="180"/>
      <c r="M132" s="180"/>
      <c r="N132" s="180"/>
      <c r="O132" s="180"/>
    </row>
    <row r="133" spans="1:255" ht="14.25" customHeight="1" x14ac:dyDescent="0.25">
      <c r="A133" s="9"/>
      <c r="B133" s="177" t="s">
        <v>100</v>
      </c>
      <c r="C133" s="177"/>
      <c r="D133" s="177"/>
      <c r="E133" s="177"/>
      <c r="F133" s="177"/>
      <c r="G133" s="177"/>
      <c r="H133" s="178"/>
      <c r="I133" s="180" t="str">
        <f>IF(AND(H131=0,H133=0),"",IF(AND(OR(H131&lt;$J$9,H131&gt;$J$10),H133=0),"",IF(AND(H131&gt;=$J$9,H131&lt;=$J$10,H133=0),"Incluir mes de finalización",IF(H133&lt;$J$9,"La subtarea finaliza antes del inicio de la actividad",IF(H133&gt;$J$10,"La subtarea finaliza después de la finalización de la actividad","")))))</f>
        <v/>
      </c>
      <c r="J133" s="180"/>
      <c r="K133" s="180"/>
      <c r="L133" s="180"/>
      <c r="M133" s="180"/>
      <c r="N133" s="180"/>
      <c r="O133" s="180"/>
      <c r="AA133" s="80">
        <f>H133</f>
        <v>0</v>
      </c>
      <c r="IU133" s="1">
        <f>H133</f>
        <v>0</v>
      </c>
    </row>
    <row r="134" spans="1:255" x14ac:dyDescent="0.25">
      <c r="A134" s="9"/>
      <c r="B134" s="177"/>
      <c r="C134" s="177"/>
      <c r="D134" s="177"/>
      <c r="E134" s="177"/>
      <c r="F134" s="177"/>
      <c r="G134" s="177"/>
      <c r="H134" s="179"/>
      <c r="I134" s="180"/>
      <c r="J134" s="180"/>
      <c r="K134" s="180"/>
      <c r="L134" s="180"/>
      <c r="M134" s="180"/>
      <c r="N134" s="180"/>
      <c r="O134" s="180"/>
      <c r="AA134" s="82"/>
    </row>
    <row r="135" spans="1:255" x14ac:dyDescent="0.25">
      <c r="A135" s="9"/>
      <c r="B135" s="24"/>
      <c r="C135" s="24"/>
      <c r="D135" s="24"/>
      <c r="E135" s="24"/>
      <c r="F135" s="24"/>
      <c r="G135" s="31" t="s">
        <v>101</v>
      </c>
      <c r="H135" s="181" t="str">
        <f>IF(AND(H131=0,H133=0),"",IF(AND(H131&gt;=$J$9,H131&lt;=$J$10,H133=0),"SUBSANAR",IF(AND(H133&gt;=$J$9,H133&lt;=$J$10,H131=0),"SUBSANAR",IF(OR(H131&lt;$J$9,H131&gt;$J$10,H133&lt;$J$9,H133&gt;$J$10),"ERROR",H133-H131+1))))</f>
        <v/>
      </c>
      <c r="I135" s="182"/>
      <c r="J135" s="24" t="s">
        <v>17</v>
      </c>
      <c r="K135" s="24"/>
      <c r="L135" s="24"/>
      <c r="M135" s="24"/>
      <c r="N135" s="24"/>
      <c r="O135" s="24"/>
      <c r="AA135" s="82" t="str">
        <f>H135</f>
        <v/>
      </c>
    </row>
    <row r="136" spans="1:255" x14ac:dyDescent="0.25">
      <c r="A136" s="9"/>
      <c r="B136" s="24"/>
      <c r="C136" s="24"/>
      <c r="D136" s="24"/>
      <c r="E136" s="24"/>
      <c r="F136" s="24"/>
      <c r="G136" s="24"/>
      <c r="H136" s="24"/>
      <c r="I136" s="24"/>
      <c r="J136" s="24"/>
      <c r="K136" s="24"/>
      <c r="L136" s="24"/>
      <c r="M136" s="24"/>
      <c r="N136" s="24"/>
      <c r="O136" s="24"/>
      <c r="AA136" s="82"/>
    </row>
    <row r="137" spans="1:255" ht="14.4" thickBot="1" x14ac:dyDescent="0.3">
      <c r="A137" s="9"/>
      <c r="B137" s="32" t="s">
        <v>8</v>
      </c>
      <c r="C137" s="32"/>
      <c r="D137" s="32"/>
      <c r="E137" s="32"/>
      <c r="F137" s="32"/>
      <c r="G137" s="32"/>
      <c r="H137" s="33"/>
      <c r="I137" s="33"/>
      <c r="J137" s="33"/>
      <c r="K137" s="33"/>
      <c r="L137" s="33"/>
      <c r="M137" s="33"/>
      <c r="N137" s="33"/>
      <c r="O137" s="24"/>
      <c r="AA137" s="82"/>
    </row>
    <row r="138" spans="1:255" ht="14.25" customHeight="1" x14ac:dyDescent="0.25">
      <c r="A138" s="9"/>
      <c r="B138" s="34"/>
      <c r="C138" s="183" t="s">
        <v>19</v>
      </c>
      <c r="D138" s="184"/>
      <c r="E138" s="185"/>
      <c r="F138" s="189" t="s">
        <v>24</v>
      </c>
      <c r="G138" s="190"/>
      <c r="H138" s="190"/>
      <c r="I138" s="190"/>
      <c r="J138" s="190"/>
      <c r="K138" s="191"/>
      <c r="L138" s="192" t="s">
        <v>22</v>
      </c>
      <c r="M138" s="194" t="s">
        <v>10</v>
      </c>
      <c r="N138" s="195"/>
      <c r="O138" s="24"/>
    </row>
    <row r="139" spans="1:255" ht="14.4" thickBot="1" x14ac:dyDescent="0.3">
      <c r="A139" s="9"/>
      <c r="B139" s="35"/>
      <c r="C139" s="186"/>
      <c r="D139" s="187"/>
      <c r="E139" s="188"/>
      <c r="F139" s="36" t="str">
        <f>IF(OR(H131&lt;$J$9,H133&gt;$J$10),"",CONCATENATE("MES ",H131))</f>
        <v xml:space="preserve">MES </v>
      </c>
      <c r="G139" s="37" t="str">
        <f>IF(OR(H131&lt;$J$9,H133&gt;$J$10),"",IF(H131+1&gt;H133,"",CONCATENATE("MES ",H131+1)))</f>
        <v/>
      </c>
      <c r="H139" s="37" t="str">
        <f>IF(OR(H131&lt;$J$9,H133&gt;$J$10),"",IF(H131+2&gt;H133,"",CONCATENATE("MES ",H131+2)))</f>
        <v/>
      </c>
      <c r="I139" s="37" t="str">
        <f>IF(OR(H131&lt;$J$9,H133&gt;$J$10),"",IF(H131+3&gt;H133,"",CONCATENATE("MES ",H131+3)))</f>
        <v/>
      </c>
      <c r="J139" s="37" t="str">
        <f>IF(OR(H131&lt;$J$9,H133&gt;$J$10),"",IF(H131+4&gt;H133,"",CONCATENATE("MES ",H131+4)))</f>
        <v/>
      </c>
      <c r="K139" s="38" t="str">
        <f>IF(OR(H131&lt;$J$9,H133&gt;$J$10),"",IF(H131+5&gt;H133,"",CONCATENATE("MES ",H131+5)))</f>
        <v/>
      </c>
      <c r="L139" s="193"/>
      <c r="M139" s="196"/>
      <c r="N139" s="197"/>
      <c r="O139" s="39"/>
    </row>
    <row r="140" spans="1:255" x14ac:dyDescent="0.25">
      <c r="A140" s="9"/>
      <c r="B140" s="40">
        <v>1</v>
      </c>
      <c r="C140" s="198"/>
      <c r="D140" s="199"/>
      <c r="E140" s="200"/>
      <c r="F140" s="57"/>
      <c r="G140" s="58"/>
      <c r="H140" s="58"/>
      <c r="I140" s="58"/>
      <c r="J140" s="58"/>
      <c r="K140" s="59"/>
      <c r="L140" s="41" t="str">
        <f>IF(C140="","",SUM(F140:K140))</f>
        <v/>
      </c>
      <c r="M140" s="170" t="str">
        <f t="shared" ref="M140:M149" si="11">IF(C140="","",ROUND(L140*VLOOKUP(C140,TCN,3,FALSE),3))</f>
        <v/>
      </c>
      <c r="N140" s="171"/>
      <c r="O140" s="24"/>
    </row>
    <row r="141" spans="1:255" x14ac:dyDescent="0.25">
      <c r="A141" s="9"/>
      <c r="B141" s="40">
        <v>3</v>
      </c>
      <c r="C141" s="165"/>
      <c r="D141" s="166"/>
      <c r="E141" s="167"/>
      <c r="F141" s="60"/>
      <c r="G141" s="61"/>
      <c r="H141" s="61"/>
      <c r="I141" s="61"/>
      <c r="J141" s="61"/>
      <c r="K141" s="62"/>
      <c r="L141" s="42" t="str">
        <f t="shared" ref="L141:L149" si="12">IF(C141="","",SUM(F141:K141))</f>
        <v/>
      </c>
      <c r="M141" s="168" t="str">
        <f t="shared" si="11"/>
        <v/>
      </c>
      <c r="N141" s="169"/>
      <c r="O141" s="24"/>
    </row>
    <row r="142" spans="1:255" x14ac:dyDescent="0.25">
      <c r="A142" s="9"/>
      <c r="B142" s="40">
        <v>3</v>
      </c>
      <c r="C142" s="165"/>
      <c r="D142" s="166"/>
      <c r="E142" s="167"/>
      <c r="F142" s="60"/>
      <c r="G142" s="61"/>
      <c r="H142" s="61"/>
      <c r="I142" s="61"/>
      <c r="J142" s="61"/>
      <c r="K142" s="62"/>
      <c r="L142" s="42" t="str">
        <f t="shared" si="12"/>
        <v/>
      </c>
      <c r="M142" s="168" t="str">
        <f t="shared" si="11"/>
        <v/>
      </c>
      <c r="N142" s="169"/>
      <c r="O142" s="24"/>
    </row>
    <row r="143" spans="1:255" x14ac:dyDescent="0.25">
      <c r="A143" s="9"/>
      <c r="B143" s="40">
        <v>4</v>
      </c>
      <c r="C143" s="165"/>
      <c r="D143" s="166"/>
      <c r="E143" s="167"/>
      <c r="F143" s="60"/>
      <c r="G143" s="61"/>
      <c r="H143" s="61"/>
      <c r="I143" s="61"/>
      <c r="J143" s="61"/>
      <c r="K143" s="62"/>
      <c r="L143" s="42" t="str">
        <f t="shared" si="12"/>
        <v/>
      </c>
      <c r="M143" s="168" t="str">
        <f t="shared" si="11"/>
        <v/>
      </c>
      <c r="N143" s="169"/>
      <c r="O143" s="24"/>
    </row>
    <row r="144" spans="1:255" x14ac:dyDescent="0.25">
      <c r="A144" s="9"/>
      <c r="B144" s="40">
        <v>5</v>
      </c>
      <c r="C144" s="165"/>
      <c r="D144" s="166"/>
      <c r="E144" s="167"/>
      <c r="F144" s="60"/>
      <c r="G144" s="61"/>
      <c r="H144" s="61"/>
      <c r="I144" s="61"/>
      <c r="J144" s="61"/>
      <c r="K144" s="62"/>
      <c r="L144" s="42" t="str">
        <f t="shared" si="12"/>
        <v/>
      </c>
      <c r="M144" s="168" t="str">
        <f t="shared" si="11"/>
        <v/>
      </c>
      <c r="N144" s="169"/>
      <c r="O144" s="24"/>
      <c r="AA144" s="83"/>
    </row>
    <row r="145" spans="1:255" x14ac:dyDescent="0.25">
      <c r="A145" s="9"/>
      <c r="B145" s="40">
        <v>6</v>
      </c>
      <c r="C145" s="165"/>
      <c r="D145" s="166"/>
      <c r="E145" s="167"/>
      <c r="F145" s="60"/>
      <c r="G145" s="61"/>
      <c r="H145" s="61"/>
      <c r="I145" s="61"/>
      <c r="J145" s="61"/>
      <c r="K145" s="62"/>
      <c r="L145" s="42" t="str">
        <f t="shared" si="12"/>
        <v/>
      </c>
      <c r="M145" s="168" t="str">
        <f t="shared" si="11"/>
        <v/>
      </c>
      <c r="N145" s="169"/>
      <c r="O145" s="24"/>
    </row>
    <row r="146" spans="1:255" x14ac:dyDescent="0.25">
      <c r="A146" s="9"/>
      <c r="B146" s="40">
        <v>7</v>
      </c>
      <c r="C146" s="165"/>
      <c r="D146" s="166"/>
      <c r="E146" s="167"/>
      <c r="F146" s="60"/>
      <c r="G146" s="61"/>
      <c r="H146" s="61"/>
      <c r="I146" s="61"/>
      <c r="J146" s="61"/>
      <c r="K146" s="62"/>
      <c r="L146" s="42" t="str">
        <f t="shared" si="12"/>
        <v/>
      </c>
      <c r="M146" s="168" t="str">
        <f t="shared" si="11"/>
        <v/>
      </c>
      <c r="N146" s="169"/>
      <c r="O146" s="24"/>
    </row>
    <row r="147" spans="1:255" x14ac:dyDescent="0.25">
      <c r="A147" s="9"/>
      <c r="B147" s="40">
        <v>8</v>
      </c>
      <c r="C147" s="165"/>
      <c r="D147" s="166"/>
      <c r="E147" s="167"/>
      <c r="F147" s="60"/>
      <c r="G147" s="61"/>
      <c r="H147" s="61"/>
      <c r="I147" s="61"/>
      <c r="J147" s="61"/>
      <c r="K147" s="62"/>
      <c r="L147" s="42" t="str">
        <f t="shared" si="12"/>
        <v/>
      </c>
      <c r="M147" s="168" t="str">
        <f t="shared" si="11"/>
        <v/>
      </c>
      <c r="N147" s="169"/>
      <c r="O147" s="24"/>
    </row>
    <row r="148" spans="1:255" x14ac:dyDescent="0.25">
      <c r="A148" s="9"/>
      <c r="B148" s="40">
        <v>9</v>
      </c>
      <c r="C148" s="165"/>
      <c r="D148" s="166"/>
      <c r="E148" s="167"/>
      <c r="F148" s="60"/>
      <c r="G148" s="61"/>
      <c r="H148" s="61"/>
      <c r="I148" s="61"/>
      <c r="J148" s="61"/>
      <c r="K148" s="62"/>
      <c r="L148" s="42" t="str">
        <f t="shared" si="12"/>
        <v/>
      </c>
      <c r="M148" s="168" t="str">
        <f t="shared" si="11"/>
        <v/>
      </c>
      <c r="N148" s="169"/>
      <c r="O148" s="24"/>
    </row>
    <row r="149" spans="1:255" ht="14.4" thickBot="1" x14ac:dyDescent="0.3">
      <c r="A149" s="9"/>
      <c r="B149" s="40">
        <v>10</v>
      </c>
      <c r="C149" s="172"/>
      <c r="D149" s="173"/>
      <c r="E149" s="174"/>
      <c r="F149" s="63"/>
      <c r="G149" s="64"/>
      <c r="H149" s="64"/>
      <c r="I149" s="64"/>
      <c r="J149" s="64"/>
      <c r="K149" s="65"/>
      <c r="L149" s="44" t="str">
        <f t="shared" si="12"/>
        <v/>
      </c>
      <c r="M149" s="175" t="str">
        <f t="shared" si="11"/>
        <v/>
      </c>
      <c r="N149" s="176"/>
      <c r="O149" s="24"/>
    </row>
    <row r="150" spans="1:255" x14ac:dyDescent="0.25">
      <c r="A150" s="33"/>
      <c r="B150" s="24"/>
      <c r="C150" s="24"/>
      <c r="D150" s="249" t="s">
        <v>9</v>
      </c>
      <c r="E150" s="249"/>
      <c r="F150" s="45">
        <f t="shared" ref="F150:K150" si="13">IF(AND(F139="",SUM(F139:F149)=0),"",IF(AND(F139="",SUM(F139:F149)&lt;&gt;0),"ERR",SUM(F139:F149)))</f>
        <v>0</v>
      </c>
      <c r="G150" s="45" t="str">
        <f t="shared" si="13"/>
        <v/>
      </c>
      <c r="H150" s="45" t="str">
        <f t="shared" si="13"/>
        <v/>
      </c>
      <c r="I150" s="45" t="str">
        <f t="shared" si="13"/>
        <v/>
      </c>
      <c r="J150" s="45" t="str">
        <f t="shared" si="13"/>
        <v/>
      </c>
      <c r="K150" s="45" t="str">
        <f t="shared" si="13"/>
        <v/>
      </c>
      <c r="L150" s="46"/>
      <c r="M150" s="247">
        <f>IF(OR(F150="ERR",G150="ERR",H150="ERR",I150="ERR",J150="ERR",K150="ERR"),"ERROR",SUM(M140:N149))</f>
        <v>0</v>
      </c>
      <c r="N150" s="248"/>
      <c r="O150" s="24"/>
      <c r="AA150" s="81">
        <f>M150</f>
        <v>0</v>
      </c>
    </row>
    <row r="151" spans="1:255" ht="14.4" thickBot="1" x14ac:dyDescent="0.3">
      <c r="A151" s="24"/>
      <c r="B151" s="24"/>
      <c r="C151" s="24"/>
      <c r="D151" s="24"/>
      <c r="E151" s="24"/>
      <c r="F151" s="24"/>
      <c r="G151" s="24"/>
      <c r="H151" s="24"/>
      <c r="I151" s="24"/>
      <c r="J151" s="24"/>
      <c r="K151" s="24"/>
      <c r="L151" s="24"/>
      <c r="M151" s="24"/>
      <c r="N151" s="24"/>
      <c r="O151" s="24"/>
    </row>
    <row r="152" spans="1:255" ht="14.4" thickBot="1" x14ac:dyDescent="0.3">
      <c r="A152" s="224" t="s">
        <v>102</v>
      </c>
      <c r="B152" s="225"/>
      <c r="C152" s="225"/>
      <c r="D152" s="225"/>
      <c r="E152" s="225"/>
      <c r="F152" s="225"/>
      <c r="G152" s="225"/>
      <c r="H152" s="225"/>
      <c r="I152" s="225"/>
      <c r="J152" s="225"/>
      <c r="K152" s="225"/>
      <c r="L152" s="225"/>
      <c r="M152" s="225"/>
      <c r="N152" s="225"/>
      <c r="O152" s="226"/>
    </row>
    <row r="153" spans="1:255" ht="15" customHeight="1" thickBot="1" x14ac:dyDescent="0.3">
      <c r="B153" s="22"/>
      <c r="C153" s="22"/>
      <c r="D153" s="22"/>
      <c r="E153" s="22"/>
      <c r="F153" s="22"/>
      <c r="G153" s="22"/>
      <c r="H153" s="22"/>
      <c r="I153" s="22"/>
      <c r="J153" s="22"/>
      <c r="K153" s="48"/>
      <c r="L153" s="24"/>
      <c r="M153" s="24"/>
      <c r="N153" s="24"/>
      <c r="O153" s="24"/>
    </row>
    <row r="154" spans="1:255" ht="14.4" thickBot="1" x14ac:dyDescent="0.3">
      <c r="A154" s="9"/>
      <c r="B154" s="23" t="s">
        <v>312</v>
      </c>
      <c r="C154" s="9"/>
      <c r="D154" s="9"/>
      <c r="E154" s="9"/>
      <c r="F154" s="9"/>
      <c r="G154" s="9"/>
      <c r="H154" s="9"/>
      <c r="I154" s="9"/>
      <c r="J154" s="9"/>
      <c r="K154" s="24"/>
      <c r="L154" s="237" t="s">
        <v>10</v>
      </c>
      <c r="M154" s="238"/>
      <c r="N154" s="238"/>
      <c r="O154" s="239"/>
      <c r="IU154" s="1" t="str">
        <f>B154</f>
        <v>Descripción:</v>
      </c>
    </row>
    <row r="155" spans="1:255" ht="14.4" thickBot="1" x14ac:dyDescent="0.3">
      <c r="A155" s="9"/>
      <c r="B155" s="227"/>
      <c r="C155" s="228"/>
      <c r="D155" s="228"/>
      <c r="E155" s="228"/>
      <c r="F155" s="228"/>
      <c r="G155" s="228"/>
      <c r="H155" s="228"/>
      <c r="I155" s="228"/>
      <c r="J155" s="229"/>
      <c r="K155" s="24"/>
      <c r="L155" s="233" t="s">
        <v>29</v>
      </c>
      <c r="M155" s="234"/>
      <c r="N155" s="235" t="s">
        <v>30</v>
      </c>
      <c r="O155" s="236"/>
      <c r="AA155" s="80">
        <f>B155</f>
        <v>0</v>
      </c>
    </row>
    <row r="156" spans="1:255" ht="14.4" thickBot="1" x14ac:dyDescent="0.3">
      <c r="A156" s="9"/>
      <c r="B156" s="230"/>
      <c r="C156" s="231"/>
      <c r="D156" s="231"/>
      <c r="E156" s="231"/>
      <c r="F156" s="231"/>
      <c r="G156" s="231"/>
      <c r="H156" s="231"/>
      <c r="I156" s="231"/>
      <c r="J156" s="232"/>
      <c r="K156" s="16" t="s">
        <v>9</v>
      </c>
      <c r="L156" s="220">
        <f>IF(M179=0,0,IF(G158="II",M179,IF(G158=0,"SUBSANAR",0)))</f>
        <v>0</v>
      </c>
      <c r="M156" s="221"/>
      <c r="N156" s="220">
        <f>IF(M179=0,0,IF(G158="DE",M179,IF(G158=0,"SUBSANAR",0)))</f>
        <v>0</v>
      </c>
      <c r="O156" s="221"/>
      <c r="AA156" s="81">
        <f>L156</f>
        <v>0</v>
      </c>
      <c r="IU156" s="4">
        <f>L156</f>
        <v>0</v>
      </c>
    </row>
    <row r="157" spans="1:255" x14ac:dyDescent="0.25">
      <c r="A157" s="9"/>
      <c r="B157" s="24"/>
      <c r="C157" s="24"/>
      <c r="D157" s="24"/>
      <c r="E157" s="24"/>
      <c r="F157" s="24"/>
      <c r="G157" s="24"/>
      <c r="H157" s="24"/>
      <c r="I157" s="24"/>
      <c r="J157" s="24"/>
      <c r="K157" s="24"/>
      <c r="L157" s="24"/>
      <c r="M157" s="24"/>
      <c r="N157" s="24"/>
      <c r="O157" s="24"/>
      <c r="AA157" s="81">
        <f>N156</f>
        <v>0</v>
      </c>
      <c r="IU157" s="4">
        <f>N156</f>
        <v>0</v>
      </c>
    </row>
    <row r="158" spans="1:255" x14ac:dyDescent="0.25">
      <c r="A158" s="9"/>
      <c r="B158" s="25" t="s">
        <v>36</v>
      </c>
      <c r="C158" s="26"/>
      <c r="D158" s="26"/>
      <c r="E158" s="24"/>
      <c r="F158" s="24"/>
      <c r="G158" s="56"/>
      <c r="H158" s="27" t="str">
        <f>IF(B155="","",IF(OR(G158="II",G158="DE"),"","Indicar si la subtarea es de Investigación o Desarrollo"))</f>
        <v/>
      </c>
      <c r="I158" s="24"/>
      <c r="J158" s="28"/>
      <c r="K158" s="28"/>
      <c r="L158" s="28"/>
      <c r="M158" s="28"/>
      <c r="N158" s="28"/>
      <c r="O158" s="28"/>
      <c r="AA158" s="80">
        <f>G158</f>
        <v>0</v>
      </c>
      <c r="IU158" s="1">
        <f>G158</f>
        <v>0</v>
      </c>
    </row>
    <row r="159" spans="1:255" x14ac:dyDescent="0.25">
      <c r="A159" s="9"/>
      <c r="B159" s="24"/>
      <c r="C159" s="24"/>
      <c r="D159" s="24"/>
      <c r="E159" s="24"/>
      <c r="F159" s="24"/>
      <c r="G159" s="24"/>
      <c r="H159" s="24"/>
      <c r="I159" s="24"/>
      <c r="J159" s="24"/>
      <c r="K159" s="24"/>
      <c r="L159" s="24"/>
      <c r="M159" s="24"/>
      <c r="N159" s="24"/>
      <c r="O159" s="24"/>
    </row>
    <row r="160" spans="1:255" ht="14.25" customHeight="1" x14ac:dyDescent="0.25">
      <c r="A160" s="9"/>
      <c r="B160" s="177" t="s">
        <v>103</v>
      </c>
      <c r="C160" s="177"/>
      <c r="D160" s="177"/>
      <c r="E160" s="177"/>
      <c r="F160" s="177"/>
      <c r="G160" s="177"/>
      <c r="H160" s="178"/>
      <c r="I160" s="180" t="str">
        <f>IF(AND(H160=0,H162=0),"",IF(AND(H162&gt;0,H160=0),"Incluir mes de inicio",IF(H160&lt;$J$9,"La subtarea se inicia antes del inicio de la actividad",IF(H160&gt;$J$10,"La subtarea se inicia después de la finalización de la actividad",""))))</f>
        <v/>
      </c>
      <c r="J160" s="180"/>
      <c r="K160" s="180"/>
      <c r="L160" s="180"/>
      <c r="M160" s="180"/>
      <c r="N160" s="180"/>
      <c r="O160" s="180"/>
      <c r="AA160" s="80">
        <f>H160</f>
        <v>0</v>
      </c>
      <c r="IU160" s="1">
        <f>H160</f>
        <v>0</v>
      </c>
    </row>
    <row r="161" spans="1:255" x14ac:dyDescent="0.25">
      <c r="A161" s="9"/>
      <c r="B161" s="177"/>
      <c r="C161" s="177"/>
      <c r="D161" s="177"/>
      <c r="E161" s="177"/>
      <c r="F161" s="177"/>
      <c r="G161" s="177"/>
      <c r="H161" s="201"/>
      <c r="I161" s="180"/>
      <c r="J161" s="180"/>
      <c r="K161" s="180"/>
      <c r="L161" s="180"/>
      <c r="M161" s="180"/>
      <c r="N161" s="180"/>
      <c r="O161" s="180"/>
    </row>
    <row r="162" spans="1:255" ht="14.25" customHeight="1" x14ac:dyDescent="0.25">
      <c r="A162" s="9"/>
      <c r="B162" s="177" t="s">
        <v>104</v>
      </c>
      <c r="C162" s="177"/>
      <c r="D162" s="177"/>
      <c r="E162" s="177"/>
      <c r="F162" s="177"/>
      <c r="G162" s="177"/>
      <c r="H162" s="178"/>
      <c r="I162" s="180" t="str">
        <f>IF(AND(H160=0,H162=0),"",IF(AND(OR(H160&lt;$J$9,H160&gt;$J$10),H162=0),"",IF(AND(H160&gt;=$J$9,H160&lt;=$J$10,H162=0),"Incluir mes de finalización",IF(H162&lt;$J$9,"La subtarea finaliza antes del inicio de la actividad",IF(H162&gt;$J$10,"La subtarea finaliza después de la finalización de la actividad","")))))</f>
        <v/>
      </c>
      <c r="J162" s="180"/>
      <c r="K162" s="180"/>
      <c r="L162" s="180"/>
      <c r="M162" s="180"/>
      <c r="N162" s="180"/>
      <c r="O162" s="180"/>
      <c r="AA162" s="80">
        <f>H162</f>
        <v>0</v>
      </c>
      <c r="IU162" s="1">
        <f>H162</f>
        <v>0</v>
      </c>
    </row>
    <row r="163" spans="1:255" x14ac:dyDescent="0.25">
      <c r="A163" s="9"/>
      <c r="B163" s="177"/>
      <c r="C163" s="177"/>
      <c r="D163" s="177"/>
      <c r="E163" s="177"/>
      <c r="F163" s="177"/>
      <c r="G163" s="177"/>
      <c r="H163" s="179"/>
      <c r="I163" s="180"/>
      <c r="J163" s="180"/>
      <c r="K163" s="180"/>
      <c r="L163" s="180"/>
      <c r="M163" s="180"/>
      <c r="N163" s="180"/>
      <c r="O163" s="180"/>
      <c r="AA163" s="82"/>
    </row>
    <row r="164" spans="1:255" x14ac:dyDescent="0.25">
      <c r="A164" s="9"/>
      <c r="B164" s="24"/>
      <c r="C164" s="24"/>
      <c r="D164" s="24"/>
      <c r="E164" s="24"/>
      <c r="F164" s="24"/>
      <c r="G164" s="31" t="s">
        <v>105</v>
      </c>
      <c r="H164" s="181" t="str">
        <f>IF(AND(H160=0,H162=0),"",IF(AND(H160&gt;=$J$9,H160&lt;=$J$10,H162=0),"SUBSANAR",IF(AND(H162&gt;=$J$9,H162&lt;=$J$10,H160=0),"SUBSANAR",IF(OR(H160&lt;$J$9,H160&gt;$J$10,H162&lt;$J$9,H162&gt;$J$10),"ERROR",H162-H160+1))))</f>
        <v/>
      </c>
      <c r="I164" s="182"/>
      <c r="J164" s="24" t="s">
        <v>17</v>
      </c>
      <c r="K164" s="24"/>
      <c r="L164" s="24"/>
      <c r="M164" s="24"/>
      <c r="N164" s="24"/>
      <c r="O164" s="24"/>
      <c r="AA164" s="82" t="str">
        <f>H164</f>
        <v/>
      </c>
    </row>
    <row r="165" spans="1:255" x14ac:dyDescent="0.25">
      <c r="A165" s="9"/>
      <c r="B165" s="24"/>
      <c r="C165" s="24"/>
      <c r="D165" s="24"/>
      <c r="E165" s="24"/>
      <c r="F165" s="24"/>
      <c r="G165" s="24"/>
      <c r="H165" s="24"/>
      <c r="I165" s="24"/>
      <c r="J165" s="24"/>
      <c r="K165" s="24"/>
      <c r="L165" s="24"/>
      <c r="M165" s="24"/>
      <c r="N165" s="24"/>
      <c r="O165" s="24"/>
      <c r="AA165" s="82"/>
    </row>
    <row r="166" spans="1:255" ht="14.4" thickBot="1" x14ac:dyDescent="0.3">
      <c r="A166" s="9"/>
      <c r="B166" s="32" t="s">
        <v>8</v>
      </c>
      <c r="C166" s="32"/>
      <c r="D166" s="32"/>
      <c r="E166" s="32"/>
      <c r="F166" s="32"/>
      <c r="G166" s="32"/>
      <c r="H166" s="33"/>
      <c r="I166" s="33"/>
      <c r="J166" s="33"/>
      <c r="K166" s="33"/>
      <c r="L166" s="33"/>
      <c r="M166" s="33"/>
      <c r="N166" s="33"/>
      <c r="O166" s="24"/>
      <c r="AA166" s="82"/>
    </row>
    <row r="167" spans="1:255" ht="14.25" customHeight="1" x14ac:dyDescent="0.25">
      <c r="A167" s="9"/>
      <c r="B167" s="34"/>
      <c r="C167" s="183" t="s">
        <v>19</v>
      </c>
      <c r="D167" s="184"/>
      <c r="E167" s="185"/>
      <c r="F167" s="189" t="s">
        <v>24</v>
      </c>
      <c r="G167" s="190"/>
      <c r="H167" s="190"/>
      <c r="I167" s="190"/>
      <c r="J167" s="190"/>
      <c r="K167" s="191"/>
      <c r="L167" s="192" t="s">
        <v>22</v>
      </c>
      <c r="M167" s="194" t="s">
        <v>10</v>
      </c>
      <c r="N167" s="195"/>
      <c r="O167" s="24"/>
    </row>
    <row r="168" spans="1:255" ht="14.4" thickBot="1" x14ac:dyDescent="0.3">
      <c r="A168" s="9"/>
      <c r="B168" s="35"/>
      <c r="C168" s="186"/>
      <c r="D168" s="187"/>
      <c r="E168" s="188"/>
      <c r="F168" s="36" t="str">
        <f>IF(OR(H160&lt;$J$9,H162&gt;$J$10),"",CONCATENATE("MES ",H160))</f>
        <v xml:space="preserve">MES </v>
      </c>
      <c r="G168" s="37" t="str">
        <f>IF(OR(H160&lt;$J$9,H162&gt;$J$10),"",IF(H160+1&gt;H162,"",CONCATENATE("MES ",H160+1)))</f>
        <v/>
      </c>
      <c r="H168" s="37" t="str">
        <f>IF(OR(H160&lt;$J$9,H162&gt;$J$10),"",IF(H160+2&gt;H162,"",CONCATENATE("MES ",H160+2)))</f>
        <v/>
      </c>
      <c r="I168" s="37" t="str">
        <f>IF(OR(H160&lt;$J$9,H162&gt;$J$10),"",IF(H160+3&gt;H162,"",CONCATENATE("MES ",H160+3)))</f>
        <v/>
      </c>
      <c r="J168" s="37" t="str">
        <f>IF(OR(H160&lt;$J$9,H162&gt;$J$10),"",IF(H160+4&gt;H162,"",CONCATENATE("MES ",H160+4)))</f>
        <v/>
      </c>
      <c r="K168" s="38" t="str">
        <f>IF(OR(H160&lt;$J$9,H162&gt;$J$10),"",IF(H160+5&gt;H162,"",CONCATENATE("MES ",H160+5)))</f>
        <v/>
      </c>
      <c r="L168" s="193"/>
      <c r="M168" s="196"/>
      <c r="N168" s="197"/>
      <c r="O168" s="39"/>
    </row>
    <row r="169" spans="1:255" x14ac:dyDescent="0.25">
      <c r="A169" s="9"/>
      <c r="B169" s="40">
        <v>1</v>
      </c>
      <c r="C169" s="198"/>
      <c r="D169" s="199"/>
      <c r="E169" s="200"/>
      <c r="F169" s="57"/>
      <c r="G169" s="58"/>
      <c r="H169" s="58"/>
      <c r="I169" s="58"/>
      <c r="J169" s="58"/>
      <c r="K169" s="59"/>
      <c r="L169" s="41" t="str">
        <f>IF(C169="","",SUM(F169:K169))</f>
        <v/>
      </c>
      <c r="M169" s="170" t="str">
        <f t="shared" ref="M169:M178" si="14">IF(C169="","",ROUND(L169*VLOOKUP(C169,TCN,3,FALSE),3))</f>
        <v/>
      </c>
      <c r="N169" s="171"/>
      <c r="O169" s="24"/>
    </row>
    <row r="170" spans="1:255" x14ac:dyDescent="0.25">
      <c r="A170" s="9"/>
      <c r="B170" s="40">
        <v>3</v>
      </c>
      <c r="C170" s="165"/>
      <c r="D170" s="166"/>
      <c r="E170" s="167"/>
      <c r="F170" s="60"/>
      <c r="G170" s="61"/>
      <c r="H170" s="61"/>
      <c r="I170" s="61"/>
      <c r="J170" s="61"/>
      <c r="K170" s="62"/>
      <c r="L170" s="42" t="str">
        <f t="shared" ref="L170:L178" si="15">IF(C170="","",SUM(F170:K170))</f>
        <v/>
      </c>
      <c r="M170" s="168" t="str">
        <f t="shared" si="14"/>
        <v/>
      </c>
      <c r="N170" s="169"/>
      <c r="O170" s="24"/>
    </row>
    <row r="171" spans="1:255" x14ac:dyDescent="0.25">
      <c r="A171" s="9"/>
      <c r="B171" s="40">
        <v>3</v>
      </c>
      <c r="C171" s="165"/>
      <c r="D171" s="166"/>
      <c r="E171" s="167"/>
      <c r="F171" s="60"/>
      <c r="G171" s="61"/>
      <c r="H171" s="61"/>
      <c r="I171" s="61"/>
      <c r="J171" s="61"/>
      <c r="K171" s="62"/>
      <c r="L171" s="42" t="str">
        <f t="shared" si="15"/>
        <v/>
      </c>
      <c r="M171" s="168" t="str">
        <f t="shared" si="14"/>
        <v/>
      </c>
      <c r="N171" s="169"/>
      <c r="O171" s="24"/>
    </row>
    <row r="172" spans="1:255" x14ac:dyDescent="0.25">
      <c r="A172" s="9"/>
      <c r="B172" s="40">
        <v>4</v>
      </c>
      <c r="C172" s="165"/>
      <c r="D172" s="166"/>
      <c r="E172" s="167"/>
      <c r="F172" s="60"/>
      <c r="G172" s="61"/>
      <c r="H172" s="61"/>
      <c r="I172" s="61"/>
      <c r="J172" s="61"/>
      <c r="K172" s="62"/>
      <c r="L172" s="42" t="str">
        <f t="shared" si="15"/>
        <v/>
      </c>
      <c r="M172" s="168" t="str">
        <f t="shared" si="14"/>
        <v/>
      </c>
      <c r="N172" s="169"/>
      <c r="O172" s="24"/>
    </row>
    <row r="173" spans="1:255" x14ac:dyDescent="0.25">
      <c r="A173" s="9"/>
      <c r="B173" s="40">
        <v>5</v>
      </c>
      <c r="C173" s="165"/>
      <c r="D173" s="166"/>
      <c r="E173" s="167"/>
      <c r="F173" s="60"/>
      <c r="G173" s="61"/>
      <c r="H173" s="61"/>
      <c r="I173" s="61"/>
      <c r="J173" s="61"/>
      <c r="K173" s="62"/>
      <c r="L173" s="42" t="str">
        <f t="shared" si="15"/>
        <v/>
      </c>
      <c r="M173" s="168" t="str">
        <f t="shared" si="14"/>
        <v/>
      </c>
      <c r="N173" s="169"/>
      <c r="O173" s="24"/>
      <c r="AA173" s="83"/>
    </row>
    <row r="174" spans="1:255" x14ac:dyDescent="0.25">
      <c r="A174" s="9"/>
      <c r="B174" s="40">
        <v>6</v>
      </c>
      <c r="C174" s="165"/>
      <c r="D174" s="166"/>
      <c r="E174" s="167"/>
      <c r="F174" s="60"/>
      <c r="G174" s="61"/>
      <c r="H174" s="61"/>
      <c r="I174" s="61"/>
      <c r="J174" s="61"/>
      <c r="K174" s="62"/>
      <c r="L174" s="42" t="str">
        <f t="shared" si="15"/>
        <v/>
      </c>
      <c r="M174" s="168" t="str">
        <f t="shared" si="14"/>
        <v/>
      </c>
      <c r="N174" s="169"/>
      <c r="O174" s="24"/>
    </row>
    <row r="175" spans="1:255" x14ac:dyDescent="0.25">
      <c r="A175" s="9"/>
      <c r="B175" s="40">
        <v>7</v>
      </c>
      <c r="C175" s="165"/>
      <c r="D175" s="166"/>
      <c r="E175" s="167"/>
      <c r="F175" s="60"/>
      <c r="G175" s="61"/>
      <c r="H175" s="61"/>
      <c r="I175" s="61"/>
      <c r="J175" s="61"/>
      <c r="K175" s="62"/>
      <c r="L175" s="42" t="str">
        <f t="shared" si="15"/>
        <v/>
      </c>
      <c r="M175" s="168" t="str">
        <f t="shared" si="14"/>
        <v/>
      </c>
      <c r="N175" s="169"/>
      <c r="O175" s="24"/>
    </row>
    <row r="176" spans="1:255" x14ac:dyDescent="0.25">
      <c r="A176" s="9"/>
      <c r="B176" s="40">
        <v>8</v>
      </c>
      <c r="C176" s="165"/>
      <c r="D176" s="166"/>
      <c r="E176" s="167"/>
      <c r="F176" s="60"/>
      <c r="G176" s="61"/>
      <c r="H176" s="61"/>
      <c r="I176" s="61"/>
      <c r="J176" s="61"/>
      <c r="K176" s="62"/>
      <c r="L176" s="42" t="str">
        <f t="shared" si="15"/>
        <v/>
      </c>
      <c r="M176" s="168" t="str">
        <f t="shared" si="14"/>
        <v/>
      </c>
      <c r="N176" s="169"/>
      <c r="O176" s="24"/>
    </row>
    <row r="177" spans="1:27" x14ac:dyDescent="0.25">
      <c r="A177" s="9"/>
      <c r="B177" s="40">
        <v>9</v>
      </c>
      <c r="C177" s="165"/>
      <c r="D177" s="166"/>
      <c r="E177" s="167"/>
      <c r="F177" s="60"/>
      <c r="G177" s="61"/>
      <c r="H177" s="61"/>
      <c r="I177" s="61"/>
      <c r="J177" s="61"/>
      <c r="K177" s="62"/>
      <c r="L177" s="42" t="str">
        <f t="shared" si="15"/>
        <v/>
      </c>
      <c r="M177" s="168" t="str">
        <f t="shared" si="14"/>
        <v/>
      </c>
      <c r="N177" s="169"/>
      <c r="O177" s="24"/>
    </row>
    <row r="178" spans="1:27" ht="14.4" thickBot="1" x14ac:dyDescent="0.3">
      <c r="A178" s="9"/>
      <c r="B178" s="40">
        <v>10</v>
      </c>
      <c r="C178" s="172"/>
      <c r="D178" s="173"/>
      <c r="E178" s="174"/>
      <c r="F178" s="63"/>
      <c r="G178" s="64"/>
      <c r="H178" s="64"/>
      <c r="I178" s="64"/>
      <c r="J178" s="64"/>
      <c r="K178" s="65"/>
      <c r="L178" s="44" t="str">
        <f t="shared" si="15"/>
        <v/>
      </c>
      <c r="M178" s="175" t="str">
        <f t="shared" si="14"/>
        <v/>
      </c>
      <c r="N178" s="176"/>
      <c r="O178" s="24"/>
    </row>
    <row r="179" spans="1:27" x14ac:dyDescent="0.25">
      <c r="A179" s="33"/>
      <c r="B179" s="24"/>
      <c r="C179" s="24"/>
      <c r="D179" s="249" t="s">
        <v>9</v>
      </c>
      <c r="E179" s="249"/>
      <c r="F179" s="45">
        <f t="shared" ref="F179:K179" si="16">IF(AND(F168="",SUM(F168:F178)=0),"",IF(AND(F168="",SUM(F168:F178)&lt;&gt;0),"ERR",SUM(F168:F178)))</f>
        <v>0</v>
      </c>
      <c r="G179" s="45" t="str">
        <f t="shared" si="16"/>
        <v/>
      </c>
      <c r="H179" s="45" t="str">
        <f t="shared" si="16"/>
        <v/>
      </c>
      <c r="I179" s="45" t="str">
        <f t="shared" si="16"/>
        <v/>
      </c>
      <c r="J179" s="45" t="str">
        <f t="shared" si="16"/>
        <v/>
      </c>
      <c r="K179" s="45" t="str">
        <f t="shared" si="16"/>
        <v/>
      </c>
      <c r="L179" s="46"/>
      <c r="M179" s="247">
        <f>IF(OR(F179="ERR",G179="ERR",H179="ERR",I179="ERR",J179="ERR",K179="ERR"),"ERROR",SUM(M169:N178))</f>
        <v>0</v>
      </c>
      <c r="N179" s="248"/>
      <c r="O179" s="24"/>
      <c r="AA179" s="81">
        <f>M179</f>
        <v>0</v>
      </c>
    </row>
  </sheetData>
  <sheetProtection algorithmName="SHA-512" hashValue="YmhlVpb0s+sBBi0j5hFIbP8AW860dMKPv1pwShqkSOIYUCM80d/n1ip7uN174EqQloIXx8oXiGzlTq4GKq07lg==" saltValue="vonHmls6mIeeVYIEH3FN5g==" spinCount="100000" sheet="1" objects="1" scenarios="1"/>
  <mergeCells count="260">
    <mergeCell ref="D179:E179"/>
    <mergeCell ref="M179:N179"/>
    <mergeCell ref="C176:E176"/>
    <mergeCell ref="M176:N176"/>
    <mergeCell ref="C177:E177"/>
    <mergeCell ref="M177:N177"/>
    <mergeCell ref="C178:E178"/>
    <mergeCell ref="M178:N178"/>
    <mergeCell ref="M175:N175"/>
    <mergeCell ref="L167:L168"/>
    <mergeCell ref="H164:I164"/>
    <mergeCell ref="B160:G161"/>
    <mergeCell ref="M167:N168"/>
    <mergeCell ref="C173:E173"/>
    <mergeCell ref="M173:N173"/>
    <mergeCell ref="C171:E171"/>
    <mergeCell ref="M171:N171"/>
    <mergeCell ref="C175:E175"/>
    <mergeCell ref="M174:N174"/>
    <mergeCell ref="C174:E174"/>
    <mergeCell ref="C167:E168"/>
    <mergeCell ref="C172:E172"/>
    <mergeCell ref="M172:N172"/>
    <mergeCell ref="C170:E170"/>
    <mergeCell ref="M170:N170"/>
    <mergeCell ref="F167:K167"/>
    <mergeCell ref="C169:E169"/>
    <mergeCell ref="M169:N169"/>
    <mergeCell ref="B162:G163"/>
    <mergeCell ref="H162:H163"/>
    <mergeCell ref="I162:O163"/>
    <mergeCell ref="L155:M155"/>
    <mergeCell ref="N155:O155"/>
    <mergeCell ref="L156:M156"/>
    <mergeCell ref="N156:O156"/>
    <mergeCell ref="H160:H161"/>
    <mergeCell ref="I160:O161"/>
    <mergeCell ref="B155:J156"/>
    <mergeCell ref="A152:O152"/>
    <mergeCell ref="C141:E141"/>
    <mergeCell ref="D150:E150"/>
    <mergeCell ref="C145:E145"/>
    <mergeCell ref="M145:N145"/>
    <mergeCell ref="C144:E144"/>
    <mergeCell ref="M144:N144"/>
    <mergeCell ref="L154:O154"/>
    <mergeCell ref="C146:E146"/>
    <mergeCell ref="M146:N146"/>
    <mergeCell ref="C147:E147"/>
    <mergeCell ref="M147:N147"/>
    <mergeCell ref="C149:E149"/>
    <mergeCell ref="M149:N149"/>
    <mergeCell ref="C148:E148"/>
    <mergeCell ref="M148:N148"/>
    <mergeCell ref="M150:N150"/>
    <mergeCell ref="M141:N141"/>
    <mergeCell ref="C142:E142"/>
    <mergeCell ref="M142:N142"/>
    <mergeCell ref="C143:E143"/>
    <mergeCell ref="M143:N143"/>
    <mergeCell ref="H135:I135"/>
    <mergeCell ref="B133:G134"/>
    <mergeCell ref="H133:H134"/>
    <mergeCell ref="I133:O134"/>
    <mergeCell ref="C140:E140"/>
    <mergeCell ref="M140:N140"/>
    <mergeCell ref="L125:O125"/>
    <mergeCell ref="L126:M126"/>
    <mergeCell ref="N126:O126"/>
    <mergeCell ref="B126:J127"/>
    <mergeCell ref="A120:B121"/>
    <mergeCell ref="L138:L139"/>
    <mergeCell ref="M138:N139"/>
    <mergeCell ref="C138:E139"/>
    <mergeCell ref="F138:K138"/>
    <mergeCell ref="L127:M127"/>
    <mergeCell ref="N127:O127"/>
    <mergeCell ref="B131:G132"/>
    <mergeCell ref="H131:H132"/>
    <mergeCell ref="I131:O132"/>
    <mergeCell ref="C113:E113"/>
    <mergeCell ref="C120:O121"/>
    <mergeCell ref="A123:O123"/>
    <mergeCell ref="C116:E116"/>
    <mergeCell ref="M116:N116"/>
    <mergeCell ref="C117:E117"/>
    <mergeCell ref="C114:E114"/>
    <mergeCell ref="C115:E115"/>
    <mergeCell ref="M113:N113"/>
    <mergeCell ref="M114:N114"/>
    <mergeCell ref="M117:N117"/>
    <mergeCell ref="M115:N115"/>
    <mergeCell ref="D118:E118"/>
    <mergeCell ref="M118:N118"/>
    <mergeCell ref="C111:E111"/>
    <mergeCell ref="M111:N111"/>
    <mergeCell ref="M106:N107"/>
    <mergeCell ref="C108:E108"/>
    <mergeCell ref="M108:N108"/>
    <mergeCell ref="C106:E107"/>
    <mergeCell ref="F106:K106"/>
    <mergeCell ref="L106:L107"/>
    <mergeCell ref="C112:E112"/>
    <mergeCell ref="M112:N112"/>
    <mergeCell ref="H103:I103"/>
    <mergeCell ref="D89:E89"/>
    <mergeCell ref="M89:N89"/>
    <mergeCell ref="A91:O91"/>
    <mergeCell ref="L93:O93"/>
    <mergeCell ref="C109:E109"/>
    <mergeCell ref="M109:N109"/>
    <mergeCell ref="C110:E110"/>
    <mergeCell ref="M110:N110"/>
    <mergeCell ref="L94:M94"/>
    <mergeCell ref="N94:O94"/>
    <mergeCell ref="B101:G102"/>
    <mergeCell ref="N95:O95"/>
    <mergeCell ref="C86:E86"/>
    <mergeCell ref="M86:N86"/>
    <mergeCell ref="C87:E87"/>
    <mergeCell ref="M87:N87"/>
    <mergeCell ref="C88:E88"/>
    <mergeCell ref="M88:N88"/>
    <mergeCell ref="H101:H102"/>
    <mergeCell ref="I101:O102"/>
    <mergeCell ref="B94:J95"/>
    <mergeCell ref="L95:M95"/>
    <mergeCell ref="B99:G100"/>
    <mergeCell ref="H99:H100"/>
    <mergeCell ref="I99:O100"/>
    <mergeCell ref="B72:G73"/>
    <mergeCell ref="H72:H73"/>
    <mergeCell ref="I72:O73"/>
    <mergeCell ref="L77:L78"/>
    <mergeCell ref="M77:N78"/>
    <mergeCell ref="C85:E85"/>
    <mergeCell ref="C82:E82"/>
    <mergeCell ref="C83:E83"/>
    <mergeCell ref="M83:N83"/>
    <mergeCell ref="M82:N82"/>
    <mergeCell ref="H74:I74"/>
    <mergeCell ref="C77:E78"/>
    <mergeCell ref="F77:K77"/>
    <mergeCell ref="C80:E80"/>
    <mergeCell ref="M80:N80"/>
    <mergeCell ref="C79:E79"/>
    <mergeCell ref="M79:N79"/>
    <mergeCell ref="C81:E81"/>
    <mergeCell ref="M81:N81"/>
    <mergeCell ref="C84:E84"/>
    <mergeCell ref="M84:N84"/>
    <mergeCell ref="M85:N85"/>
    <mergeCell ref="B70:G71"/>
    <mergeCell ref="H70:H71"/>
    <mergeCell ref="I70:O71"/>
    <mergeCell ref="B65:J66"/>
    <mergeCell ref="C50:E50"/>
    <mergeCell ref="M50:N50"/>
    <mergeCell ref="C51:E51"/>
    <mergeCell ref="M51:N51"/>
    <mergeCell ref="M54:N54"/>
    <mergeCell ref="C55:E55"/>
    <mergeCell ref="M55:N55"/>
    <mergeCell ref="C52:E52"/>
    <mergeCell ref="M52:N52"/>
    <mergeCell ref="C54:E54"/>
    <mergeCell ref="L64:O64"/>
    <mergeCell ref="L65:M65"/>
    <mergeCell ref="N65:O65"/>
    <mergeCell ref="L66:M66"/>
    <mergeCell ref="N66:O66"/>
    <mergeCell ref="A62:O62"/>
    <mergeCell ref="D57:E57"/>
    <mergeCell ref="M57:N57"/>
    <mergeCell ref="A59:B60"/>
    <mergeCell ref="C59:O60"/>
    <mergeCell ref="C56:E56"/>
    <mergeCell ref="M56:N56"/>
    <mergeCell ref="C47:E47"/>
    <mergeCell ref="M47:N47"/>
    <mergeCell ref="H38:H39"/>
    <mergeCell ref="I38:O39"/>
    <mergeCell ref="H42:I42"/>
    <mergeCell ref="B40:G41"/>
    <mergeCell ref="H40:H41"/>
    <mergeCell ref="I40:O41"/>
    <mergeCell ref="B38:G39"/>
    <mergeCell ref="C49:E49"/>
    <mergeCell ref="M49:N49"/>
    <mergeCell ref="C48:E48"/>
    <mergeCell ref="M48:N48"/>
    <mergeCell ref="M45:N46"/>
    <mergeCell ref="C45:E46"/>
    <mergeCell ref="F45:K45"/>
    <mergeCell ref="L45:L46"/>
    <mergeCell ref="P52:Q52"/>
    <mergeCell ref="C53:E53"/>
    <mergeCell ref="M53:N53"/>
    <mergeCell ref="A30:O30"/>
    <mergeCell ref="L34:M34"/>
    <mergeCell ref="L32:O32"/>
    <mergeCell ref="L33:M33"/>
    <mergeCell ref="N34:O34"/>
    <mergeCell ref="B33:J34"/>
    <mergeCell ref="N33:O33"/>
    <mergeCell ref="N28:O28"/>
    <mergeCell ref="I28:J28"/>
    <mergeCell ref="L28:M28"/>
    <mergeCell ref="I21:J21"/>
    <mergeCell ref="L21:M21"/>
    <mergeCell ref="N21:O21"/>
    <mergeCell ref="N27:O27"/>
    <mergeCell ref="C27:G27"/>
    <mergeCell ref="I27:J27"/>
    <mergeCell ref="L27:M27"/>
    <mergeCell ref="C26:G26"/>
    <mergeCell ref="I26:J26"/>
    <mergeCell ref="C24:G25"/>
    <mergeCell ref="H24:H25"/>
    <mergeCell ref="I24:J25"/>
    <mergeCell ref="L24:O24"/>
    <mergeCell ref="L25:M25"/>
    <mergeCell ref="N25:O25"/>
    <mergeCell ref="L26:M26"/>
    <mergeCell ref="N26:O26"/>
    <mergeCell ref="C20:G20"/>
    <mergeCell ref="I20:J20"/>
    <mergeCell ref="L20:M20"/>
    <mergeCell ref="N20:O20"/>
    <mergeCell ref="C19:G19"/>
    <mergeCell ref="I19:J19"/>
    <mergeCell ref="L19:M19"/>
    <mergeCell ref="N19:O19"/>
    <mergeCell ref="C18:G18"/>
    <mergeCell ref="I18:J18"/>
    <mergeCell ref="L18:M18"/>
    <mergeCell ref="N18:O18"/>
    <mergeCell ref="C17:G17"/>
    <mergeCell ref="I17:J17"/>
    <mergeCell ref="L17:M17"/>
    <mergeCell ref="N17:O17"/>
    <mergeCell ref="L14:O14"/>
    <mergeCell ref="L15:M15"/>
    <mergeCell ref="N15:O15"/>
    <mergeCell ref="C16:G16"/>
    <mergeCell ref="I16:J16"/>
    <mergeCell ref="L16:M16"/>
    <mergeCell ref="N16:O16"/>
    <mergeCell ref="A9:I9"/>
    <mergeCell ref="A10:I10"/>
    <mergeCell ref="J11:K11"/>
    <mergeCell ref="C14:G15"/>
    <mergeCell ref="H14:H15"/>
    <mergeCell ref="I14:J15"/>
    <mergeCell ref="A1:O1"/>
    <mergeCell ref="A2:O3"/>
    <mergeCell ref="A5:B7"/>
    <mergeCell ref="C5:K7"/>
    <mergeCell ref="M5:O6"/>
    <mergeCell ref="M7:O7"/>
  </mergeCells>
  <phoneticPr fontId="6" type="noConversion"/>
  <conditionalFormatting sqref="F179:K179 K153">
    <cfRule type="cellIs" dxfId="637" priority="47" stopIfTrue="1" operator="equal">
      <formula>"ERR"</formula>
    </cfRule>
  </conditionalFormatting>
  <conditionalFormatting sqref="F57:K57 K23:K27 K14:K20 K29">
    <cfRule type="cellIs" dxfId="636" priority="81" stopIfTrue="1" operator="equal">
      <formula>"ERR"</formula>
    </cfRule>
  </conditionalFormatting>
  <conditionalFormatting sqref="F47:K47">
    <cfRule type="expression" dxfId="635" priority="82" stopIfTrue="1">
      <formula>F57="ERR"</formula>
    </cfRule>
  </conditionalFormatting>
  <conditionalFormatting sqref="F52:K52">
    <cfRule type="expression" dxfId="634" priority="83" stopIfTrue="1">
      <formula>F57="ERR"</formula>
    </cfRule>
  </conditionalFormatting>
  <conditionalFormatting sqref="F48:K48">
    <cfRule type="expression" dxfId="633" priority="84" stopIfTrue="1">
      <formula>F57="ERR"</formula>
    </cfRule>
  </conditionalFormatting>
  <conditionalFormatting sqref="F49:K49">
    <cfRule type="expression" dxfId="632" priority="85" stopIfTrue="1">
      <formula>F57="ERR"</formula>
    </cfRule>
  </conditionalFormatting>
  <conditionalFormatting sqref="F50:K50">
    <cfRule type="expression" dxfId="631" priority="86" stopIfTrue="1">
      <formula>F57="ERR"</formula>
    </cfRule>
  </conditionalFormatting>
  <conditionalFormatting sqref="F51:K51">
    <cfRule type="expression" dxfId="630" priority="87" stopIfTrue="1">
      <formula>F57="ERR"</formula>
    </cfRule>
  </conditionalFormatting>
  <conditionalFormatting sqref="F53:K53">
    <cfRule type="expression" dxfId="629" priority="88" stopIfTrue="1">
      <formula>F57="ERR"</formula>
    </cfRule>
  </conditionalFormatting>
  <conditionalFormatting sqref="F54:K54">
    <cfRule type="expression" dxfId="628" priority="89" stopIfTrue="1">
      <formula>F57="ERR"</formula>
    </cfRule>
  </conditionalFormatting>
  <conditionalFormatting sqref="F55:K55">
    <cfRule type="expression" dxfId="627" priority="90" stopIfTrue="1">
      <formula>F57="ERR"</formula>
    </cfRule>
  </conditionalFormatting>
  <conditionalFormatting sqref="F56:K56">
    <cfRule type="expression" dxfId="626" priority="91" stopIfTrue="1">
      <formula>F57="ERR"</formula>
    </cfRule>
  </conditionalFormatting>
  <conditionalFormatting sqref="H42">
    <cfRule type="cellIs" dxfId="625" priority="66" stopIfTrue="1" operator="equal">
      <formula>"ERROR"</formula>
    </cfRule>
  </conditionalFormatting>
  <conditionalFormatting sqref="H42">
    <cfRule type="cellIs" dxfId="624" priority="65" stopIfTrue="1" operator="equal">
      <formula>"SUBSANAR"</formula>
    </cfRule>
  </conditionalFormatting>
  <conditionalFormatting sqref="F89:K89 K63">
    <cfRule type="cellIs" dxfId="623" priority="64" stopIfTrue="1" operator="equal">
      <formula>"ERR"</formula>
    </cfRule>
  </conditionalFormatting>
  <conditionalFormatting sqref="N34:O34">
    <cfRule type="cellIs" dxfId="622" priority="62" stopIfTrue="1" operator="equal">
      <formula>"FALTA TIPO"</formula>
    </cfRule>
  </conditionalFormatting>
  <conditionalFormatting sqref="L34:M34">
    <cfRule type="cellIs" dxfId="621" priority="63" stopIfTrue="1" operator="equal">
      <formula>"FALTA TIPO"</formula>
    </cfRule>
  </conditionalFormatting>
  <conditionalFormatting sqref="N66:O66">
    <cfRule type="cellIs" dxfId="620" priority="60" stopIfTrue="1" operator="equal">
      <formula>"FALTA TIPO"</formula>
    </cfRule>
  </conditionalFormatting>
  <conditionalFormatting sqref="L66:M66">
    <cfRule type="cellIs" dxfId="619" priority="61" stopIfTrue="1" operator="equal">
      <formula>"FALTA TIPO"</formula>
    </cfRule>
  </conditionalFormatting>
  <conditionalFormatting sqref="H74">
    <cfRule type="cellIs" dxfId="618" priority="59" stopIfTrue="1" operator="equal">
      <formula>"ERROR"</formula>
    </cfRule>
  </conditionalFormatting>
  <conditionalFormatting sqref="H74">
    <cfRule type="cellIs" dxfId="617" priority="58" stopIfTrue="1" operator="equal">
      <formula>"SUBSANAR"</formula>
    </cfRule>
  </conditionalFormatting>
  <conditionalFormatting sqref="F118:K118 K92">
    <cfRule type="cellIs" dxfId="616" priority="57" stopIfTrue="1" operator="equal">
      <formula>"ERR"</formula>
    </cfRule>
  </conditionalFormatting>
  <conditionalFormatting sqref="N95:O95">
    <cfRule type="cellIs" dxfId="615" priority="55" stopIfTrue="1" operator="equal">
      <formula>"FALTA TIPO"</formula>
    </cfRule>
  </conditionalFormatting>
  <conditionalFormatting sqref="L95:M95">
    <cfRule type="cellIs" dxfId="614" priority="56" stopIfTrue="1" operator="equal">
      <formula>"FALTA TIPO"</formula>
    </cfRule>
  </conditionalFormatting>
  <conditionalFormatting sqref="H103">
    <cfRule type="cellIs" dxfId="613" priority="54" stopIfTrue="1" operator="equal">
      <formula>"ERROR"</formula>
    </cfRule>
  </conditionalFormatting>
  <conditionalFormatting sqref="H103">
    <cfRule type="cellIs" dxfId="612" priority="53" stopIfTrue="1" operator="equal">
      <formula>"SUBSANAR"</formula>
    </cfRule>
  </conditionalFormatting>
  <conditionalFormatting sqref="F150:K150 K124">
    <cfRule type="cellIs" dxfId="611" priority="52" stopIfTrue="1" operator="equal">
      <formula>"ERR"</formula>
    </cfRule>
  </conditionalFormatting>
  <conditionalFormatting sqref="N127:O127">
    <cfRule type="cellIs" dxfId="610" priority="50" stopIfTrue="1" operator="equal">
      <formula>"FALTA TIPO"</formula>
    </cfRule>
  </conditionalFormatting>
  <conditionalFormatting sqref="L127:M127">
    <cfRule type="cellIs" dxfId="609" priority="51" stopIfTrue="1" operator="equal">
      <formula>"FALTA TIPO"</formula>
    </cfRule>
  </conditionalFormatting>
  <conditionalFormatting sqref="H135">
    <cfRule type="cellIs" dxfId="608" priority="49" stopIfTrue="1" operator="equal">
      <formula>"ERROR"</formula>
    </cfRule>
  </conditionalFormatting>
  <conditionalFormatting sqref="H135">
    <cfRule type="cellIs" dxfId="607" priority="48" stopIfTrue="1" operator="equal">
      <formula>"SUBSANAR"</formula>
    </cfRule>
  </conditionalFormatting>
  <conditionalFormatting sqref="N156:O156">
    <cfRule type="cellIs" dxfId="606" priority="45" stopIfTrue="1" operator="equal">
      <formula>"FALTA TIPO"</formula>
    </cfRule>
  </conditionalFormatting>
  <conditionalFormatting sqref="L156:M156">
    <cfRule type="cellIs" dxfId="605" priority="46" stopIfTrue="1" operator="equal">
      <formula>"FALTA TIPO"</formula>
    </cfRule>
  </conditionalFormatting>
  <conditionalFormatting sqref="H164">
    <cfRule type="cellIs" dxfId="604" priority="44" stopIfTrue="1" operator="equal">
      <formula>"ERROR"</formula>
    </cfRule>
  </conditionalFormatting>
  <conditionalFormatting sqref="H164">
    <cfRule type="cellIs" dxfId="603" priority="43" stopIfTrue="1" operator="equal">
      <formula>"SUBSANAR"</formula>
    </cfRule>
  </conditionalFormatting>
  <conditionalFormatting sqref="F79:K79">
    <cfRule type="expression" dxfId="602" priority="31" stopIfTrue="1">
      <formula>F89="ERR"</formula>
    </cfRule>
  </conditionalFormatting>
  <conditionalFormatting sqref="F84:K84">
    <cfRule type="expression" dxfId="601" priority="32" stopIfTrue="1">
      <formula>F89="ERR"</formula>
    </cfRule>
  </conditionalFormatting>
  <conditionalFormatting sqref="F80:K80">
    <cfRule type="expression" dxfId="600" priority="33" stopIfTrue="1">
      <formula>F89="ERR"</formula>
    </cfRule>
  </conditionalFormatting>
  <conditionalFormatting sqref="F81:K81">
    <cfRule type="expression" dxfId="599" priority="34" stopIfTrue="1">
      <formula>F89="ERR"</formula>
    </cfRule>
  </conditionalFormatting>
  <conditionalFormatting sqref="F82:K82">
    <cfRule type="expression" dxfId="598" priority="35" stopIfTrue="1">
      <formula>F89="ERR"</formula>
    </cfRule>
  </conditionalFormatting>
  <conditionalFormatting sqref="F83:K83">
    <cfRule type="expression" dxfId="597" priority="36" stopIfTrue="1">
      <formula>F89="ERR"</formula>
    </cfRule>
  </conditionalFormatting>
  <conditionalFormatting sqref="F85:K85">
    <cfRule type="expression" dxfId="596" priority="37" stopIfTrue="1">
      <formula>F89="ERR"</formula>
    </cfRule>
  </conditionalFormatting>
  <conditionalFormatting sqref="F86:K86">
    <cfRule type="expression" dxfId="595" priority="38" stopIfTrue="1">
      <formula>F89="ERR"</formula>
    </cfRule>
  </conditionalFormatting>
  <conditionalFormatting sqref="F87:K87">
    <cfRule type="expression" dxfId="594" priority="39" stopIfTrue="1">
      <formula>F89="ERR"</formula>
    </cfRule>
  </conditionalFormatting>
  <conditionalFormatting sqref="F88:K88">
    <cfRule type="expression" dxfId="593" priority="40" stopIfTrue="1">
      <formula>F89="ERR"</formula>
    </cfRule>
  </conditionalFormatting>
  <conditionalFormatting sqref="F108:K108">
    <cfRule type="expression" dxfId="592" priority="21" stopIfTrue="1">
      <formula>F118="ERR"</formula>
    </cfRule>
  </conditionalFormatting>
  <conditionalFormatting sqref="F113:K113">
    <cfRule type="expression" dxfId="591" priority="22" stopIfTrue="1">
      <formula>F118="ERR"</formula>
    </cfRule>
  </conditionalFormatting>
  <conditionalFormatting sqref="F109:K109">
    <cfRule type="expression" dxfId="590" priority="23" stopIfTrue="1">
      <formula>F118="ERR"</formula>
    </cfRule>
  </conditionalFormatting>
  <conditionalFormatting sqref="F110:K110">
    <cfRule type="expression" dxfId="589" priority="24" stopIfTrue="1">
      <formula>F118="ERR"</formula>
    </cfRule>
  </conditionalFormatting>
  <conditionalFormatting sqref="F111:K111">
    <cfRule type="expression" dxfId="588" priority="25" stopIfTrue="1">
      <formula>F118="ERR"</formula>
    </cfRule>
  </conditionalFormatting>
  <conditionalFormatting sqref="F112:K112">
    <cfRule type="expression" dxfId="587" priority="26" stopIfTrue="1">
      <formula>F118="ERR"</formula>
    </cfRule>
  </conditionalFormatting>
  <conditionalFormatting sqref="F114:K114">
    <cfRule type="expression" dxfId="586" priority="27" stopIfTrue="1">
      <formula>F118="ERR"</formula>
    </cfRule>
  </conditionalFormatting>
  <conditionalFormatting sqref="F115:K115">
    <cfRule type="expression" dxfId="585" priority="28" stopIfTrue="1">
      <formula>F118="ERR"</formula>
    </cfRule>
  </conditionalFormatting>
  <conditionalFormatting sqref="F116:K116">
    <cfRule type="expression" dxfId="584" priority="29" stopIfTrue="1">
      <formula>F118="ERR"</formula>
    </cfRule>
  </conditionalFormatting>
  <conditionalFormatting sqref="F117:K117">
    <cfRule type="expression" dxfId="583" priority="30" stopIfTrue="1">
      <formula>F118="ERR"</formula>
    </cfRule>
  </conditionalFormatting>
  <conditionalFormatting sqref="F140:K140">
    <cfRule type="expression" dxfId="582" priority="11" stopIfTrue="1">
      <formula>F150="ERR"</formula>
    </cfRule>
  </conditionalFormatting>
  <conditionalFormatting sqref="F145:K145">
    <cfRule type="expression" dxfId="581" priority="12" stopIfTrue="1">
      <formula>F150="ERR"</formula>
    </cfRule>
  </conditionalFormatting>
  <conditionalFormatting sqref="F141:K141">
    <cfRule type="expression" dxfId="580" priority="13" stopIfTrue="1">
      <formula>F150="ERR"</formula>
    </cfRule>
  </conditionalFormatting>
  <conditionalFormatting sqref="F142:K142">
    <cfRule type="expression" dxfId="579" priority="14" stopIfTrue="1">
      <formula>F150="ERR"</formula>
    </cfRule>
  </conditionalFormatting>
  <conditionalFormatting sqref="F143:K143">
    <cfRule type="expression" dxfId="578" priority="15" stopIfTrue="1">
      <formula>F150="ERR"</formula>
    </cfRule>
  </conditionalFormatting>
  <conditionalFormatting sqref="F144:K144">
    <cfRule type="expression" dxfId="577" priority="16" stopIfTrue="1">
      <formula>F150="ERR"</formula>
    </cfRule>
  </conditionalFormatting>
  <conditionalFormatting sqref="F146:K146">
    <cfRule type="expression" dxfId="576" priority="17" stopIfTrue="1">
      <formula>F150="ERR"</formula>
    </cfRule>
  </conditionalFormatting>
  <conditionalFormatting sqref="F147:K147">
    <cfRule type="expression" dxfId="575" priority="18" stopIfTrue="1">
      <formula>F150="ERR"</formula>
    </cfRule>
  </conditionalFormatting>
  <conditionalFormatting sqref="F148:K148">
    <cfRule type="expression" dxfId="574" priority="19" stopIfTrue="1">
      <formula>F150="ERR"</formula>
    </cfRule>
  </conditionalFormatting>
  <conditionalFormatting sqref="F149:K149">
    <cfRule type="expression" dxfId="573" priority="20" stopIfTrue="1">
      <formula>F150="ERR"</formula>
    </cfRule>
  </conditionalFormatting>
  <conditionalFormatting sqref="F169:K169">
    <cfRule type="expression" dxfId="572" priority="1" stopIfTrue="1">
      <formula>F179="ERR"</formula>
    </cfRule>
  </conditionalFormatting>
  <conditionalFormatting sqref="F174:K174">
    <cfRule type="expression" dxfId="571" priority="2" stopIfTrue="1">
      <formula>F179="ERR"</formula>
    </cfRule>
  </conditionalFormatting>
  <conditionalFormatting sqref="F170:K170">
    <cfRule type="expression" dxfId="570" priority="3" stopIfTrue="1">
      <formula>F179="ERR"</formula>
    </cfRule>
  </conditionalFormatting>
  <conditionalFormatting sqref="F171:K171">
    <cfRule type="expression" dxfId="569" priority="4" stopIfTrue="1">
      <formula>F179="ERR"</formula>
    </cfRule>
  </conditionalFormatting>
  <conditionalFormatting sqref="F172:K172">
    <cfRule type="expression" dxfId="568" priority="5" stopIfTrue="1">
      <formula>F179="ERR"</formula>
    </cfRule>
  </conditionalFormatting>
  <conditionalFormatting sqref="F173:K173">
    <cfRule type="expression" dxfId="567" priority="6" stopIfTrue="1">
      <formula>F179="ERR"</formula>
    </cfRule>
  </conditionalFormatting>
  <conditionalFormatting sqref="F175:K175">
    <cfRule type="expression" dxfId="566" priority="7" stopIfTrue="1">
      <formula>F179="ERR"</formula>
    </cfRule>
  </conditionalFormatting>
  <conditionalFormatting sqref="F176:K176">
    <cfRule type="expression" dxfId="565" priority="8" stopIfTrue="1">
      <formula>F179="ERR"</formula>
    </cfRule>
  </conditionalFormatting>
  <conditionalFormatting sqref="F177:K177">
    <cfRule type="expression" dxfId="564" priority="9" stopIfTrue="1">
      <formula>F179="ERR"</formula>
    </cfRule>
  </conditionalFormatting>
  <conditionalFormatting sqref="F178:K178">
    <cfRule type="expression" dxfId="563" priority="10" stopIfTrue="1">
      <formula>F179="ERR"</formula>
    </cfRule>
  </conditionalFormatting>
  <conditionalFormatting sqref="J11:K11">
    <cfRule type="cellIs" dxfId="562" priority="167" stopIfTrue="1" operator="equal">
      <formula>"ERROR"</formula>
    </cfRule>
    <cfRule type="cellIs" dxfId="561" priority="168" stopIfTrue="1" operator="equal">
      <formula>"SUBSANAR"</formula>
    </cfRule>
  </conditionalFormatting>
  <conditionalFormatting sqref="L26:O27 L16:O20">
    <cfRule type="cellIs" dxfId="560" priority="169" stopIfTrue="1" operator="equal">
      <formula>"FALTA TIPO"</formula>
    </cfRule>
    <cfRule type="cellIs" dxfId="559" priority="170" stopIfTrue="1" operator="equal">
      <formula>"ERROR TIPO"</formula>
    </cfRule>
  </conditionalFormatting>
  <dataValidations count="3">
    <dataValidation type="whole" allowBlank="1" showInputMessage="1" showErrorMessage="1" sqref="J9:J10 H38 H40 H70 H72 H99 H101 H131 H133 H160 H162" xr:uid="{00000000-0002-0000-0500-000000000000}">
      <formula1>1</formula1>
      <formula2>18</formula2>
    </dataValidation>
    <dataValidation type="list" allowBlank="1" showInputMessage="1" showErrorMessage="1" sqref="C47:E56 C140:E149 C79:E88 C108:E117 C169:E178" xr:uid="{00000000-0002-0000-0500-000001000000}">
      <formula1>OFFSET(TCN_ORD,0,,COUNTIF(TCN_ORD,"&lt;&gt;x"))</formula1>
    </dataValidation>
    <dataValidation type="list" allowBlank="1" showInputMessage="1" showErrorMessage="1" sqref="C16:G20" xr:uid="{00000000-0002-0000-0500-000002000000}">
      <formula1>OFFSET(COL_EXT,0,,COUNTIF(COL_EXT,"&lt;&gt;x"))</formula1>
    </dataValidation>
  </dataValidations>
  <printOptions horizontalCentered="1"/>
  <pageMargins left="0.59055118110236227" right="0.59055118110236227" top="0.59055118110236227" bottom="0.59055118110236227" header="0.19685039370078741" footer="0.19685039370078741"/>
  <pageSetup paperSize="9" scale="84" orientation="portrait" r:id="rId1"/>
  <headerFooter>
    <oddFooter>&amp;C&amp;8&amp;A&amp;R&amp;8Pág &amp;P de &amp;N</oddFooter>
  </headerFooter>
  <rowBreaks count="2" manualBreakCount="2">
    <brk id="57" max="14" man="1"/>
    <brk id="118" max="14" man="1"/>
  </rowBreaks>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3"/>
  </sheetPr>
  <dimension ref="A1:IU179"/>
  <sheetViews>
    <sheetView showGridLines="0" showZeros="0" view="pageBreakPreview" zoomScaleNormal="100" zoomScaleSheetLayoutView="100" workbookViewId="0">
      <selection activeCell="T16" sqref="T16"/>
    </sheetView>
  </sheetViews>
  <sheetFormatPr baseColWidth="10" defaultColWidth="11.5546875" defaultRowHeight="13.8" x14ac:dyDescent="0.25"/>
  <cols>
    <col min="1" max="5" width="5.6640625" style="1" customWidth="1"/>
    <col min="6" max="11" width="7.6640625" style="1" customWidth="1"/>
    <col min="12" max="12" width="6.6640625" style="1" customWidth="1"/>
    <col min="13" max="13" width="5.6640625" style="1" customWidth="1"/>
    <col min="14" max="14" width="6.6640625" style="1" customWidth="1"/>
    <col min="15" max="26" width="5.6640625" style="1" customWidth="1"/>
    <col min="27" max="27" width="20.6640625" style="84" hidden="1" customWidth="1"/>
    <col min="28" max="30" width="5.6640625" style="1" customWidth="1"/>
    <col min="31" max="253" width="11.5546875" style="1"/>
    <col min="254" max="254" width="13.33203125" style="1" bestFit="1" customWidth="1"/>
    <col min="255" max="255" width="10.109375" style="1" bestFit="1" customWidth="1"/>
    <col min="256" max="16384" width="11.5546875" style="1"/>
  </cols>
  <sheetData>
    <row r="1" spans="1:255" ht="15" customHeight="1" x14ac:dyDescent="0.25">
      <c r="A1" s="162" t="str">
        <f>'COLABORACIONES EXTERNAS'!A1:D1</f>
        <v xml:space="preserve">EMPRESA:  </v>
      </c>
      <c r="B1" s="162"/>
      <c r="C1" s="162"/>
      <c r="D1" s="162"/>
      <c r="E1" s="162"/>
      <c r="F1" s="162"/>
      <c r="G1" s="162"/>
      <c r="H1" s="162"/>
      <c r="I1" s="162"/>
      <c r="J1" s="162"/>
      <c r="K1" s="162"/>
      <c r="L1" s="162"/>
      <c r="M1" s="162"/>
      <c r="N1" s="162"/>
      <c r="O1" s="162"/>
    </row>
    <row r="2" spans="1:255" ht="14.25" customHeight="1" x14ac:dyDescent="0.25">
      <c r="A2" s="163" t="str">
        <f>'COLABORACIONES EXTERNAS'!A2:D3</f>
        <v xml:space="preserve">PROYECTO:  </v>
      </c>
      <c r="B2" s="163"/>
      <c r="C2" s="163"/>
      <c r="D2" s="163"/>
      <c r="E2" s="163"/>
      <c r="F2" s="163"/>
      <c r="G2" s="163"/>
      <c r="H2" s="163"/>
      <c r="I2" s="163"/>
      <c r="J2" s="163"/>
      <c r="K2" s="163"/>
      <c r="L2" s="163"/>
      <c r="M2" s="163"/>
      <c r="N2" s="163"/>
      <c r="O2" s="163"/>
      <c r="IQ2" s="1">
        <v>1</v>
      </c>
      <c r="IR2" s="1" t="str">
        <f>PERSONAL!F11</f>
        <v/>
      </c>
      <c r="IS2" s="1">
        <f>IF(IR2="",MAX($IQ$2:$IQ$11)+1,IQ2)</f>
        <v>11</v>
      </c>
      <c r="IT2" s="1" t="str">
        <f>IF(ISERROR(VLOOKUP(SMALL($IS$2:$IS$11,IQ2),$IQ$2:$IR$11,2,FALSE)),"X",VLOOKUP(SMALL($IS$2:$IS$11,IQ2),$IQ$2:$IR$11,2,FALSE))</f>
        <v>X</v>
      </c>
    </row>
    <row r="3" spans="1:255" x14ac:dyDescent="0.25">
      <c r="A3" s="163"/>
      <c r="B3" s="163"/>
      <c r="C3" s="163"/>
      <c r="D3" s="163"/>
      <c r="E3" s="163"/>
      <c r="F3" s="163"/>
      <c r="G3" s="163"/>
      <c r="H3" s="163"/>
      <c r="I3" s="163"/>
      <c r="J3" s="163"/>
      <c r="K3" s="163"/>
      <c r="L3" s="163"/>
      <c r="M3" s="163"/>
      <c r="N3" s="163"/>
      <c r="O3" s="163"/>
      <c r="IQ3" s="1">
        <v>2</v>
      </c>
      <c r="IR3" s="1" t="str">
        <f>PERSONAL!F12</f>
        <v/>
      </c>
      <c r="IS3" s="1">
        <f t="shared" ref="IS3:IS11" si="0">IF(IR3="",MAX($IQ$2:$IQ$11)+1,IQ3)</f>
        <v>11</v>
      </c>
      <c r="IT3" s="1" t="str">
        <f t="shared" ref="IT3:IT11" si="1">IF(ISERROR(VLOOKUP(SMALL($IS$2:$IS$11,IQ3),$IQ$2:$IR$11,2,FALSE)),"X",VLOOKUP(SMALL($IS$2:$IS$11,IQ3),$IQ$2:$IR$11,2,FALSE))</f>
        <v>X</v>
      </c>
    </row>
    <row r="4" spans="1:255" ht="14.4" thickBot="1" x14ac:dyDescent="0.3">
      <c r="IQ4" s="1">
        <v>3</v>
      </c>
      <c r="IR4" s="1" t="str">
        <f>PERSONAL!F13</f>
        <v/>
      </c>
      <c r="IS4" s="1">
        <f t="shared" si="0"/>
        <v>11</v>
      </c>
      <c r="IT4" s="1" t="str">
        <f t="shared" si="1"/>
        <v>X</v>
      </c>
    </row>
    <row r="5" spans="1:255" ht="14.4" customHeight="1" x14ac:dyDescent="0.25">
      <c r="A5" s="214" t="s">
        <v>310</v>
      </c>
      <c r="B5" s="236"/>
      <c r="C5" s="202"/>
      <c r="D5" s="203"/>
      <c r="E5" s="203"/>
      <c r="F5" s="203"/>
      <c r="G5" s="203"/>
      <c r="H5" s="203"/>
      <c r="I5" s="203"/>
      <c r="J5" s="203"/>
      <c r="K5" s="204"/>
      <c r="M5" s="214" t="s">
        <v>107</v>
      </c>
      <c r="N5" s="215"/>
      <c r="O5" s="216"/>
      <c r="AA5" s="84">
        <f>C5</f>
        <v>0</v>
      </c>
      <c r="IQ5" s="1">
        <v>4</v>
      </c>
      <c r="IR5" s="1" t="str">
        <f>PERSONAL!F14</f>
        <v/>
      </c>
      <c r="IS5" s="1">
        <f t="shared" si="0"/>
        <v>11</v>
      </c>
      <c r="IT5" s="1" t="str">
        <f t="shared" si="1"/>
        <v>X</v>
      </c>
    </row>
    <row r="6" spans="1:255" ht="15" customHeight="1" thickBot="1" x14ac:dyDescent="0.3">
      <c r="A6" s="283"/>
      <c r="B6" s="284"/>
      <c r="C6" s="205"/>
      <c r="D6" s="206"/>
      <c r="E6" s="206"/>
      <c r="F6" s="206"/>
      <c r="G6" s="206"/>
      <c r="H6" s="206"/>
      <c r="I6" s="206"/>
      <c r="J6" s="206"/>
      <c r="K6" s="207"/>
      <c r="M6" s="217"/>
      <c r="N6" s="218"/>
      <c r="O6" s="219"/>
      <c r="IQ6" s="1">
        <v>5</v>
      </c>
      <c r="IR6" s="1" t="str">
        <f>PERSONAL!F15</f>
        <v/>
      </c>
      <c r="IS6" s="1">
        <f t="shared" si="0"/>
        <v>11</v>
      </c>
      <c r="IT6" s="1" t="str">
        <f t="shared" si="1"/>
        <v>X</v>
      </c>
      <c r="IU6" s="4">
        <f>C5</f>
        <v>0</v>
      </c>
    </row>
    <row r="7" spans="1:255" ht="15" customHeight="1" thickBot="1" x14ac:dyDescent="0.3">
      <c r="A7" s="285"/>
      <c r="B7" s="286"/>
      <c r="C7" s="208"/>
      <c r="D7" s="209"/>
      <c r="E7" s="209"/>
      <c r="F7" s="209"/>
      <c r="G7" s="209"/>
      <c r="H7" s="209"/>
      <c r="I7" s="209"/>
      <c r="J7" s="209"/>
      <c r="K7" s="210"/>
      <c r="M7" s="211">
        <f>L21+N21+L28+N28+M57+M89+M118+M150+M179</f>
        <v>0</v>
      </c>
      <c r="N7" s="212"/>
      <c r="O7" s="213"/>
      <c r="AA7" s="85">
        <f>M7</f>
        <v>0</v>
      </c>
      <c r="IQ7" s="1">
        <v>6</v>
      </c>
      <c r="IR7" s="1" t="str">
        <f>PERSONAL!F16</f>
        <v/>
      </c>
      <c r="IS7" s="1">
        <f t="shared" si="0"/>
        <v>11</v>
      </c>
      <c r="IT7" s="1" t="str">
        <f t="shared" si="1"/>
        <v>X</v>
      </c>
      <c r="IU7" s="4">
        <f>M7</f>
        <v>0</v>
      </c>
    </row>
    <row r="8" spans="1:255" x14ac:dyDescent="0.25">
      <c r="IQ8" s="1">
        <v>7</v>
      </c>
      <c r="IR8" s="1" t="str">
        <f>PERSONAL!F17</f>
        <v/>
      </c>
      <c r="IS8" s="1">
        <f t="shared" si="0"/>
        <v>11</v>
      </c>
      <c r="IT8" s="1" t="str">
        <f t="shared" si="1"/>
        <v>X</v>
      </c>
    </row>
    <row r="9" spans="1:255" x14ac:dyDescent="0.25">
      <c r="A9" s="267" t="s">
        <v>108</v>
      </c>
      <c r="B9" s="267"/>
      <c r="C9" s="267"/>
      <c r="D9" s="267"/>
      <c r="E9" s="267"/>
      <c r="F9" s="267"/>
      <c r="G9" s="267"/>
      <c r="H9" s="267"/>
      <c r="I9" s="267"/>
      <c r="J9" s="49"/>
      <c r="L9" s="6" t="str">
        <f>IF(AND(J10&gt;0,J9=0),"Incluir mes de inicio","")</f>
        <v/>
      </c>
      <c r="AA9" s="84">
        <f>J9</f>
        <v>0</v>
      </c>
      <c r="IQ9" s="1">
        <v>8</v>
      </c>
      <c r="IR9" s="1" t="str">
        <f>PERSONAL!F18</f>
        <v/>
      </c>
      <c r="IS9" s="1">
        <f t="shared" si="0"/>
        <v>11</v>
      </c>
      <c r="IT9" s="1" t="str">
        <f t="shared" si="1"/>
        <v>X</v>
      </c>
      <c r="IU9" s="1">
        <f>J9</f>
        <v>0</v>
      </c>
    </row>
    <row r="10" spans="1:255" x14ac:dyDescent="0.25">
      <c r="A10" s="267" t="s">
        <v>109</v>
      </c>
      <c r="B10" s="267"/>
      <c r="C10" s="267"/>
      <c r="D10" s="267"/>
      <c r="E10" s="267"/>
      <c r="F10" s="267"/>
      <c r="G10" s="267"/>
      <c r="H10" s="267"/>
      <c r="I10" s="267"/>
      <c r="J10" s="50"/>
      <c r="L10" s="6" t="str">
        <f>IF(AND(J9&gt;0,J10=0),"Incluir mes finalización","")</f>
        <v/>
      </c>
      <c r="AA10" s="84">
        <f>J10</f>
        <v>0</v>
      </c>
      <c r="IQ10" s="1">
        <v>9</v>
      </c>
      <c r="IR10" s="1" t="str">
        <f>PERSONAL!F19</f>
        <v/>
      </c>
      <c r="IS10" s="1">
        <f t="shared" si="0"/>
        <v>11</v>
      </c>
      <c r="IT10" s="1" t="str">
        <f t="shared" si="1"/>
        <v>X</v>
      </c>
      <c r="IU10" s="1">
        <f>J10</f>
        <v>0</v>
      </c>
    </row>
    <row r="11" spans="1:255" x14ac:dyDescent="0.25">
      <c r="B11" s="7"/>
      <c r="C11" s="7"/>
      <c r="D11" s="7"/>
      <c r="I11" s="8" t="s">
        <v>137</v>
      </c>
      <c r="J11" s="181" t="str">
        <f>IF(AND(J9=0,J10=0),"",IF(AND(J9=0,J10&gt;0),"SUBSANAR",IF(AND(J9&gt;0,J10=0),"SUBSANAR",IF(J10&lt;J9,"ERROR",IF(J10-J9+1&gt;6,"ERROR",J10-J9+1)))))</f>
        <v/>
      </c>
      <c r="K11" s="182"/>
      <c r="L11" s="1" t="s">
        <v>17</v>
      </c>
      <c r="AA11" s="84" t="str">
        <f>J11</f>
        <v/>
      </c>
      <c r="IQ11" s="1">
        <v>10</v>
      </c>
      <c r="IR11" s="1" t="str">
        <f>PERSONAL!F20</f>
        <v/>
      </c>
      <c r="IS11" s="1">
        <f t="shared" si="0"/>
        <v>11</v>
      </c>
      <c r="IT11" s="1" t="str">
        <f t="shared" si="1"/>
        <v>X</v>
      </c>
    </row>
    <row r="12" spans="1:255" x14ac:dyDescent="0.25">
      <c r="A12" s="9"/>
      <c r="B12" s="9"/>
      <c r="C12" s="9"/>
      <c r="D12" s="9"/>
      <c r="O12" s="10" t="str">
        <f>IF(OR(J9=0,J10=0),"",IF(J10&lt;J9,"El mes de finalización es anterior al inicio de la actividad",IF(J11&lt;=6,"","La duración de la actividad debe ser inferior a seis meses")))</f>
        <v/>
      </c>
    </row>
    <row r="13" spans="1:255" ht="14.4" thickBot="1" x14ac:dyDescent="0.3">
      <c r="B13" s="11" t="s">
        <v>361</v>
      </c>
      <c r="C13" s="11"/>
      <c r="D13" s="11"/>
      <c r="E13" s="11"/>
      <c r="F13" s="11"/>
      <c r="G13" s="11"/>
      <c r="H13" s="9"/>
      <c r="I13" s="9"/>
      <c r="J13" s="9"/>
      <c r="K13" s="9"/>
      <c r="L13" s="9"/>
      <c r="M13" s="9"/>
      <c r="N13" s="9"/>
    </row>
    <row r="14" spans="1:255" ht="15" customHeight="1" thickBot="1" x14ac:dyDescent="0.3">
      <c r="B14" s="12"/>
      <c r="C14" s="214" t="s">
        <v>32</v>
      </c>
      <c r="D14" s="215"/>
      <c r="E14" s="215"/>
      <c r="F14" s="215"/>
      <c r="G14" s="216"/>
      <c r="H14" s="255" t="s">
        <v>33</v>
      </c>
      <c r="I14" s="214" t="s">
        <v>34</v>
      </c>
      <c r="J14" s="216"/>
      <c r="K14" s="13"/>
      <c r="L14" s="237" t="s">
        <v>10</v>
      </c>
      <c r="M14" s="238"/>
      <c r="N14" s="238"/>
      <c r="O14" s="239"/>
    </row>
    <row r="15" spans="1:255" ht="14.4" thickBot="1" x14ac:dyDescent="0.3">
      <c r="B15" s="12"/>
      <c r="C15" s="265"/>
      <c r="D15" s="269"/>
      <c r="E15" s="269"/>
      <c r="F15" s="269"/>
      <c r="G15" s="266"/>
      <c r="H15" s="156"/>
      <c r="I15" s="265"/>
      <c r="J15" s="266"/>
      <c r="K15" s="13"/>
      <c r="L15" s="233" t="s">
        <v>29</v>
      </c>
      <c r="M15" s="234"/>
      <c r="N15" s="235" t="s">
        <v>30</v>
      </c>
      <c r="O15" s="236"/>
    </row>
    <row r="16" spans="1:255" ht="15" customHeight="1" x14ac:dyDescent="0.25">
      <c r="B16" s="15">
        <v>1</v>
      </c>
      <c r="C16" s="260"/>
      <c r="D16" s="261"/>
      <c r="E16" s="261"/>
      <c r="F16" s="261"/>
      <c r="G16" s="262"/>
      <c r="H16" s="51"/>
      <c r="I16" s="263"/>
      <c r="J16" s="264"/>
      <c r="K16" s="13"/>
      <c r="L16" s="250">
        <f>IF(H16="II",I16,IF(H16="DE",0,IF(AND(I16&gt;0,H16=0),"FALTA TIPO",IF(AND(I16&gt;0,H16&lt;&gt;"DE",H16&lt;&gt;"II"),"ERROR TIPO",0))))</f>
        <v>0</v>
      </c>
      <c r="M16" s="251"/>
      <c r="N16" s="250">
        <f>IF(H16="DE",I16,IF(AND(I16&gt;0,H16=0),"FALTA TIPO",IF(AND(I16&gt;0,H16&lt;&gt;"DE",H16&lt;&gt;"II"),"ERROR TIPO",0)))</f>
        <v>0</v>
      </c>
      <c r="O16" s="251"/>
    </row>
    <row r="17" spans="1:255" x14ac:dyDescent="0.25">
      <c r="B17" s="15">
        <v>2</v>
      </c>
      <c r="C17" s="165"/>
      <c r="D17" s="166"/>
      <c r="E17" s="166"/>
      <c r="F17" s="166"/>
      <c r="G17" s="268"/>
      <c r="H17" s="52"/>
      <c r="I17" s="258"/>
      <c r="J17" s="259"/>
      <c r="K17" s="13"/>
      <c r="L17" s="252">
        <f>IF(H17="II",I17,IF(H17="DE",0,IF(AND(I17&gt;0,H17=0),"FALTA TIPO",IF(AND(I17&gt;0,OR(H17&lt;&gt;"DE",H17&lt;&gt;"II")),"ERROR TIPO",0))))</f>
        <v>0</v>
      </c>
      <c r="M17" s="271"/>
      <c r="N17" s="252">
        <f>IF(H17="DE",I17,IF(AND(I17&gt;0,H17=0),"FALTA TIPO",IF(AND(I17&gt;0,H17&lt;&gt;"DE",H17&lt;&gt;"II"),"ERROR TIPO",0)))</f>
        <v>0</v>
      </c>
      <c r="O17" s="271"/>
    </row>
    <row r="18" spans="1:255" x14ac:dyDescent="0.25">
      <c r="B18" s="15">
        <v>3</v>
      </c>
      <c r="C18" s="165"/>
      <c r="D18" s="166"/>
      <c r="E18" s="166"/>
      <c r="F18" s="166"/>
      <c r="G18" s="268"/>
      <c r="H18" s="52"/>
      <c r="I18" s="258"/>
      <c r="J18" s="259"/>
      <c r="K18" s="13"/>
      <c r="L18" s="252">
        <f>IF(H18="II",I18,IF(H18="DE",0,IF(AND(I18&gt;0,H18=0),"FALTA TIPO",IF(AND(I18&gt;0,OR(H18&lt;&gt;"DE",H18&lt;&gt;"II")),"ERROR TIPO",0))))</f>
        <v>0</v>
      </c>
      <c r="M18" s="271"/>
      <c r="N18" s="252">
        <f>IF(H18="DE",I18,IF(AND(I18&gt;0,H18=0),"FALTA TIPO",IF(AND(I18&gt;0,H18&lt;&gt;"DE",H18&lt;&gt;"II"),"ERROR TIPO",0)))</f>
        <v>0</v>
      </c>
      <c r="O18" s="271"/>
    </row>
    <row r="19" spans="1:255" x14ac:dyDescent="0.25">
      <c r="B19" s="15">
        <v>4</v>
      </c>
      <c r="C19" s="165"/>
      <c r="D19" s="166"/>
      <c r="E19" s="166"/>
      <c r="F19" s="166"/>
      <c r="G19" s="268"/>
      <c r="H19" s="52"/>
      <c r="I19" s="258"/>
      <c r="J19" s="259"/>
      <c r="K19" s="13"/>
      <c r="L19" s="252">
        <f>IF(H19="II",I19,IF(H19="DE",0,IF(AND(I19&gt;0,H19=0),"FALTA TIPO",IF(AND(I19&gt;0,OR(H19&lt;&gt;"DE",H19&lt;&gt;"II")),"ERROR TIPO",0))))</f>
        <v>0</v>
      </c>
      <c r="M19" s="271"/>
      <c r="N19" s="252">
        <f>IF(H19="DE",I19,IF(AND(I19&gt;0,H19=0),"FALTA TIPO",IF(AND(I19&gt;0,H19&lt;&gt;"DE",H19&lt;&gt;"II"),"ERROR TIPO",0)))</f>
        <v>0</v>
      </c>
      <c r="O19" s="271"/>
    </row>
    <row r="20" spans="1:255" ht="14.4" thickBot="1" x14ac:dyDescent="0.3">
      <c r="B20" s="15">
        <v>5</v>
      </c>
      <c r="C20" s="172"/>
      <c r="D20" s="173"/>
      <c r="E20" s="173"/>
      <c r="F20" s="173"/>
      <c r="G20" s="270"/>
      <c r="H20" s="53"/>
      <c r="I20" s="275"/>
      <c r="J20" s="276"/>
      <c r="K20" s="13"/>
      <c r="L20" s="256">
        <f>IF(H20="II",I20,IF(H20="DE",0,IF(AND(I20&gt;0,H20=0),"FALTA TIPO",IF(AND(I20&gt;0,OR(H20&lt;&gt;"DE",H20&lt;&gt;"II")),"ERROR TIPO",0))))</f>
        <v>0</v>
      </c>
      <c r="M20" s="282"/>
      <c r="N20" s="256">
        <f>IF(H20="DE",I20,IF(AND(I20&gt;0,H20=0),"FALTA TIPO",IF(AND(I20&gt;0,H20&lt;&gt;"DE",H20&lt;&gt;"II"),"ERROR TIPO",0)))</f>
        <v>0</v>
      </c>
      <c r="O20" s="282"/>
    </row>
    <row r="21" spans="1:255" ht="14.4" thickBot="1" x14ac:dyDescent="0.3">
      <c r="B21" s="15"/>
      <c r="F21" s="13" t="str">
        <f>IF(AND(F15="",SUM(F16:F20)=0),"",IF(AND(F15="",SUM(F16:F20)&lt;&gt;0),"ERR",SUM(F16:F20)))</f>
        <v/>
      </c>
      <c r="H21" s="16" t="s">
        <v>9</v>
      </c>
      <c r="I21" s="222">
        <f>SUM(I16:J20)</f>
        <v>0</v>
      </c>
      <c r="J21" s="223"/>
      <c r="K21" s="17"/>
      <c r="L21" s="222">
        <f>IF(OR(L16="ERROR TIPO",L17="ERROR TIPO",L18="ERROR TIPO",L19="ERROR TIPO",L20="ERROR TIPO"),"ERROR",SUM(L16:M20))</f>
        <v>0</v>
      </c>
      <c r="M21" s="223"/>
      <c r="N21" s="222">
        <f>IF(OR(N16="ERROR TIPO",N17="ERROR TIPO",N18="ERROR TIPO",N19="ERROR TIPO",N20="ERROR TIPO"),"ERROR",SUM(N16:O20))</f>
        <v>0</v>
      </c>
      <c r="O21" s="223"/>
      <c r="AA21" s="85">
        <f>I21</f>
        <v>0</v>
      </c>
      <c r="IU21" s="4">
        <f>L21</f>
        <v>0</v>
      </c>
    </row>
    <row r="22" spans="1:255" x14ac:dyDescent="0.25">
      <c r="B22" s="11"/>
      <c r="C22" s="11"/>
      <c r="D22" s="11"/>
      <c r="E22" s="11"/>
      <c r="F22" s="11"/>
      <c r="G22" s="11"/>
      <c r="H22" s="9"/>
      <c r="I22" s="9"/>
      <c r="J22" s="9"/>
      <c r="K22" s="9"/>
      <c r="L22" s="9"/>
      <c r="M22" s="9"/>
      <c r="N22" s="9"/>
      <c r="AA22" s="85">
        <f>L21</f>
        <v>0</v>
      </c>
      <c r="IU22" s="4">
        <f>N21</f>
        <v>0</v>
      </c>
    </row>
    <row r="23" spans="1:255" ht="14.4" thickBot="1" x14ac:dyDescent="0.3">
      <c r="B23" s="11" t="s">
        <v>110</v>
      </c>
      <c r="C23" s="11"/>
      <c r="D23" s="11"/>
      <c r="E23" s="11"/>
      <c r="F23" s="11"/>
      <c r="G23" s="11"/>
      <c r="H23" s="9"/>
      <c r="I23" s="9"/>
      <c r="J23" s="9"/>
      <c r="K23" s="13"/>
      <c r="L23" s="9"/>
      <c r="M23" s="9"/>
      <c r="N23" s="9"/>
      <c r="AA23" s="85">
        <f>N21</f>
        <v>0</v>
      </c>
    </row>
    <row r="24" spans="1:255" ht="15" customHeight="1" thickBot="1" x14ac:dyDescent="0.3">
      <c r="A24" s="18"/>
      <c r="B24" s="12"/>
      <c r="C24" s="214" t="s">
        <v>21</v>
      </c>
      <c r="D24" s="215"/>
      <c r="E24" s="215"/>
      <c r="F24" s="215"/>
      <c r="G24" s="216"/>
      <c r="H24" s="255" t="s">
        <v>33</v>
      </c>
      <c r="I24" s="214" t="s">
        <v>34</v>
      </c>
      <c r="J24" s="216"/>
      <c r="K24" s="13"/>
      <c r="L24" s="237" t="s">
        <v>10</v>
      </c>
      <c r="M24" s="238"/>
      <c r="N24" s="238"/>
      <c r="O24" s="239"/>
    </row>
    <row r="25" spans="1:255" ht="14.25" customHeight="1" thickBot="1" x14ac:dyDescent="0.3">
      <c r="A25" s="18"/>
      <c r="B25" s="12"/>
      <c r="C25" s="217"/>
      <c r="D25" s="218"/>
      <c r="E25" s="218"/>
      <c r="F25" s="218"/>
      <c r="G25" s="219"/>
      <c r="H25" s="156"/>
      <c r="I25" s="217"/>
      <c r="J25" s="219"/>
      <c r="K25" s="13"/>
      <c r="L25" s="233" t="s">
        <v>29</v>
      </c>
      <c r="M25" s="234"/>
      <c r="N25" s="235" t="s">
        <v>30</v>
      </c>
      <c r="O25" s="236"/>
    </row>
    <row r="26" spans="1:255" ht="15.75" customHeight="1" x14ac:dyDescent="0.25">
      <c r="B26" s="15">
        <v>1</v>
      </c>
      <c r="C26" s="277"/>
      <c r="D26" s="278"/>
      <c r="E26" s="278"/>
      <c r="F26" s="278"/>
      <c r="G26" s="279"/>
      <c r="H26" s="54"/>
      <c r="I26" s="263"/>
      <c r="J26" s="264"/>
      <c r="K26" s="13"/>
      <c r="L26" s="250">
        <f>IF(H26="II",I26,IF(H26="DE",0,IF(AND(I26&gt;0,H26=0),"FALTA TIPO",IF(AND(I26&gt;0,H26&lt;&gt;"DE",H26&lt;&gt;"II"),"ERROR TIPO",0))))</f>
        <v>0</v>
      </c>
      <c r="M26" s="251"/>
      <c r="N26" s="250">
        <f>IF(H26="DE",I26,IF(AND(I26&gt;0,H26=0),"FALTA TIPO",IF(AND(I26&gt;0,H26&lt;&gt;"DE",H26&lt;&gt;"II"),"ERROR TIPO",0)))</f>
        <v>0</v>
      </c>
      <c r="O26" s="251"/>
    </row>
    <row r="27" spans="1:255" ht="15" customHeight="1" thickBot="1" x14ac:dyDescent="0.3">
      <c r="B27" s="15">
        <v>2</v>
      </c>
      <c r="C27" s="272"/>
      <c r="D27" s="273"/>
      <c r="E27" s="273"/>
      <c r="F27" s="273"/>
      <c r="G27" s="274"/>
      <c r="H27" s="55"/>
      <c r="I27" s="275"/>
      <c r="J27" s="276"/>
      <c r="K27" s="13"/>
      <c r="L27" s="256">
        <f>IF(H27="II",I27,IF(H27="DE",0,IF(AND(I27&gt;0,H27=0),"FALTA TIPO",IF(AND(I27&gt;0,OR(H27&lt;&gt;"DE",H27&lt;&gt;"II")),"ERROR TIPO",0))))</f>
        <v>0</v>
      </c>
      <c r="M27" s="282"/>
      <c r="N27" s="256">
        <f>IF(H27="DE",I27,IF(AND(I27&gt;0,H27=0),"FALTA TIPO",IF(AND(I27&gt;0,OR(H27&lt;&gt;"DE",H27&lt;&gt;"II")),"ERROR TIPO",0)))</f>
        <v>0</v>
      </c>
      <c r="O27" s="282"/>
    </row>
    <row r="28" spans="1:255" ht="15.75" customHeight="1" thickBot="1" x14ac:dyDescent="0.3">
      <c r="B28" s="15"/>
      <c r="F28" s="13" t="str">
        <f>IF(AND(F25="",SUM(F26:F27)=0),"",IF(AND(F25="",SUM(F26:F27)&lt;&gt;0),"ERR",SUM(F26:F27)))</f>
        <v/>
      </c>
      <c r="H28" s="19" t="s">
        <v>9</v>
      </c>
      <c r="I28" s="280">
        <f>SUM(I26:J27)</f>
        <v>0</v>
      </c>
      <c r="J28" s="281"/>
      <c r="K28" s="17"/>
      <c r="L28" s="222">
        <f>IF(OR(L26="ERROR TIPO",L27="ERROR TIPO"),"ERROR",SUM(L26:M27))</f>
        <v>0</v>
      </c>
      <c r="M28" s="223"/>
      <c r="N28" s="222">
        <f>IF(OR(N26="ERROR TIPO",N27="ERROR TIPO"),"ERROR",SUM(N26:O27))</f>
        <v>0</v>
      </c>
      <c r="O28" s="223"/>
      <c r="AA28" s="85">
        <f>I28</f>
        <v>0</v>
      </c>
      <c r="IU28" s="4">
        <f>L28</f>
        <v>0</v>
      </c>
    </row>
    <row r="29" spans="1:255" ht="14.4" thickBot="1" x14ac:dyDescent="0.3">
      <c r="A29" s="9"/>
      <c r="B29" s="9"/>
      <c r="C29" s="9"/>
      <c r="D29" s="9"/>
      <c r="K29" s="13"/>
      <c r="M29" s="20"/>
      <c r="N29" s="21"/>
      <c r="AA29" s="85">
        <f>L28</f>
        <v>0</v>
      </c>
      <c r="IU29" s="4">
        <f>N28</f>
        <v>0</v>
      </c>
    </row>
    <row r="30" spans="1:255" ht="14.4" thickBot="1" x14ac:dyDescent="0.3">
      <c r="A30" s="224" t="s">
        <v>111</v>
      </c>
      <c r="B30" s="225"/>
      <c r="C30" s="225"/>
      <c r="D30" s="225"/>
      <c r="E30" s="225"/>
      <c r="F30" s="225"/>
      <c r="G30" s="225"/>
      <c r="H30" s="225"/>
      <c r="I30" s="225"/>
      <c r="J30" s="225"/>
      <c r="K30" s="225"/>
      <c r="L30" s="225"/>
      <c r="M30" s="225"/>
      <c r="N30" s="225"/>
      <c r="O30" s="226"/>
      <c r="AA30" s="85">
        <f>N28</f>
        <v>0</v>
      </c>
    </row>
    <row r="31" spans="1:255" ht="15" customHeight="1" thickBot="1" x14ac:dyDescent="0.3">
      <c r="B31" s="22"/>
      <c r="C31" s="22"/>
      <c r="D31" s="22"/>
      <c r="E31" s="22"/>
      <c r="F31" s="22"/>
      <c r="G31" s="22"/>
      <c r="H31" s="22"/>
      <c r="I31" s="22"/>
      <c r="J31" s="22"/>
      <c r="K31" s="22"/>
      <c r="L31" s="22"/>
      <c r="M31" s="22"/>
      <c r="N31" s="22"/>
      <c r="O31" s="22"/>
    </row>
    <row r="32" spans="1:255" ht="15.75" customHeight="1" thickBot="1" x14ac:dyDescent="0.3">
      <c r="A32" s="9"/>
      <c r="B32" s="23" t="s">
        <v>312</v>
      </c>
      <c r="C32" s="9"/>
      <c r="D32" s="9"/>
      <c r="E32" s="9"/>
      <c r="F32" s="9"/>
      <c r="G32" s="9"/>
      <c r="H32" s="9"/>
      <c r="I32" s="9"/>
      <c r="J32" s="9"/>
      <c r="K32" s="24"/>
      <c r="L32" s="237" t="s">
        <v>10</v>
      </c>
      <c r="M32" s="238"/>
      <c r="N32" s="238"/>
      <c r="O32" s="239"/>
      <c r="IU32" s="1" t="str">
        <f>B32</f>
        <v>Descripción:</v>
      </c>
    </row>
    <row r="33" spans="1:255" ht="15" customHeight="1" thickBot="1" x14ac:dyDescent="0.3">
      <c r="A33" s="9"/>
      <c r="B33" s="227"/>
      <c r="C33" s="228"/>
      <c r="D33" s="228"/>
      <c r="E33" s="228"/>
      <c r="F33" s="228"/>
      <c r="G33" s="228"/>
      <c r="H33" s="228"/>
      <c r="I33" s="228"/>
      <c r="J33" s="229"/>
      <c r="K33" s="24"/>
      <c r="L33" s="233" t="s">
        <v>29</v>
      </c>
      <c r="M33" s="234"/>
      <c r="N33" s="235" t="s">
        <v>30</v>
      </c>
      <c r="O33" s="236"/>
      <c r="AA33" s="84">
        <f>B33</f>
        <v>0</v>
      </c>
    </row>
    <row r="34" spans="1:255" ht="15.75" customHeight="1" thickBot="1" x14ac:dyDescent="0.3">
      <c r="A34" s="9"/>
      <c r="B34" s="230"/>
      <c r="C34" s="231"/>
      <c r="D34" s="231"/>
      <c r="E34" s="231"/>
      <c r="F34" s="231"/>
      <c r="G34" s="231"/>
      <c r="H34" s="231"/>
      <c r="I34" s="231"/>
      <c r="J34" s="232"/>
      <c r="K34" s="16" t="s">
        <v>9</v>
      </c>
      <c r="L34" s="220">
        <f>IF(M57=0,0,IF(G36="II",M57,IF(G36=0,"SUBSANAR",0)))</f>
        <v>0</v>
      </c>
      <c r="M34" s="221"/>
      <c r="N34" s="220">
        <f>IF(M57=0,0,IF(G36="DE",M57,IF(G36=0,"SUBSANAR",0)))</f>
        <v>0</v>
      </c>
      <c r="O34" s="221"/>
      <c r="AA34" s="85">
        <f>L34</f>
        <v>0</v>
      </c>
      <c r="IU34" s="4">
        <f>L34</f>
        <v>0</v>
      </c>
    </row>
    <row r="35" spans="1:255" ht="15.75" customHeight="1" x14ac:dyDescent="0.25">
      <c r="A35" s="9"/>
      <c r="B35" s="24"/>
      <c r="C35" s="24"/>
      <c r="D35" s="24"/>
      <c r="E35" s="24"/>
      <c r="F35" s="24"/>
      <c r="G35" s="24"/>
      <c r="H35" s="24"/>
      <c r="I35" s="24"/>
      <c r="J35" s="24"/>
      <c r="K35" s="24"/>
      <c r="L35" s="24"/>
      <c r="M35" s="24"/>
      <c r="N35" s="24"/>
      <c r="O35" s="24"/>
      <c r="AA35" s="85">
        <f>N34</f>
        <v>0</v>
      </c>
      <c r="IU35" s="4">
        <f>N34</f>
        <v>0</v>
      </c>
    </row>
    <row r="36" spans="1:255" ht="15" customHeight="1" x14ac:dyDescent="0.25">
      <c r="A36" s="9"/>
      <c r="B36" s="25" t="s">
        <v>36</v>
      </c>
      <c r="C36" s="26"/>
      <c r="D36" s="26"/>
      <c r="E36" s="24"/>
      <c r="F36" s="24"/>
      <c r="G36" s="56"/>
      <c r="H36" s="27" t="str">
        <f>IF(B33="","",IF(OR(G36="II",G36="DE"),"","Indicar si la subtarea es de Investigación o Desarrollo"))</f>
        <v/>
      </c>
      <c r="I36" s="24"/>
      <c r="J36" s="28"/>
      <c r="K36" s="28"/>
      <c r="L36" s="28"/>
      <c r="M36" s="28"/>
      <c r="N36" s="28"/>
      <c r="O36" s="28"/>
      <c r="AA36" s="84">
        <f>G36</f>
        <v>0</v>
      </c>
      <c r="IU36" s="1">
        <f>G36</f>
        <v>0</v>
      </c>
    </row>
    <row r="37" spans="1:255" ht="15" customHeight="1" x14ac:dyDescent="0.25">
      <c r="A37" s="9"/>
      <c r="B37" s="24"/>
      <c r="C37" s="24"/>
      <c r="D37" s="24"/>
      <c r="E37" s="24"/>
      <c r="F37" s="24"/>
      <c r="G37" s="24"/>
      <c r="H37" s="24"/>
      <c r="I37" s="24"/>
      <c r="J37" s="24"/>
      <c r="K37" s="24"/>
      <c r="L37" s="24"/>
      <c r="M37" s="24"/>
      <c r="N37" s="24"/>
      <c r="O37" s="24"/>
    </row>
    <row r="38" spans="1:255" ht="15" customHeight="1" x14ac:dyDescent="0.25">
      <c r="A38" s="9"/>
      <c r="B38" s="177" t="s">
        <v>112</v>
      </c>
      <c r="C38" s="177"/>
      <c r="D38" s="177"/>
      <c r="E38" s="177"/>
      <c r="F38" s="177"/>
      <c r="G38" s="177"/>
      <c r="H38" s="178"/>
      <c r="I38" s="180" t="str">
        <f>IF(AND(H38=0,H40=0),"",IF(AND(H40&gt;0,H38=0),"Incluir mes de inicio",IF(H38&lt;$J$9,"La subtarea se inicia antes del inicio de la actividad",IF(H38&gt;$J$10,"La subtarea se inicia después de la finalización de la actividad",""))))</f>
        <v/>
      </c>
      <c r="J38" s="180"/>
      <c r="K38" s="180"/>
      <c r="L38" s="180"/>
      <c r="M38" s="180"/>
      <c r="N38" s="180"/>
      <c r="O38" s="180"/>
      <c r="AA38" s="84">
        <f>H38</f>
        <v>0</v>
      </c>
      <c r="IU38" s="1">
        <f>H38</f>
        <v>0</v>
      </c>
    </row>
    <row r="39" spans="1:255" ht="15" customHeight="1" x14ac:dyDescent="0.25">
      <c r="A39" s="9"/>
      <c r="B39" s="177"/>
      <c r="C39" s="177"/>
      <c r="D39" s="177"/>
      <c r="E39" s="177"/>
      <c r="F39" s="177"/>
      <c r="G39" s="177"/>
      <c r="H39" s="201"/>
      <c r="I39" s="180"/>
      <c r="J39" s="180"/>
      <c r="K39" s="180"/>
      <c r="L39" s="180"/>
      <c r="M39" s="180"/>
      <c r="N39" s="180"/>
      <c r="O39" s="180"/>
    </row>
    <row r="40" spans="1:255" ht="14.25" customHeight="1" x14ac:dyDescent="0.25">
      <c r="A40" s="9"/>
      <c r="B40" s="177" t="s">
        <v>113</v>
      </c>
      <c r="C40" s="177"/>
      <c r="D40" s="177"/>
      <c r="E40" s="177"/>
      <c r="F40" s="177"/>
      <c r="G40" s="177"/>
      <c r="H40" s="178"/>
      <c r="I40" s="180" t="str">
        <f>IF(AND(H38=0,H40=0),"",IF(AND(OR(H38&lt;$J$9,H38&gt;$J$10),H40=0),"",IF(AND(H38&gt;=$J$9,H38&lt;=$J$10,H40=0),"Incluir mes de finalización",IF(H40&lt;$J$9,"La subtarea finaliza antes del inicio de la actividad",IF(H40&gt;$J$10,"La subtarea finaliza después de la finalización de la actividad","")))))</f>
        <v/>
      </c>
      <c r="J40" s="180"/>
      <c r="K40" s="180"/>
      <c r="L40" s="180"/>
      <c r="M40" s="180"/>
      <c r="N40" s="180"/>
      <c r="O40" s="180"/>
      <c r="AA40" s="84">
        <f>H40</f>
        <v>0</v>
      </c>
      <c r="IU40" s="1">
        <f>H40</f>
        <v>0</v>
      </c>
    </row>
    <row r="41" spans="1:255" ht="14.4" customHeight="1" x14ac:dyDescent="0.25">
      <c r="A41" s="9"/>
      <c r="B41" s="177"/>
      <c r="C41" s="177"/>
      <c r="D41" s="177"/>
      <c r="E41" s="177"/>
      <c r="F41" s="177"/>
      <c r="G41" s="177"/>
      <c r="H41" s="179"/>
      <c r="I41" s="180"/>
      <c r="J41" s="180"/>
      <c r="K41" s="180"/>
      <c r="L41" s="180"/>
      <c r="M41" s="180"/>
      <c r="N41" s="180"/>
      <c r="O41" s="180"/>
      <c r="R41" s="29"/>
      <c r="S41" s="29"/>
      <c r="T41" s="29"/>
      <c r="U41" s="29"/>
      <c r="V41" s="29"/>
      <c r="W41" s="29"/>
      <c r="X41" s="29"/>
      <c r="Y41" s="29"/>
      <c r="Z41" s="29"/>
      <c r="AA41" s="86"/>
      <c r="AB41" s="29"/>
      <c r="AC41" s="29"/>
      <c r="AD41" s="29"/>
      <c r="IU41" s="29"/>
    </row>
    <row r="42" spans="1:255" ht="14.4" customHeight="1" x14ac:dyDescent="0.25">
      <c r="A42" s="9"/>
      <c r="B42" s="24"/>
      <c r="C42" s="24"/>
      <c r="D42" s="24"/>
      <c r="E42" s="24"/>
      <c r="F42" s="24"/>
      <c r="G42" s="31" t="s">
        <v>114</v>
      </c>
      <c r="H42" s="181" t="str">
        <f>IF(AND(H38=0,H40=0),"",IF(AND(H38&gt;=$J$9,H38&lt;=$J$10,H40=0),"SUBSANAR",IF(AND(H40&gt;=$J$9,H40&lt;=$J$10,H38=0),"SUBSANAR",IF(OR(H38&lt;$J$9,H38&gt;$J$10,H40&lt;$J$9,H40&gt;$J$10),"ERROR",H40-H38+1))))</f>
        <v/>
      </c>
      <c r="I42" s="182"/>
      <c r="J42" s="24" t="s">
        <v>17</v>
      </c>
      <c r="K42" s="24"/>
      <c r="L42" s="24"/>
      <c r="M42" s="24"/>
      <c r="N42" s="24"/>
      <c r="O42" s="24"/>
      <c r="R42" s="29"/>
      <c r="S42" s="29"/>
      <c r="T42" s="29"/>
      <c r="U42" s="29"/>
      <c r="V42" s="29"/>
      <c r="W42" s="29"/>
      <c r="X42" s="29"/>
      <c r="Y42" s="29"/>
      <c r="Z42" s="29"/>
      <c r="AA42" s="86" t="str">
        <f>H42</f>
        <v/>
      </c>
      <c r="AB42" s="29"/>
      <c r="AC42" s="29"/>
      <c r="AD42" s="29"/>
      <c r="IU42" s="29"/>
    </row>
    <row r="43" spans="1:255" ht="14.4" customHeight="1" x14ac:dyDescent="0.25">
      <c r="A43" s="9"/>
      <c r="B43" s="24"/>
      <c r="C43" s="24"/>
      <c r="D43" s="24"/>
      <c r="E43" s="24"/>
      <c r="F43" s="24"/>
      <c r="G43" s="24"/>
      <c r="H43" s="24"/>
      <c r="I43" s="24"/>
      <c r="J43" s="24"/>
      <c r="K43" s="24"/>
      <c r="L43" s="24"/>
      <c r="M43" s="24"/>
      <c r="N43" s="24"/>
      <c r="O43" s="24"/>
      <c r="R43" s="29"/>
      <c r="S43" s="29"/>
      <c r="T43" s="29"/>
      <c r="U43" s="29"/>
      <c r="V43" s="29"/>
      <c r="W43" s="29"/>
      <c r="X43" s="29"/>
      <c r="Y43" s="29"/>
      <c r="Z43" s="29"/>
      <c r="AA43" s="86"/>
      <c r="AB43" s="29"/>
      <c r="AC43" s="29"/>
      <c r="AD43" s="29"/>
      <c r="IU43" s="29"/>
    </row>
    <row r="44" spans="1:255" ht="15.75" customHeight="1" thickBot="1" x14ac:dyDescent="0.3">
      <c r="A44" s="9"/>
      <c r="B44" s="32" t="s">
        <v>8</v>
      </c>
      <c r="C44" s="32"/>
      <c r="D44" s="32"/>
      <c r="E44" s="32"/>
      <c r="F44" s="32"/>
      <c r="G44" s="32"/>
      <c r="H44" s="33"/>
      <c r="I44" s="33"/>
      <c r="J44" s="33"/>
      <c r="K44" s="33"/>
      <c r="L44" s="33"/>
      <c r="M44" s="33"/>
      <c r="N44" s="33"/>
      <c r="O44" s="24"/>
      <c r="R44" s="29"/>
      <c r="S44" s="29"/>
      <c r="T44" s="29"/>
      <c r="U44" s="29"/>
      <c r="V44" s="29"/>
      <c r="W44" s="29"/>
      <c r="X44" s="29"/>
      <c r="Y44" s="29"/>
      <c r="Z44" s="29"/>
      <c r="AA44" s="86"/>
      <c r="AB44" s="29"/>
      <c r="AC44" s="29"/>
      <c r="AD44" s="29"/>
      <c r="IU44" s="29"/>
    </row>
    <row r="45" spans="1:255" ht="14.4" customHeight="1" x14ac:dyDescent="0.25">
      <c r="A45" s="9"/>
      <c r="B45" s="34"/>
      <c r="C45" s="183" t="s">
        <v>19</v>
      </c>
      <c r="D45" s="184"/>
      <c r="E45" s="185"/>
      <c r="F45" s="189" t="s">
        <v>24</v>
      </c>
      <c r="G45" s="190"/>
      <c r="H45" s="190"/>
      <c r="I45" s="190"/>
      <c r="J45" s="190"/>
      <c r="K45" s="191"/>
      <c r="L45" s="192" t="s">
        <v>22</v>
      </c>
      <c r="M45" s="194" t="s">
        <v>10</v>
      </c>
      <c r="N45" s="195"/>
      <c r="O45" s="24"/>
    </row>
    <row r="46" spans="1:255" ht="15.75" customHeight="1" thickBot="1" x14ac:dyDescent="0.3">
      <c r="A46" s="9"/>
      <c r="B46" s="35"/>
      <c r="C46" s="186"/>
      <c r="D46" s="187"/>
      <c r="E46" s="188"/>
      <c r="F46" s="36" t="str">
        <f>IF(OR(H38&lt;$J$9,H40&gt;$J$10),"",CONCATENATE("MES ",H38))</f>
        <v xml:space="preserve">MES </v>
      </c>
      <c r="G46" s="37" t="str">
        <f>IF(OR(H38&lt;$J$9,H40&gt;$J$10),"",IF(H38+1&gt;H40,"",CONCATENATE("MES ",H38+1)))</f>
        <v/>
      </c>
      <c r="H46" s="37" t="str">
        <f>IF(OR(H38&lt;$J$9,H40&gt;$J$10),"",IF(H38+2&gt;H40,"",CONCATENATE("MES ",H38+2)))</f>
        <v/>
      </c>
      <c r="I46" s="37" t="str">
        <f>IF(OR(H38&lt;$J$9,H40&gt;$J$10),"",IF(H38+3&gt;H40,"",CONCATENATE("MES ",H38+3)))</f>
        <v/>
      </c>
      <c r="J46" s="37" t="str">
        <f>IF(OR(H38&lt;$J$9,H40&gt;$J$10),"",IF(H38+4&gt;H40,"",CONCATENATE("MES ",H38+4)))</f>
        <v/>
      </c>
      <c r="K46" s="38" t="str">
        <f>IF(OR(H38&lt;$J$9,H40&gt;$J$10),"",IF(H38+5&gt;H40,"",CONCATENATE("MES ",H38+5)))</f>
        <v/>
      </c>
      <c r="L46" s="193"/>
      <c r="M46" s="196"/>
      <c r="N46" s="197"/>
      <c r="O46" s="39"/>
    </row>
    <row r="47" spans="1:255" ht="15" customHeight="1" x14ac:dyDescent="0.25">
      <c r="A47" s="9"/>
      <c r="B47" s="40">
        <v>1</v>
      </c>
      <c r="C47" s="198"/>
      <c r="D47" s="199"/>
      <c r="E47" s="200"/>
      <c r="F47" s="57"/>
      <c r="G47" s="58"/>
      <c r="H47" s="58"/>
      <c r="I47" s="58"/>
      <c r="J47" s="58"/>
      <c r="K47" s="59"/>
      <c r="L47" s="41" t="str">
        <f>IF(C47="","",SUM(F47:K47))</f>
        <v/>
      </c>
      <c r="M47" s="170" t="str">
        <f t="shared" ref="M47:M56" si="2">IF(C47="","",ROUND(L47*VLOOKUP(C47,TCN,3,FALSE),3))</f>
        <v/>
      </c>
      <c r="N47" s="171"/>
      <c r="O47" s="24"/>
    </row>
    <row r="48" spans="1:255" ht="15" customHeight="1" x14ac:dyDescent="0.25">
      <c r="A48" s="9"/>
      <c r="B48" s="40">
        <v>3</v>
      </c>
      <c r="C48" s="165"/>
      <c r="D48" s="166"/>
      <c r="E48" s="167"/>
      <c r="F48" s="60"/>
      <c r="G48" s="61"/>
      <c r="H48" s="61"/>
      <c r="I48" s="61"/>
      <c r="J48" s="61"/>
      <c r="K48" s="62"/>
      <c r="L48" s="42" t="str">
        <f t="shared" ref="L48:L56" si="3">IF(C48="","",SUM(F48:K48))</f>
        <v/>
      </c>
      <c r="M48" s="168" t="str">
        <f t="shared" si="2"/>
        <v/>
      </c>
      <c r="N48" s="169"/>
      <c r="O48" s="24"/>
    </row>
    <row r="49" spans="1:255" ht="15" customHeight="1" x14ac:dyDescent="0.25">
      <c r="A49" s="9"/>
      <c r="B49" s="40">
        <v>3</v>
      </c>
      <c r="C49" s="165"/>
      <c r="D49" s="166"/>
      <c r="E49" s="167"/>
      <c r="F49" s="60"/>
      <c r="G49" s="61"/>
      <c r="H49" s="61"/>
      <c r="I49" s="61"/>
      <c r="J49" s="61"/>
      <c r="K49" s="62"/>
      <c r="L49" s="42" t="str">
        <f t="shared" si="3"/>
        <v/>
      </c>
      <c r="M49" s="168" t="str">
        <f t="shared" si="2"/>
        <v/>
      </c>
      <c r="N49" s="169"/>
      <c r="O49" s="24"/>
    </row>
    <row r="50" spans="1:255" ht="15" customHeight="1" x14ac:dyDescent="0.25">
      <c r="A50" s="9"/>
      <c r="B50" s="40">
        <v>4</v>
      </c>
      <c r="C50" s="165"/>
      <c r="D50" s="166"/>
      <c r="E50" s="167"/>
      <c r="F50" s="60"/>
      <c r="G50" s="61"/>
      <c r="H50" s="61"/>
      <c r="I50" s="61"/>
      <c r="J50" s="61"/>
      <c r="K50" s="62"/>
      <c r="L50" s="42" t="str">
        <f t="shared" si="3"/>
        <v/>
      </c>
      <c r="M50" s="168" t="str">
        <f t="shared" si="2"/>
        <v/>
      </c>
      <c r="N50" s="169"/>
      <c r="O50" s="24"/>
    </row>
    <row r="51" spans="1:255" s="18" customFormat="1" ht="14.4" customHeight="1" x14ac:dyDescent="0.3">
      <c r="A51" s="9"/>
      <c r="B51" s="40">
        <v>5</v>
      </c>
      <c r="C51" s="165"/>
      <c r="D51" s="166"/>
      <c r="E51" s="167"/>
      <c r="F51" s="60"/>
      <c r="G51" s="61"/>
      <c r="H51" s="61"/>
      <c r="I51" s="61"/>
      <c r="J51" s="61"/>
      <c r="K51" s="62"/>
      <c r="L51" s="42" t="str">
        <f t="shared" si="3"/>
        <v/>
      </c>
      <c r="M51" s="168" t="str">
        <f t="shared" si="2"/>
        <v/>
      </c>
      <c r="N51" s="169"/>
      <c r="O51" s="24"/>
      <c r="Q51" s="2"/>
      <c r="AA51" s="87"/>
    </row>
    <row r="52" spans="1:255" ht="15" customHeight="1" x14ac:dyDescent="0.25">
      <c r="A52" s="9"/>
      <c r="B52" s="40">
        <v>6</v>
      </c>
      <c r="C52" s="165"/>
      <c r="D52" s="166"/>
      <c r="E52" s="167"/>
      <c r="F52" s="60"/>
      <c r="G52" s="61"/>
      <c r="H52" s="61"/>
      <c r="I52" s="61"/>
      <c r="J52" s="61"/>
      <c r="K52" s="62"/>
      <c r="L52" s="42" t="str">
        <f t="shared" si="3"/>
        <v/>
      </c>
      <c r="M52" s="168" t="str">
        <f t="shared" si="2"/>
        <v/>
      </c>
      <c r="N52" s="169"/>
      <c r="O52" s="24"/>
      <c r="P52" s="246"/>
      <c r="Q52" s="246"/>
    </row>
    <row r="53" spans="1:255" ht="14.4" x14ac:dyDescent="0.3">
      <c r="A53" s="9"/>
      <c r="B53" s="40">
        <v>7</v>
      </c>
      <c r="C53" s="165"/>
      <c r="D53" s="166"/>
      <c r="E53" s="167"/>
      <c r="F53" s="60"/>
      <c r="G53" s="61"/>
      <c r="H53" s="61"/>
      <c r="I53" s="61"/>
      <c r="J53" s="61"/>
      <c r="K53" s="62"/>
      <c r="L53" s="42" t="str">
        <f t="shared" si="3"/>
        <v/>
      </c>
      <c r="M53" s="168" t="str">
        <f t="shared" si="2"/>
        <v/>
      </c>
      <c r="N53" s="169"/>
      <c r="O53" s="24"/>
      <c r="Q53" s="2"/>
    </row>
    <row r="54" spans="1:255" ht="14.4" x14ac:dyDescent="0.3">
      <c r="A54" s="9"/>
      <c r="B54" s="40">
        <v>8</v>
      </c>
      <c r="C54" s="165"/>
      <c r="D54" s="166"/>
      <c r="E54" s="167"/>
      <c r="F54" s="60"/>
      <c r="G54" s="61"/>
      <c r="H54" s="61"/>
      <c r="I54" s="61"/>
      <c r="J54" s="61"/>
      <c r="K54" s="62"/>
      <c r="L54" s="42" t="str">
        <f t="shared" si="3"/>
        <v/>
      </c>
      <c r="M54" s="168" t="str">
        <f t="shared" si="2"/>
        <v/>
      </c>
      <c r="N54" s="169"/>
      <c r="O54" s="24"/>
      <c r="Q54" s="2"/>
    </row>
    <row r="55" spans="1:255" ht="14.4" x14ac:dyDescent="0.3">
      <c r="A55" s="9"/>
      <c r="B55" s="40">
        <v>9</v>
      </c>
      <c r="C55" s="165"/>
      <c r="D55" s="166"/>
      <c r="E55" s="167"/>
      <c r="F55" s="60"/>
      <c r="G55" s="61"/>
      <c r="H55" s="61"/>
      <c r="I55" s="61"/>
      <c r="J55" s="61"/>
      <c r="K55" s="62"/>
      <c r="L55" s="42" t="str">
        <f t="shared" si="3"/>
        <v/>
      </c>
      <c r="M55" s="168" t="str">
        <f t="shared" si="2"/>
        <v/>
      </c>
      <c r="N55" s="169"/>
      <c r="O55" s="24"/>
      <c r="Q55" s="2"/>
    </row>
    <row r="56" spans="1:255" ht="15.75" customHeight="1" thickBot="1" x14ac:dyDescent="0.3">
      <c r="A56" s="9"/>
      <c r="B56" s="40">
        <v>10</v>
      </c>
      <c r="C56" s="172"/>
      <c r="D56" s="173"/>
      <c r="E56" s="174"/>
      <c r="F56" s="63"/>
      <c r="G56" s="64"/>
      <c r="H56" s="64"/>
      <c r="I56" s="64"/>
      <c r="J56" s="64"/>
      <c r="K56" s="65"/>
      <c r="L56" s="44" t="str">
        <f t="shared" si="3"/>
        <v/>
      </c>
      <c r="M56" s="175" t="str">
        <f t="shared" si="2"/>
        <v/>
      </c>
      <c r="N56" s="176"/>
      <c r="O56" s="24"/>
    </row>
    <row r="57" spans="1:255" x14ac:dyDescent="0.25">
      <c r="A57" s="33"/>
      <c r="B57" s="24"/>
      <c r="C57" s="24"/>
      <c r="D57" s="249" t="s">
        <v>9</v>
      </c>
      <c r="E57" s="249"/>
      <c r="F57" s="45">
        <f t="shared" ref="F57:K57" si="4">IF(AND(F46="",SUM(F46:F56)=0),"",IF(AND(F46="",SUM(F46:F56)&lt;&gt;0),"ERR",SUM(F46:F56)))</f>
        <v>0</v>
      </c>
      <c r="G57" s="45" t="str">
        <f t="shared" si="4"/>
        <v/>
      </c>
      <c r="H57" s="45" t="str">
        <f t="shared" si="4"/>
        <v/>
      </c>
      <c r="I57" s="45" t="str">
        <f t="shared" si="4"/>
        <v/>
      </c>
      <c r="J57" s="45" t="str">
        <f t="shared" si="4"/>
        <v/>
      </c>
      <c r="K57" s="45" t="str">
        <f t="shared" si="4"/>
        <v/>
      </c>
      <c r="L57" s="46"/>
      <c r="M57" s="247">
        <f>IF(OR(F57="ERR",G57="ERR",H57="ERR",I57="ERR",J57="ERR",K57="ERR"),"ERROR",SUM(M47:N56))</f>
        <v>0</v>
      </c>
      <c r="N57" s="248"/>
      <c r="O57" s="24"/>
      <c r="AA57" s="85">
        <f>M57</f>
        <v>0</v>
      </c>
    </row>
    <row r="58" spans="1:255" ht="14.4" thickBot="1" x14ac:dyDescent="0.3">
      <c r="A58" s="47"/>
      <c r="B58" s="47"/>
      <c r="C58" s="47"/>
      <c r="D58" s="47"/>
      <c r="E58" s="47"/>
      <c r="F58" s="47"/>
      <c r="G58" s="47"/>
      <c r="H58" s="47"/>
      <c r="I58" s="47"/>
      <c r="J58" s="47"/>
      <c r="K58" s="47"/>
      <c r="L58" s="47"/>
      <c r="M58" s="47"/>
      <c r="N58" s="47"/>
      <c r="O58" s="47"/>
    </row>
    <row r="59" spans="1:255" ht="14.25" customHeight="1" x14ac:dyDescent="0.25">
      <c r="A59" s="214" t="s">
        <v>106</v>
      </c>
      <c r="B59" s="216"/>
      <c r="C59" s="240">
        <f>$C$5</f>
        <v>0</v>
      </c>
      <c r="D59" s="241"/>
      <c r="E59" s="241"/>
      <c r="F59" s="241"/>
      <c r="G59" s="241"/>
      <c r="H59" s="241"/>
      <c r="I59" s="241"/>
      <c r="J59" s="241"/>
      <c r="K59" s="241"/>
      <c r="L59" s="241"/>
      <c r="M59" s="241"/>
      <c r="N59" s="241"/>
      <c r="O59" s="242"/>
    </row>
    <row r="60" spans="1:255" ht="14.4" thickBot="1" x14ac:dyDescent="0.3">
      <c r="A60" s="217"/>
      <c r="B60" s="219"/>
      <c r="C60" s="243"/>
      <c r="D60" s="244"/>
      <c r="E60" s="244"/>
      <c r="F60" s="244"/>
      <c r="G60" s="244"/>
      <c r="H60" s="244"/>
      <c r="I60" s="244"/>
      <c r="J60" s="244"/>
      <c r="K60" s="244"/>
      <c r="L60" s="244"/>
      <c r="M60" s="244"/>
      <c r="N60" s="244"/>
      <c r="O60" s="245"/>
    </row>
    <row r="61" spans="1:255" ht="14.25" customHeight="1" thickBot="1" x14ac:dyDescent="0.3"/>
    <row r="62" spans="1:255" ht="14.4" thickBot="1" x14ac:dyDescent="0.3">
      <c r="A62" s="224" t="s">
        <v>115</v>
      </c>
      <c r="B62" s="225"/>
      <c r="C62" s="225"/>
      <c r="D62" s="225"/>
      <c r="E62" s="225"/>
      <c r="F62" s="225"/>
      <c r="G62" s="225"/>
      <c r="H62" s="225"/>
      <c r="I62" s="225"/>
      <c r="J62" s="225"/>
      <c r="K62" s="225"/>
      <c r="L62" s="225"/>
      <c r="M62" s="225"/>
      <c r="N62" s="225"/>
      <c r="O62" s="226"/>
    </row>
    <row r="63" spans="1:255" ht="15" customHeight="1" thickBot="1" x14ac:dyDescent="0.3">
      <c r="B63" s="22"/>
      <c r="C63" s="22"/>
      <c r="D63" s="22"/>
      <c r="E63" s="22"/>
      <c r="F63" s="22"/>
      <c r="G63" s="22"/>
      <c r="H63" s="22"/>
      <c r="I63" s="22"/>
      <c r="J63" s="22"/>
      <c r="K63" s="48"/>
      <c r="L63" s="24"/>
      <c r="M63" s="24"/>
      <c r="N63" s="24"/>
      <c r="O63" s="24"/>
    </row>
    <row r="64" spans="1:255" ht="14.4" thickBot="1" x14ac:dyDescent="0.3">
      <c r="A64" s="9"/>
      <c r="B64" s="23" t="s">
        <v>312</v>
      </c>
      <c r="C64" s="9"/>
      <c r="D64" s="9"/>
      <c r="E64" s="9"/>
      <c r="F64" s="9"/>
      <c r="G64" s="9"/>
      <c r="H64" s="9"/>
      <c r="I64" s="9"/>
      <c r="J64" s="9"/>
      <c r="K64" s="24"/>
      <c r="L64" s="237" t="s">
        <v>10</v>
      </c>
      <c r="M64" s="238"/>
      <c r="N64" s="238"/>
      <c r="O64" s="239"/>
      <c r="IU64" s="1" t="str">
        <f>B64</f>
        <v>Descripción:</v>
      </c>
    </row>
    <row r="65" spans="1:255" ht="14.4" thickBot="1" x14ac:dyDescent="0.3">
      <c r="A65" s="9"/>
      <c r="B65" s="227"/>
      <c r="C65" s="228"/>
      <c r="D65" s="228"/>
      <c r="E65" s="228"/>
      <c r="F65" s="228"/>
      <c r="G65" s="228"/>
      <c r="H65" s="228"/>
      <c r="I65" s="228"/>
      <c r="J65" s="229"/>
      <c r="K65" s="24"/>
      <c r="L65" s="233" t="s">
        <v>29</v>
      </c>
      <c r="M65" s="234"/>
      <c r="N65" s="235" t="s">
        <v>30</v>
      </c>
      <c r="O65" s="236"/>
      <c r="AA65" s="84">
        <f>B65</f>
        <v>0</v>
      </c>
    </row>
    <row r="66" spans="1:255" ht="14.4" thickBot="1" x14ac:dyDescent="0.3">
      <c r="A66" s="9"/>
      <c r="B66" s="230"/>
      <c r="C66" s="231"/>
      <c r="D66" s="231"/>
      <c r="E66" s="231"/>
      <c r="F66" s="231"/>
      <c r="G66" s="231"/>
      <c r="H66" s="231"/>
      <c r="I66" s="231"/>
      <c r="J66" s="232"/>
      <c r="K66" s="16" t="s">
        <v>9</v>
      </c>
      <c r="L66" s="220">
        <f>IF(M89=0,0,IF(G68="II",M89,IF(G68=0,"SUBSANAR",0)))</f>
        <v>0</v>
      </c>
      <c r="M66" s="221"/>
      <c r="N66" s="220">
        <f>IF(M89=0,0,IF(G68="DE",M89,IF(G68=0,"SUBSANAR",0)))</f>
        <v>0</v>
      </c>
      <c r="O66" s="221"/>
      <c r="AA66" s="85">
        <f>L66</f>
        <v>0</v>
      </c>
      <c r="IU66" s="4">
        <f>L66</f>
        <v>0</v>
      </c>
    </row>
    <row r="67" spans="1:255" x14ac:dyDescent="0.25">
      <c r="A67" s="9"/>
      <c r="B67" s="24"/>
      <c r="C67" s="24"/>
      <c r="D67" s="24"/>
      <c r="E67" s="24"/>
      <c r="F67" s="24"/>
      <c r="G67" s="24"/>
      <c r="H67" s="24"/>
      <c r="I67" s="24"/>
      <c r="J67" s="24"/>
      <c r="K67" s="24"/>
      <c r="L67" s="24"/>
      <c r="M67" s="24"/>
      <c r="N67" s="24"/>
      <c r="O67" s="24"/>
      <c r="AA67" s="85">
        <f>N66</f>
        <v>0</v>
      </c>
      <c r="IU67" s="4">
        <f>N66</f>
        <v>0</v>
      </c>
    </row>
    <row r="68" spans="1:255" x14ac:dyDescent="0.25">
      <c r="A68" s="9"/>
      <c r="B68" s="25" t="s">
        <v>36</v>
      </c>
      <c r="C68" s="26"/>
      <c r="D68" s="26"/>
      <c r="E68" s="24"/>
      <c r="F68" s="24"/>
      <c r="G68" s="56"/>
      <c r="H68" s="27" t="str">
        <f>IF(B65="","",IF(OR(G68="II",G68="DE"),"","Indicar si la subtarea es de Investigación o Desarrollo"))</f>
        <v/>
      </c>
      <c r="I68" s="24"/>
      <c r="J68" s="28"/>
      <c r="K68" s="28"/>
      <c r="L68" s="28"/>
      <c r="M68" s="28"/>
      <c r="N68" s="28"/>
      <c r="O68" s="28"/>
      <c r="AA68" s="84">
        <f>G68</f>
        <v>0</v>
      </c>
      <c r="IU68" s="1">
        <f>G68</f>
        <v>0</v>
      </c>
    </row>
    <row r="69" spans="1:255" x14ac:dyDescent="0.25">
      <c r="A69" s="9"/>
      <c r="B69" s="24"/>
      <c r="C69" s="24"/>
      <c r="D69" s="24"/>
      <c r="E69" s="24"/>
      <c r="F69" s="24"/>
      <c r="G69" s="24"/>
      <c r="H69" s="24"/>
      <c r="I69" s="24"/>
      <c r="J69" s="24"/>
      <c r="K69" s="24"/>
      <c r="L69" s="24"/>
      <c r="M69" s="24"/>
      <c r="N69" s="24"/>
      <c r="O69" s="24"/>
    </row>
    <row r="70" spans="1:255" ht="14.25" customHeight="1" x14ac:dyDescent="0.25">
      <c r="A70" s="9"/>
      <c r="B70" s="177" t="s">
        <v>116</v>
      </c>
      <c r="C70" s="177"/>
      <c r="D70" s="177"/>
      <c r="E70" s="177"/>
      <c r="F70" s="177"/>
      <c r="G70" s="177"/>
      <c r="H70" s="178"/>
      <c r="I70" s="180" t="str">
        <f>IF(AND(H70=0,H72=0),"",IF(AND(H72&gt;0,H70=0),"Incluir mes de inicio",IF(H70&lt;$J$9,"La subtarea se inicia antes del inicio de la actividad",IF(H70&gt;$J$10,"La subtarea se inicia después de la finalización de la actividad",""))))</f>
        <v/>
      </c>
      <c r="J70" s="180"/>
      <c r="K70" s="180"/>
      <c r="L70" s="180"/>
      <c r="M70" s="180"/>
      <c r="N70" s="180"/>
      <c r="O70" s="180"/>
      <c r="AA70" s="84">
        <f>H70</f>
        <v>0</v>
      </c>
      <c r="IU70" s="1">
        <f>H70</f>
        <v>0</v>
      </c>
    </row>
    <row r="71" spans="1:255" x14ac:dyDescent="0.25">
      <c r="A71" s="9"/>
      <c r="B71" s="177"/>
      <c r="C71" s="177"/>
      <c r="D71" s="177"/>
      <c r="E71" s="177"/>
      <c r="F71" s="177"/>
      <c r="G71" s="177"/>
      <c r="H71" s="201"/>
      <c r="I71" s="180"/>
      <c r="J71" s="180"/>
      <c r="K71" s="180"/>
      <c r="L71" s="180"/>
      <c r="M71" s="180"/>
      <c r="N71" s="180"/>
      <c r="O71" s="180"/>
    </row>
    <row r="72" spans="1:255" ht="14.25" customHeight="1" x14ac:dyDescent="0.25">
      <c r="A72" s="9"/>
      <c r="B72" s="177" t="s">
        <v>117</v>
      </c>
      <c r="C72" s="177"/>
      <c r="D72" s="177"/>
      <c r="E72" s="177"/>
      <c r="F72" s="177"/>
      <c r="G72" s="177"/>
      <c r="H72" s="178"/>
      <c r="I72" s="180" t="str">
        <f>IF(AND(H70=0,H72=0),"",IF(AND(OR(H70&lt;$J$9,H70&gt;$J$10),H72=0),"",IF(AND(H70&gt;=$J$9,H70&lt;=$J$10,H72=0),"Incluir mes de finalización",IF(H72&lt;$J$9,"La subtarea finaliza antes del inicio de la actividad",IF(H72&gt;$J$10,"La subtarea finaliza después de la finalización de la actividad","")))))</f>
        <v/>
      </c>
      <c r="J72" s="180"/>
      <c r="K72" s="180"/>
      <c r="L72" s="180"/>
      <c r="M72" s="180"/>
      <c r="N72" s="180"/>
      <c r="O72" s="180"/>
      <c r="AA72" s="84">
        <f>H72</f>
        <v>0</v>
      </c>
      <c r="IU72" s="1">
        <f>H72</f>
        <v>0</v>
      </c>
    </row>
    <row r="73" spans="1:255" x14ac:dyDescent="0.25">
      <c r="A73" s="9"/>
      <c r="B73" s="177"/>
      <c r="C73" s="177"/>
      <c r="D73" s="177"/>
      <c r="E73" s="177"/>
      <c r="F73" s="177"/>
      <c r="G73" s="177"/>
      <c r="H73" s="179"/>
      <c r="I73" s="180"/>
      <c r="J73" s="180"/>
      <c r="K73" s="180"/>
      <c r="L73" s="180"/>
      <c r="M73" s="180"/>
      <c r="N73" s="180"/>
      <c r="O73" s="180"/>
      <c r="AA73" s="86"/>
    </row>
    <row r="74" spans="1:255" x14ac:dyDescent="0.25">
      <c r="A74" s="9"/>
      <c r="B74" s="24"/>
      <c r="C74" s="24"/>
      <c r="D74" s="24"/>
      <c r="E74" s="24"/>
      <c r="F74" s="24"/>
      <c r="G74" s="31" t="s">
        <v>118</v>
      </c>
      <c r="H74" s="181" t="str">
        <f>IF(AND(H70=0,H72=0),"",IF(AND(H70&gt;=$J$9,H70&lt;=$J$10,H72=0),"SUBSANAR",IF(AND(H72&gt;=$J$9,H72&lt;=$J$10,H70=0),"SUBSANAR",IF(OR(H70&lt;$J$9,H70&gt;$J$10,H72&lt;$J$9,H72&gt;$J$10),"ERROR",H72-H70+1))))</f>
        <v/>
      </c>
      <c r="I74" s="182"/>
      <c r="J74" s="24" t="s">
        <v>17</v>
      </c>
      <c r="K74" s="24"/>
      <c r="L74" s="24"/>
      <c r="M74" s="24"/>
      <c r="N74" s="24"/>
      <c r="O74" s="24"/>
      <c r="AA74" s="86" t="str">
        <f>H74</f>
        <v/>
      </c>
    </row>
    <row r="75" spans="1:255" x14ac:dyDescent="0.25">
      <c r="A75" s="9"/>
      <c r="B75" s="24"/>
      <c r="C75" s="24"/>
      <c r="D75" s="24"/>
      <c r="E75" s="24"/>
      <c r="F75" s="24"/>
      <c r="G75" s="24"/>
      <c r="H75" s="24"/>
      <c r="I75" s="24"/>
      <c r="J75" s="24"/>
      <c r="K75" s="24"/>
      <c r="L75" s="24"/>
      <c r="M75" s="24"/>
      <c r="N75" s="24"/>
      <c r="O75" s="24"/>
      <c r="AA75" s="86"/>
    </row>
    <row r="76" spans="1:255" ht="14.4" thickBot="1" x14ac:dyDescent="0.3">
      <c r="A76" s="9"/>
      <c r="B76" s="32" t="s">
        <v>8</v>
      </c>
      <c r="C76" s="32"/>
      <c r="D76" s="32"/>
      <c r="E76" s="32"/>
      <c r="F76" s="32"/>
      <c r="G76" s="32"/>
      <c r="H76" s="33"/>
      <c r="I76" s="33"/>
      <c r="J76" s="33"/>
      <c r="K76" s="33"/>
      <c r="L76" s="33"/>
      <c r="M76" s="33"/>
      <c r="N76" s="33"/>
      <c r="O76" s="24"/>
      <c r="AA76" s="86"/>
    </row>
    <row r="77" spans="1:255" ht="14.25" customHeight="1" x14ac:dyDescent="0.25">
      <c r="A77" s="9"/>
      <c r="B77" s="34"/>
      <c r="C77" s="183" t="s">
        <v>19</v>
      </c>
      <c r="D77" s="184"/>
      <c r="E77" s="185"/>
      <c r="F77" s="189" t="s">
        <v>24</v>
      </c>
      <c r="G77" s="190"/>
      <c r="H77" s="190"/>
      <c r="I77" s="190"/>
      <c r="J77" s="190"/>
      <c r="K77" s="191"/>
      <c r="L77" s="192" t="s">
        <v>22</v>
      </c>
      <c r="M77" s="194" t="s">
        <v>10</v>
      </c>
      <c r="N77" s="195"/>
      <c r="O77" s="24"/>
    </row>
    <row r="78" spans="1:255" ht="14.4" thickBot="1" x14ac:dyDescent="0.3">
      <c r="A78" s="9"/>
      <c r="B78" s="35"/>
      <c r="C78" s="186"/>
      <c r="D78" s="187"/>
      <c r="E78" s="188"/>
      <c r="F78" s="36" t="str">
        <f>IF(OR(H70&lt;$J$9,H72&gt;$J$10),"",CONCATENATE("MES ",H70))</f>
        <v xml:space="preserve">MES </v>
      </c>
      <c r="G78" s="37" t="str">
        <f>IF(OR(H70&lt;$J$9,H72&gt;$J$10),"",IF(H70+1&gt;H72,"",CONCATENATE("MES ",H70+1)))</f>
        <v/>
      </c>
      <c r="H78" s="37" t="str">
        <f>IF(OR(H70&lt;$J$9,H72&gt;$J$10),"",IF(H70+2&gt;H72,"",CONCATENATE("MES ",H70+2)))</f>
        <v/>
      </c>
      <c r="I78" s="37" t="str">
        <f>IF(OR(H70&lt;$J$9,H72&gt;$J$10),"",IF(H70+3&gt;H72,"",CONCATENATE("MES ",H70+3)))</f>
        <v/>
      </c>
      <c r="J78" s="37" t="str">
        <f>IF(OR(H70&lt;$J$9,H72&gt;$J$10),"",IF(H70+4&gt;H72,"",CONCATENATE("MES ",H70+4)))</f>
        <v/>
      </c>
      <c r="K78" s="38" t="str">
        <f>IF(OR(H70&lt;$J$9,H72&gt;$J$10),"",IF(H70+5&gt;H72,"",CONCATENATE("MES ",H70+5)))</f>
        <v/>
      </c>
      <c r="L78" s="193"/>
      <c r="M78" s="196"/>
      <c r="N78" s="197"/>
      <c r="O78" s="39"/>
    </row>
    <row r="79" spans="1:255" x14ac:dyDescent="0.25">
      <c r="A79" s="9"/>
      <c r="B79" s="40">
        <v>1</v>
      </c>
      <c r="C79" s="198"/>
      <c r="D79" s="199"/>
      <c r="E79" s="200"/>
      <c r="F79" s="57"/>
      <c r="G79" s="58"/>
      <c r="H79" s="58"/>
      <c r="I79" s="58"/>
      <c r="J79" s="58"/>
      <c r="K79" s="59"/>
      <c r="L79" s="41" t="str">
        <f>IF(C79="","",SUM(F79:K79))</f>
        <v/>
      </c>
      <c r="M79" s="170" t="str">
        <f t="shared" ref="M79:M88" si="5">IF(C79="","",ROUND(L79*VLOOKUP(C79,TCN,3,FALSE),3))</f>
        <v/>
      </c>
      <c r="N79" s="171"/>
      <c r="O79" s="24"/>
    </row>
    <row r="80" spans="1:255" x14ac:dyDescent="0.25">
      <c r="A80" s="9"/>
      <c r="B80" s="40">
        <v>3</v>
      </c>
      <c r="C80" s="165"/>
      <c r="D80" s="166"/>
      <c r="E80" s="167"/>
      <c r="F80" s="60"/>
      <c r="G80" s="61"/>
      <c r="H80" s="61"/>
      <c r="I80" s="61"/>
      <c r="J80" s="61"/>
      <c r="K80" s="62"/>
      <c r="L80" s="42" t="str">
        <f t="shared" ref="L80:L88" si="6">IF(C80="","",SUM(F80:K80))</f>
        <v/>
      </c>
      <c r="M80" s="168" t="str">
        <f t="shared" si="5"/>
        <v/>
      </c>
      <c r="N80" s="169"/>
      <c r="O80" s="24"/>
    </row>
    <row r="81" spans="1:255" x14ac:dyDescent="0.25">
      <c r="A81" s="9"/>
      <c r="B81" s="40">
        <v>3</v>
      </c>
      <c r="C81" s="165"/>
      <c r="D81" s="166"/>
      <c r="E81" s="167"/>
      <c r="F81" s="60"/>
      <c r="G81" s="61"/>
      <c r="H81" s="61"/>
      <c r="I81" s="61"/>
      <c r="J81" s="61"/>
      <c r="K81" s="62"/>
      <c r="L81" s="42" t="str">
        <f t="shared" si="6"/>
        <v/>
      </c>
      <c r="M81" s="168" t="str">
        <f t="shared" si="5"/>
        <v/>
      </c>
      <c r="N81" s="169"/>
      <c r="O81" s="24"/>
    </row>
    <row r="82" spans="1:255" x14ac:dyDescent="0.25">
      <c r="A82" s="9"/>
      <c r="B82" s="40">
        <v>4</v>
      </c>
      <c r="C82" s="165"/>
      <c r="D82" s="166"/>
      <c r="E82" s="167"/>
      <c r="F82" s="60"/>
      <c r="G82" s="61"/>
      <c r="H82" s="61"/>
      <c r="I82" s="61"/>
      <c r="J82" s="61"/>
      <c r="K82" s="62"/>
      <c r="L82" s="42" t="str">
        <f t="shared" si="6"/>
        <v/>
      </c>
      <c r="M82" s="168" t="str">
        <f t="shared" si="5"/>
        <v/>
      </c>
      <c r="N82" s="169"/>
      <c r="O82" s="24"/>
    </row>
    <row r="83" spans="1:255" x14ac:dyDescent="0.25">
      <c r="A83" s="9"/>
      <c r="B83" s="40">
        <v>5</v>
      </c>
      <c r="C83" s="165"/>
      <c r="D83" s="166"/>
      <c r="E83" s="167"/>
      <c r="F83" s="60"/>
      <c r="G83" s="61"/>
      <c r="H83" s="61"/>
      <c r="I83" s="61"/>
      <c r="J83" s="61"/>
      <c r="K83" s="62"/>
      <c r="L83" s="42" t="str">
        <f t="shared" si="6"/>
        <v/>
      </c>
      <c r="M83" s="168" t="str">
        <f t="shared" si="5"/>
        <v/>
      </c>
      <c r="N83" s="169"/>
      <c r="O83" s="24"/>
      <c r="AA83" s="87"/>
    </row>
    <row r="84" spans="1:255" x14ac:dyDescent="0.25">
      <c r="A84" s="9"/>
      <c r="B84" s="40">
        <v>6</v>
      </c>
      <c r="C84" s="165"/>
      <c r="D84" s="166"/>
      <c r="E84" s="167"/>
      <c r="F84" s="60"/>
      <c r="G84" s="61"/>
      <c r="H84" s="61"/>
      <c r="I84" s="61"/>
      <c r="J84" s="61"/>
      <c r="K84" s="62"/>
      <c r="L84" s="42" t="str">
        <f t="shared" si="6"/>
        <v/>
      </c>
      <c r="M84" s="168" t="str">
        <f t="shared" si="5"/>
        <v/>
      </c>
      <c r="N84" s="169"/>
      <c r="O84" s="24"/>
    </row>
    <row r="85" spans="1:255" x14ac:dyDescent="0.25">
      <c r="A85" s="9"/>
      <c r="B85" s="40">
        <v>7</v>
      </c>
      <c r="C85" s="165"/>
      <c r="D85" s="166"/>
      <c r="E85" s="167"/>
      <c r="F85" s="60"/>
      <c r="G85" s="61"/>
      <c r="H85" s="61"/>
      <c r="I85" s="61"/>
      <c r="J85" s="61"/>
      <c r="K85" s="62"/>
      <c r="L85" s="42" t="str">
        <f t="shared" si="6"/>
        <v/>
      </c>
      <c r="M85" s="168" t="str">
        <f t="shared" si="5"/>
        <v/>
      </c>
      <c r="N85" s="169"/>
      <c r="O85" s="24"/>
    </row>
    <row r="86" spans="1:255" x14ac:dyDescent="0.25">
      <c r="A86" s="9"/>
      <c r="B86" s="40">
        <v>8</v>
      </c>
      <c r="C86" s="165"/>
      <c r="D86" s="166"/>
      <c r="E86" s="167"/>
      <c r="F86" s="60"/>
      <c r="G86" s="61"/>
      <c r="H86" s="61"/>
      <c r="I86" s="61"/>
      <c r="J86" s="61"/>
      <c r="K86" s="62"/>
      <c r="L86" s="42" t="str">
        <f t="shared" si="6"/>
        <v/>
      </c>
      <c r="M86" s="168" t="str">
        <f t="shared" si="5"/>
        <v/>
      </c>
      <c r="N86" s="169"/>
      <c r="O86" s="24"/>
    </row>
    <row r="87" spans="1:255" x14ac:dyDescent="0.25">
      <c r="A87" s="9"/>
      <c r="B87" s="40">
        <v>9</v>
      </c>
      <c r="C87" s="165"/>
      <c r="D87" s="166"/>
      <c r="E87" s="167"/>
      <c r="F87" s="60"/>
      <c r="G87" s="61"/>
      <c r="H87" s="61"/>
      <c r="I87" s="61"/>
      <c r="J87" s="61"/>
      <c r="K87" s="62"/>
      <c r="L87" s="42" t="str">
        <f t="shared" si="6"/>
        <v/>
      </c>
      <c r="M87" s="168" t="str">
        <f t="shared" si="5"/>
        <v/>
      </c>
      <c r="N87" s="169"/>
      <c r="O87" s="24"/>
    </row>
    <row r="88" spans="1:255" ht="14.4" thickBot="1" x14ac:dyDescent="0.3">
      <c r="A88" s="9"/>
      <c r="B88" s="40">
        <v>10</v>
      </c>
      <c r="C88" s="172"/>
      <c r="D88" s="173"/>
      <c r="E88" s="174"/>
      <c r="F88" s="63"/>
      <c r="G88" s="64"/>
      <c r="H88" s="64"/>
      <c r="I88" s="64"/>
      <c r="J88" s="64"/>
      <c r="K88" s="65"/>
      <c r="L88" s="44" t="str">
        <f t="shared" si="6"/>
        <v/>
      </c>
      <c r="M88" s="175" t="str">
        <f t="shared" si="5"/>
        <v/>
      </c>
      <c r="N88" s="176"/>
      <c r="O88" s="24"/>
    </row>
    <row r="89" spans="1:255" x14ac:dyDescent="0.25">
      <c r="A89" s="33"/>
      <c r="B89" s="24"/>
      <c r="C89" s="24"/>
      <c r="D89" s="249" t="s">
        <v>9</v>
      </c>
      <c r="E89" s="249"/>
      <c r="F89" s="45">
        <f t="shared" ref="F89:K89" si="7">IF(AND(F78="",SUM(F78:F88)=0),"",IF(AND(F78="",SUM(F78:F88)&lt;&gt;0),"ERR",SUM(F78:F88)))</f>
        <v>0</v>
      </c>
      <c r="G89" s="45" t="str">
        <f t="shared" si="7"/>
        <v/>
      </c>
      <c r="H89" s="45" t="str">
        <f t="shared" si="7"/>
        <v/>
      </c>
      <c r="I89" s="45" t="str">
        <f t="shared" si="7"/>
        <v/>
      </c>
      <c r="J89" s="45" t="str">
        <f t="shared" si="7"/>
        <v/>
      </c>
      <c r="K89" s="45" t="str">
        <f t="shared" si="7"/>
        <v/>
      </c>
      <c r="L89" s="46"/>
      <c r="M89" s="247">
        <f>IF(OR(F89="ERR",G89="ERR",H89="ERR",I89="ERR",J89="ERR",K89="ERR"),"ERROR",SUM(M79:N88))</f>
        <v>0</v>
      </c>
      <c r="N89" s="248"/>
      <c r="O89" s="24"/>
      <c r="AA89" s="85">
        <f>M89</f>
        <v>0</v>
      </c>
    </row>
    <row r="90" spans="1:255" ht="14.4" thickBot="1" x14ac:dyDescent="0.3">
      <c r="A90" s="24"/>
      <c r="B90" s="24"/>
      <c r="C90" s="24"/>
      <c r="D90" s="24"/>
      <c r="E90" s="24"/>
      <c r="F90" s="24"/>
      <c r="G90" s="24"/>
      <c r="H90" s="24"/>
      <c r="I90" s="24"/>
      <c r="J90" s="24"/>
      <c r="K90" s="24"/>
      <c r="L90" s="24"/>
      <c r="M90" s="24"/>
      <c r="N90" s="24"/>
      <c r="O90" s="24"/>
    </row>
    <row r="91" spans="1:255" ht="14.4" thickBot="1" x14ac:dyDescent="0.3">
      <c r="A91" s="224" t="s">
        <v>119</v>
      </c>
      <c r="B91" s="225"/>
      <c r="C91" s="225"/>
      <c r="D91" s="225"/>
      <c r="E91" s="225"/>
      <c r="F91" s="225"/>
      <c r="G91" s="225"/>
      <c r="H91" s="225"/>
      <c r="I91" s="225"/>
      <c r="J91" s="225"/>
      <c r="K91" s="225"/>
      <c r="L91" s="225"/>
      <c r="M91" s="225"/>
      <c r="N91" s="225"/>
      <c r="O91" s="226"/>
    </row>
    <row r="92" spans="1:255" ht="15" customHeight="1" thickBot="1" x14ac:dyDescent="0.3">
      <c r="B92" s="22"/>
      <c r="C92" s="22"/>
      <c r="D92" s="22"/>
      <c r="E92" s="22"/>
      <c r="F92" s="22"/>
      <c r="G92" s="22"/>
      <c r="H92" s="22"/>
      <c r="I92" s="22"/>
      <c r="J92" s="22"/>
      <c r="K92" s="48"/>
      <c r="L92" s="24"/>
      <c r="M92" s="24"/>
      <c r="N92" s="24"/>
      <c r="O92" s="24"/>
    </row>
    <row r="93" spans="1:255" ht="14.4" thickBot="1" x14ac:dyDescent="0.3">
      <c r="A93" s="9"/>
      <c r="B93" s="23" t="s">
        <v>312</v>
      </c>
      <c r="C93" s="9"/>
      <c r="D93" s="9"/>
      <c r="E93" s="9"/>
      <c r="F93" s="9"/>
      <c r="G93" s="9"/>
      <c r="H93" s="9"/>
      <c r="I93" s="9"/>
      <c r="J93" s="9"/>
      <c r="K93" s="24"/>
      <c r="L93" s="237" t="s">
        <v>10</v>
      </c>
      <c r="M93" s="238"/>
      <c r="N93" s="238"/>
      <c r="O93" s="239"/>
      <c r="IU93" s="1" t="str">
        <f>B93</f>
        <v>Descripción:</v>
      </c>
    </row>
    <row r="94" spans="1:255" ht="14.4" thickBot="1" x14ac:dyDescent="0.3">
      <c r="A94" s="9"/>
      <c r="B94" s="227"/>
      <c r="C94" s="228"/>
      <c r="D94" s="228"/>
      <c r="E94" s="228"/>
      <c r="F94" s="228"/>
      <c r="G94" s="228"/>
      <c r="H94" s="228"/>
      <c r="I94" s="228"/>
      <c r="J94" s="229"/>
      <c r="K94" s="24"/>
      <c r="L94" s="233" t="s">
        <v>29</v>
      </c>
      <c r="M94" s="234"/>
      <c r="N94" s="235" t="s">
        <v>30</v>
      </c>
      <c r="O94" s="236"/>
      <c r="AA94" s="84">
        <f>B94</f>
        <v>0</v>
      </c>
    </row>
    <row r="95" spans="1:255" ht="14.4" thickBot="1" x14ac:dyDescent="0.3">
      <c r="A95" s="9"/>
      <c r="B95" s="230"/>
      <c r="C95" s="231"/>
      <c r="D95" s="231"/>
      <c r="E95" s="231"/>
      <c r="F95" s="231"/>
      <c r="G95" s="231"/>
      <c r="H95" s="231"/>
      <c r="I95" s="231"/>
      <c r="J95" s="232"/>
      <c r="K95" s="16" t="s">
        <v>9</v>
      </c>
      <c r="L95" s="220">
        <f>IF(M118=0,0,IF(G97="II",M118,IF(G97=0,"SUBSANAR",0)))</f>
        <v>0</v>
      </c>
      <c r="M95" s="221"/>
      <c r="N95" s="220">
        <f>IF(M118=0,0,IF(G97="DE",M118,IF(G97=0,"SUBSANAR",0)))</f>
        <v>0</v>
      </c>
      <c r="O95" s="221"/>
      <c r="AA95" s="85">
        <f>L95</f>
        <v>0</v>
      </c>
      <c r="IU95" s="4">
        <f>L95</f>
        <v>0</v>
      </c>
    </row>
    <row r="96" spans="1:255" x14ac:dyDescent="0.25">
      <c r="A96" s="9"/>
      <c r="B96" s="24"/>
      <c r="C96" s="24"/>
      <c r="D96" s="24"/>
      <c r="E96" s="24"/>
      <c r="F96" s="24"/>
      <c r="G96" s="24"/>
      <c r="H96" s="24"/>
      <c r="I96" s="24"/>
      <c r="J96" s="24"/>
      <c r="K96" s="24"/>
      <c r="L96" s="24"/>
      <c r="M96" s="24"/>
      <c r="N96" s="24"/>
      <c r="O96" s="24"/>
      <c r="AA96" s="85">
        <f>N95</f>
        <v>0</v>
      </c>
      <c r="IU96" s="4">
        <f>N95</f>
        <v>0</v>
      </c>
    </row>
    <row r="97" spans="1:255" x14ac:dyDescent="0.25">
      <c r="A97" s="9"/>
      <c r="B97" s="25" t="s">
        <v>36</v>
      </c>
      <c r="C97" s="26"/>
      <c r="D97" s="26"/>
      <c r="E97" s="24"/>
      <c r="F97" s="24"/>
      <c r="G97" s="56"/>
      <c r="H97" s="27" t="str">
        <f>IF(B94="","",IF(OR(G97="II",G97="DE"),"","Indicar si la subtarea es de Investigación o Desarrollo"))</f>
        <v/>
      </c>
      <c r="I97" s="24"/>
      <c r="J97" s="28"/>
      <c r="K97" s="28"/>
      <c r="L97" s="28"/>
      <c r="M97" s="28"/>
      <c r="N97" s="28"/>
      <c r="O97" s="28"/>
      <c r="AA97" s="84">
        <f>G97</f>
        <v>0</v>
      </c>
      <c r="IU97" s="1">
        <f>G97</f>
        <v>0</v>
      </c>
    </row>
    <row r="98" spans="1:255" x14ac:dyDescent="0.25">
      <c r="A98" s="9"/>
      <c r="B98" s="24"/>
      <c r="C98" s="24"/>
      <c r="D98" s="24"/>
      <c r="E98" s="24"/>
      <c r="F98" s="24"/>
      <c r="G98" s="24"/>
      <c r="H98" s="24"/>
      <c r="I98" s="24"/>
      <c r="J98" s="24"/>
      <c r="K98" s="24"/>
      <c r="L98" s="24"/>
      <c r="M98" s="24"/>
      <c r="N98" s="24"/>
      <c r="O98" s="24"/>
    </row>
    <row r="99" spans="1:255" ht="14.25" customHeight="1" x14ac:dyDescent="0.25">
      <c r="A99" s="9"/>
      <c r="B99" s="177" t="s">
        <v>120</v>
      </c>
      <c r="C99" s="177"/>
      <c r="D99" s="177"/>
      <c r="E99" s="177"/>
      <c r="F99" s="177"/>
      <c r="G99" s="177"/>
      <c r="H99" s="178"/>
      <c r="I99" s="180" t="str">
        <f>IF(AND(H99=0,H101=0),"",IF(AND(H101&gt;0,H99=0),"Incluir mes de inicio",IF(H99&lt;$J$9,"La subtarea se inicia antes del inicio de la actividad",IF(H99&gt;$J$10,"La subtarea se inicia después de la finalización de la actividad",""))))</f>
        <v/>
      </c>
      <c r="J99" s="180"/>
      <c r="K99" s="180"/>
      <c r="L99" s="180"/>
      <c r="M99" s="180"/>
      <c r="N99" s="180"/>
      <c r="O99" s="180"/>
      <c r="AA99" s="84">
        <f>H99</f>
        <v>0</v>
      </c>
      <c r="IU99" s="1">
        <f>H99</f>
        <v>0</v>
      </c>
    </row>
    <row r="100" spans="1:255" x14ac:dyDescent="0.25">
      <c r="A100" s="9"/>
      <c r="B100" s="177"/>
      <c r="C100" s="177"/>
      <c r="D100" s="177"/>
      <c r="E100" s="177"/>
      <c r="F100" s="177"/>
      <c r="G100" s="177"/>
      <c r="H100" s="201"/>
      <c r="I100" s="180"/>
      <c r="J100" s="180"/>
      <c r="K100" s="180"/>
      <c r="L100" s="180"/>
      <c r="M100" s="180"/>
      <c r="N100" s="180"/>
      <c r="O100" s="180"/>
    </row>
    <row r="101" spans="1:255" ht="14.25" customHeight="1" x14ac:dyDescent="0.25">
      <c r="A101" s="9"/>
      <c r="B101" s="177" t="s">
        <v>121</v>
      </c>
      <c r="C101" s="177"/>
      <c r="D101" s="177"/>
      <c r="E101" s="177"/>
      <c r="F101" s="177"/>
      <c r="G101" s="177"/>
      <c r="H101" s="178"/>
      <c r="I101" s="180" t="str">
        <f>IF(AND(H99=0,H101=0),"",IF(AND(OR(H99&lt;$J$9,H99&gt;$J$10),H101=0),"",IF(AND(H99&gt;=$J$9,H99&lt;=$J$10,H101=0),"Incluir mes de finalización",IF(H101&lt;$J$9,"La subtarea finaliza antes del inicio de la actividad",IF(H101&gt;$J$10,"La subtarea finaliza después de la finalización de la actividad","")))))</f>
        <v/>
      </c>
      <c r="J101" s="180"/>
      <c r="K101" s="180"/>
      <c r="L101" s="180"/>
      <c r="M101" s="180"/>
      <c r="N101" s="180"/>
      <c r="O101" s="180"/>
      <c r="AA101" s="84">
        <f>H101</f>
        <v>0</v>
      </c>
      <c r="IU101" s="1">
        <f>H101</f>
        <v>0</v>
      </c>
    </row>
    <row r="102" spans="1:255" x14ac:dyDescent="0.25">
      <c r="A102" s="9"/>
      <c r="B102" s="177"/>
      <c r="C102" s="177"/>
      <c r="D102" s="177"/>
      <c r="E102" s="177"/>
      <c r="F102" s="177"/>
      <c r="G102" s="177"/>
      <c r="H102" s="179"/>
      <c r="I102" s="180"/>
      <c r="J102" s="180"/>
      <c r="K102" s="180"/>
      <c r="L102" s="180"/>
      <c r="M102" s="180"/>
      <c r="N102" s="180"/>
      <c r="O102" s="180"/>
      <c r="AA102" s="86"/>
    </row>
    <row r="103" spans="1:255" x14ac:dyDescent="0.25">
      <c r="A103" s="9"/>
      <c r="B103" s="24"/>
      <c r="C103" s="24"/>
      <c r="D103" s="24"/>
      <c r="E103" s="24"/>
      <c r="F103" s="24"/>
      <c r="G103" s="31" t="s">
        <v>122</v>
      </c>
      <c r="H103" s="181" t="str">
        <f>IF(AND(H99=0,H101=0),"",IF(AND(H99&gt;=$J$9,H99&lt;=$J$10,H101=0),"SUBSANAR",IF(AND(H101&gt;=$J$9,H101&lt;=$J$10,H99=0),"SUBSANAR",IF(OR(H99&lt;$J$9,H99&gt;$J$10,H101&lt;$J$9,H101&gt;$J$10),"ERROR",H101-H99+1))))</f>
        <v/>
      </c>
      <c r="I103" s="182"/>
      <c r="J103" s="24" t="s">
        <v>17</v>
      </c>
      <c r="K103" s="24"/>
      <c r="L103" s="24"/>
      <c r="M103" s="24"/>
      <c r="N103" s="24"/>
      <c r="O103" s="24"/>
      <c r="AA103" s="86" t="str">
        <f>H103</f>
        <v/>
      </c>
    </row>
    <row r="104" spans="1:255" x14ac:dyDescent="0.25">
      <c r="A104" s="9"/>
      <c r="B104" s="24"/>
      <c r="C104" s="24"/>
      <c r="D104" s="24"/>
      <c r="E104" s="24"/>
      <c r="F104" s="24"/>
      <c r="G104" s="24"/>
      <c r="H104" s="24"/>
      <c r="I104" s="24"/>
      <c r="J104" s="24"/>
      <c r="K104" s="24"/>
      <c r="L104" s="24"/>
      <c r="M104" s="24"/>
      <c r="N104" s="24"/>
      <c r="O104" s="24"/>
      <c r="AA104" s="86"/>
    </row>
    <row r="105" spans="1:255" ht="14.4" thickBot="1" x14ac:dyDescent="0.3">
      <c r="A105" s="9"/>
      <c r="B105" s="32" t="s">
        <v>8</v>
      </c>
      <c r="C105" s="32"/>
      <c r="D105" s="32"/>
      <c r="E105" s="32"/>
      <c r="F105" s="32"/>
      <c r="G105" s="32"/>
      <c r="H105" s="33"/>
      <c r="I105" s="33"/>
      <c r="J105" s="33"/>
      <c r="K105" s="33"/>
      <c r="L105" s="33"/>
      <c r="M105" s="33"/>
      <c r="N105" s="33"/>
      <c r="O105" s="24"/>
      <c r="AA105" s="86"/>
    </row>
    <row r="106" spans="1:255" ht="14.25" customHeight="1" x14ac:dyDescent="0.25">
      <c r="A106" s="9"/>
      <c r="B106" s="34"/>
      <c r="C106" s="183" t="s">
        <v>19</v>
      </c>
      <c r="D106" s="184"/>
      <c r="E106" s="185"/>
      <c r="F106" s="189" t="s">
        <v>24</v>
      </c>
      <c r="G106" s="190"/>
      <c r="H106" s="190"/>
      <c r="I106" s="190"/>
      <c r="J106" s="190"/>
      <c r="K106" s="191"/>
      <c r="L106" s="192" t="s">
        <v>22</v>
      </c>
      <c r="M106" s="194" t="s">
        <v>10</v>
      </c>
      <c r="N106" s="195"/>
      <c r="O106" s="24"/>
    </row>
    <row r="107" spans="1:255" ht="14.4" thickBot="1" x14ac:dyDescent="0.3">
      <c r="A107" s="9"/>
      <c r="B107" s="35"/>
      <c r="C107" s="186"/>
      <c r="D107" s="187"/>
      <c r="E107" s="188"/>
      <c r="F107" s="36" t="str">
        <f>IF(OR(H99&lt;$J$9,H101&gt;$J$10),"",CONCATENATE("MES ",H99))</f>
        <v xml:space="preserve">MES </v>
      </c>
      <c r="G107" s="37" t="str">
        <f>IF(OR(H99&lt;$J$9,H101&gt;$J$10),"",IF(H99+1&gt;H101,"",CONCATENATE("MES ",H99+1)))</f>
        <v/>
      </c>
      <c r="H107" s="37" t="str">
        <f>IF(OR(H99&lt;$J$9,H101&gt;$J$10),"",IF(H99+2&gt;H101,"",CONCATENATE("MES ",H99+2)))</f>
        <v/>
      </c>
      <c r="I107" s="37" t="str">
        <f>IF(OR(H99&lt;$J$9,H101&gt;$J$10),"",IF(H99+3&gt;H101,"",CONCATENATE("MES ",H99+3)))</f>
        <v/>
      </c>
      <c r="J107" s="37" t="str">
        <f>IF(OR(H99&lt;$J$9,H101&gt;$J$10),"",IF(H99+4&gt;H101,"",CONCATENATE("MES ",H99+4)))</f>
        <v/>
      </c>
      <c r="K107" s="38" t="str">
        <f>IF(OR(H99&lt;$J$9,H101&gt;$J$10),"",IF(H99+5&gt;H101,"",CONCATENATE("MES ",H99+5)))</f>
        <v/>
      </c>
      <c r="L107" s="193"/>
      <c r="M107" s="196"/>
      <c r="N107" s="197"/>
      <c r="O107" s="39"/>
    </row>
    <row r="108" spans="1:255" x14ac:dyDescent="0.25">
      <c r="A108" s="9"/>
      <c r="B108" s="40">
        <v>1</v>
      </c>
      <c r="C108" s="198"/>
      <c r="D108" s="199"/>
      <c r="E108" s="200"/>
      <c r="F108" s="57"/>
      <c r="G108" s="58"/>
      <c r="H108" s="58"/>
      <c r="I108" s="58"/>
      <c r="J108" s="58"/>
      <c r="K108" s="59"/>
      <c r="L108" s="41" t="str">
        <f>IF(C108="","",SUM(F108:K108))</f>
        <v/>
      </c>
      <c r="M108" s="170" t="str">
        <f t="shared" ref="M108:M117" si="8">IF(C108="","",ROUND(L108*VLOOKUP(C108,TCN,3,FALSE),3))</f>
        <v/>
      </c>
      <c r="N108" s="171"/>
      <c r="O108" s="24"/>
    </row>
    <row r="109" spans="1:255" x14ac:dyDescent="0.25">
      <c r="A109" s="9"/>
      <c r="B109" s="40">
        <v>3</v>
      </c>
      <c r="C109" s="165"/>
      <c r="D109" s="166"/>
      <c r="E109" s="167"/>
      <c r="F109" s="60"/>
      <c r="G109" s="61"/>
      <c r="H109" s="61"/>
      <c r="I109" s="61"/>
      <c r="J109" s="61"/>
      <c r="K109" s="62"/>
      <c r="L109" s="42" t="str">
        <f t="shared" ref="L109:L117" si="9">IF(C109="","",SUM(F109:K109))</f>
        <v/>
      </c>
      <c r="M109" s="168" t="str">
        <f t="shared" si="8"/>
        <v/>
      </c>
      <c r="N109" s="169"/>
      <c r="O109" s="24"/>
    </row>
    <row r="110" spans="1:255" x14ac:dyDescent="0.25">
      <c r="A110" s="9"/>
      <c r="B110" s="40">
        <v>3</v>
      </c>
      <c r="C110" s="165"/>
      <c r="D110" s="166"/>
      <c r="E110" s="167"/>
      <c r="F110" s="60"/>
      <c r="G110" s="61"/>
      <c r="H110" s="61"/>
      <c r="I110" s="61"/>
      <c r="J110" s="61"/>
      <c r="K110" s="62"/>
      <c r="L110" s="42" t="str">
        <f t="shared" si="9"/>
        <v/>
      </c>
      <c r="M110" s="168" t="str">
        <f t="shared" si="8"/>
        <v/>
      </c>
      <c r="N110" s="169"/>
      <c r="O110" s="24"/>
    </row>
    <row r="111" spans="1:255" x14ac:dyDescent="0.25">
      <c r="A111" s="9"/>
      <c r="B111" s="40">
        <v>4</v>
      </c>
      <c r="C111" s="165"/>
      <c r="D111" s="166"/>
      <c r="E111" s="167"/>
      <c r="F111" s="60"/>
      <c r="G111" s="61"/>
      <c r="H111" s="61"/>
      <c r="I111" s="61"/>
      <c r="J111" s="61"/>
      <c r="K111" s="62"/>
      <c r="L111" s="42" t="str">
        <f t="shared" si="9"/>
        <v/>
      </c>
      <c r="M111" s="168" t="str">
        <f t="shared" si="8"/>
        <v/>
      </c>
      <c r="N111" s="169"/>
      <c r="O111" s="24"/>
    </row>
    <row r="112" spans="1:255" x14ac:dyDescent="0.25">
      <c r="A112" s="9"/>
      <c r="B112" s="40">
        <v>5</v>
      </c>
      <c r="C112" s="165"/>
      <c r="D112" s="166"/>
      <c r="E112" s="167"/>
      <c r="F112" s="60"/>
      <c r="G112" s="61"/>
      <c r="H112" s="61"/>
      <c r="I112" s="61"/>
      <c r="J112" s="61"/>
      <c r="K112" s="62"/>
      <c r="L112" s="42" t="str">
        <f t="shared" si="9"/>
        <v/>
      </c>
      <c r="M112" s="168" t="str">
        <f t="shared" si="8"/>
        <v/>
      </c>
      <c r="N112" s="169"/>
      <c r="O112" s="24"/>
      <c r="AA112" s="87"/>
    </row>
    <row r="113" spans="1:255" x14ac:dyDescent="0.25">
      <c r="A113" s="9"/>
      <c r="B113" s="40">
        <v>6</v>
      </c>
      <c r="C113" s="165"/>
      <c r="D113" s="166"/>
      <c r="E113" s="167"/>
      <c r="F113" s="60"/>
      <c r="G113" s="61"/>
      <c r="H113" s="61"/>
      <c r="I113" s="61"/>
      <c r="J113" s="61"/>
      <c r="K113" s="62"/>
      <c r="L113" s="42" t="str">
        <f t="shared" si="9"/>
        <v/>
      </c>
      <c r="M113" s="168" t="str">
        <f t="shared" si="8"/>
        <v/>
      </c>
      <c r="N113" s="169"/>
      <c r="O113" s="24"/>
    </row>
    <row r="114" spans="1:255" x14ac:dyDescent="0.25">
      <c r="A114" s="9"/>
      <c r="B114" s="40">
        <v>7</v>
      </c>
      <c r="C114" s="165"/>
      <c r="D114" s="166"/>
      <c r="E114" s="167"/>
      <c r="F114" s="60"/>
      <c r="G114" s="61"/>
      <c r="H114" s="61"/>
      <c r="I114" s="61"/>
      <c r="J114" s="61"/>
      <c r="K114" s="62"/>
      <c r="L114" s="42" t="str">
        <f t="shared" si="9"/>
        <v/>
      </c>
      <c r="M114" s="168" t="str">
        <f t="shared" si="8"/>
        <v/>
      </c>
      <c r="N114" s="169"/>
      <c r="O114" s="24"/>
    </row>
    <row r="115" spans="1:255" x14ac:dyDescent="0.25">
      <c r="A115" s="9"/>
      <c r="B115" s="40">
        <v>8</v>
      </c>
      <c r="C115" s="165"/>
      <c r="D115" s="166"/>
      <c r="E115" s="167"/>
      <c r="F115" s="60"/>
      <c r="G115" s="61"/>
      <c r="H115" s="61"/>
      <c r="I115" s="61"/>
      <c r="J115" s="61"/>
      <c r="K115" s="62"/>
      <c r="L115" s="42" t="str">
        <f t="shared" si="9"/>
        <v/>
      </c>
      <c r="M115" s="168" t="str">
        <f t="shared" si="8"/>
        <v/>
      </c>
      <c r="N115" s="169"/>
      <c r="O115" s="24"/>
    </row>
    <row r="116" spans="1:255" x14ac:dyDescent="0.25">
      <c r="A116" s="9"/>
      <c r="B116" s="40">
        <v>9</v>
      </c>
      <c r="C116" s="165"/>
      <c r="D116" s="166"/>
      <c r="E116" s="167"/>
      <c r="F116" s="60"/>
      <c r="G116" s="61"/>
      <c r="H116" s="61"/>
      <c r="I116" s="61"/>
      <c r="J116" s="61"/>
      <c r="K116" s="62"/>
      <c r="L116" s="42" t="str">
        <f t="shared" si="9"/>
        <v/>
      </c>
      <c r="M116" s="168" t="str">
        <f t="shared" si="8"/>
        <v/>
      </c>
      <c r="N116" s="169"/>
      <c r="O116" s="24"/>
    </row>
    <row r="117" spans="1:255" ht="14.4" thickBot="1" x14ac:dyDescent="0.3">
      <c r="A117" s="9"/>
      <c r="B117" s="40">
        <v>10</v>
      </c>
      <c r="C117" s="172"/>
      <c r="D117" s="173"/>
      <c r="E117" s="174"/>
      <c r="F117" s="63"/>
      <c r="G117" s="64"/>
      <c r="H117" s="64"/>
      <c r="I117" s="64"/>
      <c r="J117" s="64"/>
      <c r="K117" s="65"/>
      <c r="L117" s="44" t="str">
        <f t="shared" si="9"/>
        <v/>
      </c>
      <c r="M117" s="175" t="str">
        <f t="shared" si="8"/>
        <v/>
      </c>
      <c r="N117" s="176"/>
      <c r="O117" s="24"/>
    </row>
    <row r="118" spans="1:255" x14ac:dyDescent="0.25">
      <c r="A118" s="33"/>
      <c r="B118" s="24"/>
      <c r="C118" s="24"/>
      <c r="D118" s="249" t="s">
        <v>9</v>
      </c>
      <c r="E118" s="249"/>
      <c r="F118" s="45">
        <f t="shared" ref="F118:K118" si="10">IF(AND(F107="",SUM(F107:F117)=0),"",IF(AND(F107="",SUM(F107:F117)&lt;&gt;0),"ERR",SUM(F107:F117)))</f>
        <v>0</v>
      </c>
      <c r="G118" s="45" t="str">
        <f t="shared" si="10"/>
        <v/>
      </c>
      <c r="H118" s="45" t="str">
        <f t="shared" si="10"/>
        <v/>
      </c>
      <c r="I118" s="45" t="str">
        <f t="shared" si="10"/>
        <v/>
      </c>
      <c r="J118" s="45" t="str">
        <f t="shared" si="10"/>
        <v/>
      </c>
      <c r="K118" s="45" t="str">
        <f t="shared" si="10"/>
        <v/>
      </c>
      <c r="L118" s="46"/>
      <c r="M118" s="247">
        <f>IF(OR(F118="ERR",G118="ERR",H118="ERR",I118="ERR",J118="ERR",K118="ERR"),"ERROR",SUM(M108:N117))</f>
        <v>0</v>
      </c>
      <c r="N118" s="248"/>
      <c r="O118" s="24"/>
      <c r="AA118" s="85">
        <f>M118</f>
        <v>0</v>
      </c>
    </row>
    <row r="119" spans="1:255" ht="14.4" thickBot="1" x14ac:dyDescent="0.3"/>
    <row r="120" spans="1:255" ht="14.25" customHeight="1" x14ac:dyDescent="0.25">
      <c r="A120" s="214" t="s">
        <v>106</v>
      </c>
      <c r="B120" s="216"/>
      <c r="C120" s="240">
        <f>$C$5</f>
        <v>0</v>
      </c>
      <c r="D120" s="241"/>
      <c r="E120" s="241"/>
      <c r="F120" s="241"/>
      <c r="G120" s="241"/>
      <c r="H120" s="241"/>
      <c r="I120" s="241"/>
      <c r="J120" s="241"/>
      <c r="K120" s="241"/>
      <c r="L120" s="241"/>
      <c r="M120" s="241"/>
      <c r="N120" s="241"/>
      <c r="O120" s="242"/>
    </row>
    <row r="121" spans="1:255" ht="14.4" thickBot="1" x14ac:dyDescent="0.3">
      <c r="A121" s="217"/>
      <c r="B121" s="219"/>
      <c r="C121" s="243"/>
      <c r="D121" s="244"/>
      <c r="E121" s="244"/>
      <c r="F121" s="244"/>
      <c r="G121" s="244"/>
      <c r="H121" s="244"/>
      <c r="I121" s="244"/>
      <c r="J121" s="244"/>
      <c r="K121" s="244"/>
      <c r="L121" s="244"/>
      <c r="M121" s="244"/>
      <c r="N121" s="244"/>
      <c r="O121" s="245"/>
    </row>
    <row r="122" spans="1:255" ht="14.4" thickBot="1" x14ac:dyDescent="0.3"/>
    <row r="123" spans="1:255" ht="14.4" thickBot="1" x14ac:dyDescent="0.3">
      <c r="A123" s="224" t="s">
        <v>123</v>
      </c>
      <c r="B123" s="225"/>
      <c r="C123" s="225"/>
      <c r="D123" s="225"/>
      <c r="E123" s="225"/>
      <c r="F123" s="225"/>
      <c r="G123" s="225"/>
      <c r="H123" s="225"/>
      <c r="I123" s="225"/>
      <c r="J123" s="225"/>
      <c r="K123" s="225"/>
      <c r="L123" s="225"/>
      <c r="M123" s="225"/>
      <c r="N123" s="225"/>
      <c r="O123" s="226"/>
    </row>
    <row r="124" spans="1:255" ht="15" customHeight="1" thickBot="1" x14ac:dyDescent="0.3">
      <c r="B124" s="22"/>
      <c r="C124" s="22"/>
      <c r="D124" s="22"/>
      <c r="E124" s="22"/>
      <c r="F124" s="22"/>
      <c r="G124" s="22"/>
      <c r="H124" s="22"/>
      <c r="I124" s="22"/>
      <c r="J124" s="22"/>
      <c r="K124" s="48"/>
      <c r="L124" s="24"/>
      <c r="M124" s="24"/>
      <c r="N124" s="24"/>
      <c r="O124" s="24"/>
    </row>
    <row r="125" spans="1:255" ht="14.4" thickBot="1" x14ac:dyDescent="0.3">
      <c r="A125" s="9"/>
      <c r="B125" s="23" t="s">
        <v>312</v>
      </c>
      <c r="C125" s="9"/>
      <c r="D125" s="9"/>
      <c r="E125" s="9"/>
      <c r="F125" s="9"/>
      <c r="G125" s="9"/>
      <c r="H125" s="9"/>
      <c r="I125" s="9"/>
      <c r="J125" s="9"/>
      <c r="K125" s="24"/>
      <c r="L125" s="237" t="s">
        <v>10</v>
      </c>
      <c r="M125" s="238"/>
      <c r="N125" s="238"/>
      <c r="O125" s="239"/>
      <c r="IU125" s="1" t="str">
        <f>B125</f>
        <v>Descripción:</v>
      </c>
    </row>
    <row r="126" spans="1:255" ht="14.4" thickBot="1" x14ac:dyDescent="0.3">
      <c r="A126" s="9"/>
      <c r="B126" s="227"/>
      <c r="C126" s="228"/>
      <c r="D126" s="228"/>
      <c r="E126" s="228"/>
      <c r="F126" s="228"/>
      <c r="G126" s="228"/>
      <c r="H126" s="228"/>
      <c r="I126" s="228"/>
      <c r="J126" s="229"/>
      <c r="K126" s="24"/>
      <c r="L126" s="233" t="s">
        <v>29</v>
      </c>
      <c r="M126" s="234"/>
      <c r="N126" s="235" t="s">
        <v>30</v>
      </c>
      <c r="O126" s="236"/>
      <c r="AA126" s="84">
        <f>B126</f>
        <v>0</v>
      </c>
    </row>
    <row r="127" spans="1:255" ht="14.4" thickBot="1" x14ac:dyDescent="0.3">
      <c r="A127" s="9"/>
      <c r="B127" s="230"/>
      <c r="C127" s="231"/>
      <c r="D127" s="231"/>
      <c r="E127" s="231"/>
      <c r="F127" s="231"/>
      <c r="G127" s="231"/>
      <c r="H127" s="231"/>
      <c r="I127" s="231"/>
      <c r="J127" s="232"/>
      <c r="K127" s="16" t="s">
        <v>9</v>
      </c>
      <c r="L127" s="220">
        <f>IF(M150=0,0,IF(G129="II",M150,IF(G129=0,"SUBSANAR",0)))</f>
        <v>0</v>
      </c>
      <c r="M127" s="221"/>
      <c r="N127" s="220">
        <f>IF(M150=0,0,IF(G129="DE",M150,IF(G129=0,"SUBSANAR",0)))</f>
        <v>0</v>
      </c>
      <c r="O127" s="221"/>
      <c r="AA127" s="85">
        <f>L127</f>
        <v>0</v>
      </c>
      <c r="IU127" s="4">
        <f>L127</f>
        <v>0</v>
      </c>
    </row>
    <row r="128" spans="1:255" x14ac:dyDescent="0.25">
      <c r="A128" s="9"/>
      <c r="B128" s="24"/>
      <c r="C128" s="24"/>
      <c r="D128" s="24"/>
      <c r="E128" s="24"/>
      <c r="F128" s="24"/>
      <c r="G128" s="24"/>
      <c r="H128" s="24"/>
      <c r="I128" s="24"/>
      <c r="J128" s="24"/>
      <c r="K128" s="24"/>
      <c r="L128" s="24"/>
      <c r="M128" s="24"/>
      <c r="N128" s="24"/>
      <c r="O128" s="24"/>
      <c r="AA128" s="85">
        <f>N127</f>
        <v>0</v>
      </c>
      <c r="IU128" s="4">
        <f>N127</f>
        <v>0</v>
      </c>
    </row>
    <row r="129" spans="1:255" x14ac:dyDescent="0.25">
      <c r="A129" s="9"/>
      <c r="B129" s="25" t="s">
        <v>36</v>
      </c>
      <c r="C129" s="26"/>
      <c r="D129" s="26"/>
      <c r="E129" s="24"/>
      <c r="F129" s="24"/>
      <c r="G129" s="56"/>
      <c r="H129" s="27" t="str">
        <f>IF(B126="","",IF(OR(G129="II",G129="DE"),"","Indicar si la subtarea es de Investigación o Desarrollo"))</f>
        <v/>
      </c>
      <c r="I129" s="24"/>
      <c r="J129" s="28"/>
      <c r="K129" s="28"/>
      <c r="L129" s="28"/>
      <c r="M129" s="28"/>
      <c r="N129" s="28"/>
      <c r="O129" s="28"/>
      <c r="AA129" s="84">
        <f>G129</f>
        <v>0</v>
      </c>
      <c r="IU129" s="1">
        <f>G129</f>
        <v>0</v>
      </c>
    </row>
    <row r="130" spans="1:255" x14ac:dyDescent="0.25">
      <c r="A130" s="9"/>
      <c r="B130" s="24"/>
      <c r="C130" s="24"/>
      <c r="D130" s="24"/>
      <c r="E130" s="24"/>
      <c r="F130" s="24"/>
      <c r="G130" s="24"/>
      <c r="H130" s="24"/>
      <c r="I130" s="24"/>
      <c r="J130" s="24"/>
      <c r="K130" s="24"/>
      <c r="L130" s="24"/>
      <c r="M130" s="24"/>
      <c r="N130" s="24"/>
      <c r="O130" s="24"/>
    </row>
    <row r="131" spans="1:255" ht="14.25" customHeight="1" x14ac:dyDescent="0.25">
      <c r="A131" s="9"/>
      <c r="B131" s="177" t="s">
        <v>124</v>
      </c>
      <c r="C131" s="177"/>
      <c r="D131" s="177"/>
      <c r="E131" s="177"/>
      <c r="F131" s="177"/>
      <c r="G131" s="177"/>
      <c r="H131" s="178"/>
      <c r="I131" s="180" t="str">
        <f>IF(AND(H131=0,H133=0),"",IF(AND(H133&gt;0,H131=0),"Incluir mes de inicio",IF(H131&lt;$J$9,"La subtarea se inicia antes del inicio de la actividad",IF(H131&gt;$J$10,"La subtarea se inicia después de la finalización de la actividad",""))))</f>
        <v/>
      </c>
      <c r="J131" s="180"/>
      <c r="K131" s="180"/>
      <c r="L131" s="180"/>
      <c r="M131" s="180"/>
      <c r="N131" s="180"/>
      <c r="O131" s="180"/>
      <c r="AA131" s="84">
        <f>H131</f>
        <v>0</v>
      </c>
      <c r="IU131" s="1">
        <f>H131</f>
        <v>0</v>
      </c>
    </row>
    <row r="132" spans="1:255" x14ac:dyDescent="0.25">
      <c r="A132" s="9"/>
      <c r="B132" s="177"/>
      <c r="C132" s="177"/>
      <c r="D132" s="177"/>
      <c r="E132" s="177"/>
      <c r="F132" s="177"/>
      <c r="G132" s="177"/>
      <c r="H132" s="201"/>
      <c r="I132" s="180"/>
      <c r="J132" s="180"/>
      <c r="K132" s="180"/>
      <c r="L132" s="180"/>
      <c r="M132" s="180"/>
      <c r="N132" s="180"/>
      <c r="O132" s="180"/>
    </row>
    <row r="133" spans="1:255" ht="14.25" customHeight="1" x14ac:dyDescent="0.25">
      <c r="A133" s="9"/>
      <c r="B133" s="177" t="s">
        <v>125</v>
      </c>
      <c r="C133" s="177"/>
      <c r="D133" s="177"/>
      <c r="E133" s="177"/>
      <c r="F133" s="177"/>
      <c r="G133" s="177"/>
      <c r="H133" s="178"/>
      <c r="I133" s="180" t="str">
        <f>IF(AND(H131=0,H133=0),"",IF(AND(OR(H131&lt;$J$9,H131&gt;$J$10),H133=0),"",IF(AND(H131&gt;=$J$9,H131&lt;=$J$10,H133=0),"Incluir mes de finalización",IF(H133&lt;$J$9,"La subtarea finaliza antes del inicio de la actividad",IF(H133&gt;$J$10,"La subtarea finaliza después de la finalización de la actividad","")))))</f>
        <v/>
      </c>
      <c r="J133" s="180"/>
      <c r="K133" s="180"/>
      <c r="L133" s="180"/>
      <c r="M133" s="180"/>
      <c r="N133" s="180"/>
      <c r="O133" s="180"/>
      <c r="AA133" s="84">
        <f>H133</f>
        <v>0</v>
      </c>
      <c r="IU133" s="1">
        <f>H133</f>
        <v>0</v>
      </c>
    </row>
    <row r="134" spans="1:255" x14ac:dyDescent="0.25">
      <c r="A134" s="9"/>
      <c r="B134" s="177"/>
      <c r="C134" s="177"/>
      <c r="D134" s="177"/>
      <c r="E134" s="177"/>
      <c r="F134" s="177"/>
      <c r="G134" s="177"/>
      <c r="H134" s="179"/>
      <c r="I134" s="180"/>
      <c r="J134" s="180"/>
      <c r="K134" s="180"/>
      <c r="L134" s="180"/>
      <c r="M134" s="180"/>
      <c r="N134" s="180"/>
      <c r="O134" s="180"/>
      <c r="AA134" s="86"/>
    </row>
    <row r="135" spans="1:255" x14ac:dyDescent="0.25">
      <c r="A135" s="9"/>
      <c r="B135" s="24"/>
      <c r="C135" s="24"/>
      <c r="D135" s="24"/>
      <c r="E135" s="24"/>
      <c r="F135" s="24"/>
      <c r="G135" s="31" t="s">
        <v>126</v>
      </c>
      <c r="H135" s="181" t="str">
        <f>IF(AND(H131=0,H133=0),"",IF(AND(H131&gt;=$J$9,H131&lt;=$J$10,H133=0),"SUBSANAR",IF(AND(H133&gt;=$J$9,H133&lt;=$J$10,H131=0),"SUBSANAR",IF(OR(H131&lt;$J$9,H131&gt;$J$10,H133&lt;$J$9,H133&gt;$J$10),"ERROR",H133-H131+1))))</f>
        <v/>
      </c>
      <c r="I135" s="182"/>
      <c r="J135" s="24" t="s">
        <v>17</v>
      </c>
      <c r="K135" s="24"/>
      <c r="L135" s="24"/>
      <c r="M135" s="24"/>
      <c r="N135" s="24"/>
      <c r="O135" s="24"/>
      <c r="AA135" s="86" t="str">
        <f>H135</f>
        <v/>
      </c>
    </row>
    <row r="136" spans="1:255" x14ac:dyDescent="0.25">
      <c r="A136" s="9"/>
      <c r="B136" s="24"/>
      <c r="C136" s="24"/>
      <c r="D136" s="24"/>
      <c r="E136" s="24"/>
      <c r="F136" s="24"/>
      <c r="G136" s="24"/>
      <c r="H136" s="24"/>
      <c r="I136" s="24"/>
      <c r="J136" s="24"/>
      <c r="K136" s="24"/>
      <c r="L136" s="24"/>
      <c r="M136" s="24"/>
      <c r="N136" s="24"/>
      <c r="O136" s="24"/>
      <c r="AA136" s="86"/>
    </row>
    <row r="137" spans="1:255" ht="14.4" thickBot="1" x14ac:dyDescent="0.3">
      <c r="A137" s="9"/>
      <c r="B137" s="32" t="s">
        <v>8</v>
      </c>
      <c r="C137" s="32"/>
      <c r="D137" s="32"/>
      <c r="E137" s="32"/>
      <c r="F137" s="32"/>
      <c r="G137" s="32"/>
      <c r="H137" s="33"/>
      <c r="I137" s="33"/>
      <c r="J137" s="33"/>
      <c r="K137" s="33"/>
      <c r="L137" s="33"/>
      <c r="M137" s="33"/>
      <c r="N137" s="33"/>
      <c r="O137" s="24"/>
      <c r="AA137" s="86"/>
    </row>
    <row r="138" spans="1:255" ht="14.25" customHeight="1" x14ac:dyDescent="0.25">
      <c r="A138" s="9"/>
      <c r="B138" s="34"/>
      <c r="C138" s="183" t="s">
        <v>19</v>
      </c>
      <c r="D138" s="184"/>
      <c r="E138" s="185"/>
      <c r="F138" s="189" t="s">
        <v>24</v>
      </c>
      <c r="G138" s="190"/>
      <c r="H138" s="190"/>
      <c r="I138" s="190"/>
      <c r="J138" s="190"/>
      <c r="K138" s="191"/>
      <c r="L138" s="192" t="s">
        <v>22</v>
      </c>
      <c r="M138" s="194" t="s">
        <v>10</v>
      </c>
      <c r="N138" s="195"/>
      <c r="O138" s="24"/>
    </row>
    <row r="139" spans="1:255" ht="14.4" thickBot="1" x14ac:dyDescent="0.3">
      <c r="A139" s="9"/>
      <c r="B139" s="35"/>
      <c r="C139" s="186"/>
      <c r="D139" s="187"/>
      <c r="E139" s="188"/>
      <c r="F139" s="36" t="str">
        <f>IF(OR(H131&lt;$J$9,H133&gt;$J$10),"",CONCATENATE("MES ",H131))</f>
        <v xml:space="preserve">MES </v>
      </c>
      <c r="G139" s="37" t="str">
        <f>IF(OR(H131&lt;$J$9,H133&gt;$J$10),"",IF(H131+1&gt;H133,"",CONCATENATE("MES ",H131+1)))</f>
        <v/>
      </c>
      <c r="H139" s="37" t="str">
        <f>IF(OR(H131&lt;$J$9,H133&gt;$J$10),"",IF(H131+2&gt;H133,"",CONCATENATE("MES ",H131+2)))</f>
        <v/>
      </c>
      <c r="I139" s="37" t="str">
        <f>IF(OR(H131&lt;$J$9,H133&gt;$J$10),"",IF(H131+3&gt;H133,"",CONCATENATE("MES ",H131+3)))</f>
        <v/>
      </c>
      <c r="J139" s="37" t="str">
        <f>IF(OR(H131&lt;$J$9,H133&gt;$J$10),"",IF(H131+4&gt;H133,"",CONCATENATE("MES ",H131+4)))</f>
        <v/>
      </c>
      <c r="K139" s="38" t="str">
        <f>IF(OR(H131&lt;$J$9,H133&gt;$J$10),"",IF(H131+5&gt;H133,"",CONCATENATE("MES ",H131+5)))</f>
        <v/>
      </c>
      <c r="L139" s="193"/>
      <c r="M139" s="196"/>
      <c r="N139" s="197"/>
      <c r="O139" s="39"/>
    </row>
    <row r="140" spans="1:255" x14ac:dyDescent="0.25">
      <c r="A140" s="9"/>
      <c r="B140" s="40">
        <v>1</v>
      </c>
      <c r="C140" s="198"/>
      <c r="D140" s="199"/>
      <c r="E140" s="200"/>
      <c r="F140" s="57"/>
      <c r="G140" s="58"/>
      <c r="H140" s="58"/>
      <c r="I140" s="58"/>
      <c r="J140" s="58"/>
      <c r="K140" s="59"/>
      <c r="L140" s="41" t="str">
        <f>IF(C140="","",SUM(F140:K140))</f>
        <v/>
      </c>
      <c r="M140" s="170" t="str">
        <f t="shared" ref="M140:M149" si="11">IF(C140="","",ROUND(L140*VLOOKUP(C140,TCN,3,FALSE),3))</f>
        <v/>
      </c>
      <c r="N140" s="171"/>
      <c r="O140" s="24"/>
    </row>
    <row r="141" spans="1:255" x14ac:dyDescent="0.25">
      <c r="A141" s="9"/>
      <c r="B141" s="40">
        <v>3</v>
      </c>
      <c r="C141" s="165"/>
      <c r="D141" s="166"/>
      <c r="E141" s="167"/>
      <c r="F141" s="60"/>
      <c r="G141" s="61"/>
      <c r="H141" s="61"/>
      <c r="I141" s="61"/>
      <c r="J141" s="61"/>
      <c r="K141" s="62"/>
      <c r="L141" s="42" t="str">
        <f t="shared" ref="L141:L149" si="12">IF(C141="","",SUM(F141:K141))</f>
        <v/>
      </c>
      <c r="M141" s="168" t="str">
        <f t="shared" si="11"/>
        <v/>
      </c>
      <c r="N141" s="169"/>
      <c r="O141" s="24"/>
    </row>
    <row r="142" spans="1:255" x14ac:dyDescent="0.25">
      <c r="A142" s="9"/>
      <c r="B142" s="40">
        <v>3</v>
      </c>
      <c r="C142" s="165"/>
      <c r="D142" s="166"/>
      <c r="E142" s="167"/>
      <c r="F142" s="60"/>
      <c r="G142" s="61"/>
      <c r="H142" s="61"/>
      <c r="I142" s="61"/>
      <c r="J142" s="61"/>
      <c r="K142" s="62"/>
      <c r="L142" s="42" t="str">
        <f t="shared" si="12"/>
        <v/>
      </c>
      <c r="M142" s="168" t="str">
        <f t="shared" si="11"/>
        <v/>
      </c>
      <c r="N142" s="169"/>
      <c r="O142" s="24"/>
    </row>
    <row r="143" spans="1:255" x14ac:dyDescent="0.25">
      <c r="A143" s="9"/>
      <c r="B143" s="40">
        <v>4</v>
      </c>
      <c r="C143" s="165"/>
      <c r="D143" s="166"/>
      <c r="E143" s="167"/>
      <c r="F143" s="60"/>
      <c r="G143" s="61"/>
      <c r="H143" s="61"/>
      <c r="I143" s="61"/>
      <c r="J143" s="61"/>
      <c r="K143" s="62"/>
      <c r="L143" s="42" t="str">
        <f t="shared" si="12"/>
        <v/>
      </c>
      <c r="M143" s="168" t="str">
        <f t="shared" si="11"/>
        <v/>
      </c>
      <c r="N143" s="169"/>
      <c r="O143" s="24"/>
    </row>
    <row r="144" spans="1:255" x14ac:dyDescent="0.25">
      <c r="A144" s="9"/>
      <c r="B144" s="40">
        <v>5</v>
      </c>
      <c r="C144" s="165"/>
      <c r="D144" s="166"/>
      <c r="E144" s="167"/>
      <c r="F144" s="60"/>
      <c r="G144" s="61"/>
      <c r="H144" s="61"/>
      <c r="I144" s="61"/>
      <c r="J144" s="61"/>
      <c r="K144" s="62"/>
      <c r="L144" s="42" t="str">
        <f t="shared" si="12"/>
        <v/>
      </c>
      <c r="M144" s="168" t="str">
        <f t="shared" si="11"/>
        <v/>
      </c>
      <c r="N144" s="169"/>
      <c r="O144" s="24"/>
      <c r="AA144" s="87"/>
    </row>
    <row r="145" spans="1:255" x14ac:dyDescent="0.25">
      <c r="A145" s="9"/>
      <c r="B145" s="40">
        <v>6</v>
      </c>
      <c r="C145" s="165"/>
      <c r="D145" s="166"/>
      <c r="E145" s="167"/>
      <c r="F145" s="60"/>
      <c r="G145" s="61"/>
      <c r="H145" s="61"/>
      <c r="I145" s="61"/>
      <c r="J145" s="61"/>
      <c r="K145" s="62"/>
      <c r="L145" s="42" t="str">
        <f t="shared" si="12"/>
        <v/>
      </c>
      <c r="M145" s="168" t="str">
        <f t="shared" si="11"/>
        <v/>
      </c>
      <c r="N145" s="169"/>
      <c r="O145" s="24"/>
    </row>
    <row r="146" spans="1:255" x14ac:dyDescent="0.25">
      <c r="A146" s="9"/>
      <c r="B146" s="40">
        <v>7</v>
      </c>
      <c r="C146" s="165"/>
      <c r="D146" s="166"/>
      <c r="E146" s="167"/>
      <c r="F146" s="60"/>
      <c r="G146" s="61"/>
      <c r="H146" s="61"/>
      <c r="I146" s="61"/>
      <c r="J146" s="61"/>
      <c r="K146" s="62"/>
      <c r="L146" s="42" t="str">
        <f t="shared" si="12"/>
        <v/>
      </c>
      <c r="M146" s="168" t="str">
        <f t="shared" si="11"/>
        <v/>
      </c>
      <c r="N146" s="169"/>
      <c r="O146" s="24"/>
    </row>
    <row r="147" spans="1:255" x14ac:dyDescent="0.25">
      <c r="A147" s="9"/>
      <c r="B147" s="40">
        <v>8</v>
      </c>
      <c r="C147" s="165"/>
      <c r="D147" s="166"/>
      <c r="E147" s="167"/>
      <c r="F147" s="60"/>
      <c r="G147" s="61"/>
      <c r="H147" s="61"/>
      <c r="I147" s="61"/>
      <c r="J147" s="61"/>
      <c r="K147" s="62"/>
      <c r="L147" s="42" t="str">
        <f t="shared" si="12"/>
        <v/>
      </c>
      <c r="M147" s="168" t="str">
        <f t="shared" si="11"/>
        <v/>
      </c>
      <c r="N147" s="169"/>
      <c r="O147" s="24"/>
    </row>
    <row r="148" spans="1:255" x14ac:dyDescent="0.25">
      <c r="A148" s="9"/>
      <c r="B148" s="40">
        <v>9</v>
      </c>
      <c r="C148" s="165"/>
      <c r="D148" s="166"/>
      <c r="E148" s="167"/>
      <c r="F148" s="60"/>
      <c r="G148" s="61"/>
      <c r="H148" s="61"/>
      <c r="I148" s="61"/>
      <c r="J148" s="61"/>
      <c r="K148" s="62"/>
      <c r="L148" s="42" t="str">
        <f t="shared" si="12"/>
        <v/>
      </c>
      <c r="M148" s="168" t="str">
        <f t="shared" si="11"/>
        <v/>
      </c>
      <c r="N148" s="169"/>
      <c r="O148" s="24"/>
    </row>
    <row r="149" spans="1:255" ht="14.4" thickBot="1" x14ac:dyDescent="0.3">
      <c r="A149" s="9"/>
      <c r="B149" s="40">
        <v>10</v>
      </c>
      <c r="C149" s="172"/>
      <c r="D149" s="173"/>
      <c r="E149" s="174"/>
      <c r="F149" s="63"/>
      <c r="G149" s="64"/>
      <c r="H149" s="64"/>
      <c r="I149" s="64"/>
      <c r="J149" s="64"/>
      <c r="K149" s="65"/>
      <c r="L149" s="44" t="str">
        <f t="shared" si="12"/>
        <v/>
      </c>
      <c r="M149" s="175" t="str">
        <f t="shared" si="11"/>
        <v/>
      </c>
      <c r="N149" s="176"/>
      <c r="O149" s="24"/>
    </row>
    <row r="150" spans="1:255" x14ac:dyDescent="0.25">
      <c r="A150" s="33"/>
      <c r="B150" s="24"/>
      <c r="C150" s="24"/>
      <c r="D150" s="249" t="s">
        <v>9</v>
      </c>
      <c r="E150" s="249"/>
      <c r="F150" s="45">
        <f t="shared" ref="F150:K150" si="13">IF(AND(F139="",SUM(F139:F149)=0),"",IF(AND(F139="",SUM(F139:F149)&lt;&gt;0),"ERR",SUM(F139:F149)))</f>
        <v>0</v>
      </c>
      <c r="G150" s="45" t="str">
        <f t="shared" si="13"/>
        <v/>
      </c>
      <c r="H150" s="45" t="str">
        <f t="shared" si="13"/>
        <v/>
      </c>
      <c r="I150" s="45" t="str">
        <f t="shared" si="13"/>
        <v/>
      </c>
      <c r="J150" s="45" t="str">
        <f t="shared" si="13"/>
        <v/>
      </c>
      <c r="K150" s="45" t="str">
        <f t="shared" si="13"/>
        <v/>
      </c>
      <c r="L150" s="46"/>
      <c r="M150" s="247">
        <f>IF(OR(F150="ERR",G150="ERR",H150="ERR",I150="ERR",J150="ERR",K150="ERR"),"ERROR",SUM(M140:N149))</f>
        <v>0</v>
      </c>
      <c r="N150" s="248"/>
      <c r="O150" s="24"/>
      <c r="AA150" s="85">
        <f>M150</f>
        <v>0</v>
      </c>
    </row>
    <row r="151" spans="1:255" ht="14.4" thickBot="1" x14ac:dyDescent="0.3">
      <c r="A151" s="24"/>
      <c r="B151" s="24"/>
      <c r="C151" s="24"/>
      <c r="D151" s="24"/>
      <c r="E151" s="24"/>
      <c r="F151" s="24"/>
      <c r="G151" s="24"/>
      <c r="H151" s="24"/>
      <c r="I151" s="24"/>
      <c r="J151" s="24"/>
      <c r="K151" s="24"/>
      <c r="L151" s="24"/>
      <c r="M151" s="24"/>
      <c r="N151" s="24"/>
      <c r="O151" s="24"/>
    </row>
    <row r="152" spans="1:255" ht="14.4" thickBot="1" x14ac:dyDescent="0.3">
      <c r="A152" s="224" t="s">
        <v>127</v>
      </c>
      <c r="B152" s="225"/>
      <c r="C152" s="225"/>
      <c r="D152" s="225"/>
      <c r="E152" s="225"/>
      <c r="F152" s="225"/>
      <c r="G152" s="225"/>
      <c r="H152" s="225"/>
      <c r="I152" s="225"/>
      <c r="J152" s="225"/>
      <c r="K152" s="225"/>
      <c r="L152" s="225"/>
      <c r="M152" s="225"/>
      <c r="N152" s="225"/>
      <c r="O152" s="226"/>
    </row>
    <row r="153" spans="1:255" ht="15" customHeight="1" thickBot="1" x14ac:dyDescent="0.3">
      <c r="B153" s="22"/>
      <c r="C153" s="22"/>
      <c r="D153" s="22"/>
      <c r="E153" s="22"/>
      <c r="F153" s="22"/>
      <c r="G153" s="22"/>
      <c r="H153" s="22"/>
      <c r="I153" s="22"/>
      <c r="J153" s="22"/>
      <c r="K153" s="48"/>
      <c r="L153" s="24"/>
      <c r="M153" s="24"/>
      <c r="N153" s="24"/>
      <c r="O153" s="24"/>
    </row>
    <row r="154" spans="1:255" ht="14.4" thickBot="1" x14ac:dyDescent="0.3">
      <c r="A154" s="9"/>
      <c r="B154" s="23" t="s">
        <v>312</v>
      </c>
      <c r="C154" s="9"/>
      <c r="D154" s="9"/>
      <c r="E154" s="9"/>
      <c r="F154" s="9"/>
      <c r="G154" s="9"/>
      <c r="H154" s="9"/>
      <c r="I154" s="9"/>
      <c r="J154" s="9"/>
      <c r="K154" s="24"/>
      <c r="L154" s="237" t="s">
        <v>10</v>
      </c>
      <c r="M154" s="238"/>
      <c r="N154" s="238"/>
      <c r="O154" s="239"/>
      <c r="IU154" s="1" t="str">
        <f>B154</f>
        <v>Descripción:</v>
      </c>
    </row>
    <row r="155" spans="1:255" ht="14.4" thickBot="1" x14ac:dyDescent="0.3">
      <c r="A155" s="9"/>
      <c r="B155" s="227"/>
      <c r="C155" s="228"/>
      <c r="D155" s="228"/>
      <c r="E155" s="228"/>
      <c r="F155" s="228"/>
      <c r="G155" s="228"/>
      <c r="H155" s="228"/>
      <c r="I155" s="228"/>
      <c r="J155" s="229"/>
      <c r="K155" s="24"/>
      <c r="L155" s="233" t="s">
        <v>29</v>
      </c>
      <c r="M155" s="234"/>
      <c r="N155" s="235" t="s">
        <v>30</v>
      </c>
      <c r="O155" s="236"/>
      <c r="AA155" s="84">
        <f>B155</f>
        <v>0</v>
      </c>
    </row>
    <row r="156" spans="1:255" ht="14.4" thickBot="1" x14ac:dyDescent="0.3">
      <c r="A156" s="9"/>
      <c r="B156" s="230"/>
      <c r="C156" s="231"/>
      <c r="D156" s="231"/>
      <c r="E156" s="231"/>
      <c r="F156" s="231"/>
      <c r="G156" s="231"/>
      <c r="H156" s="231"/>
      <c r="I156" s="231"/>
      <c r="J156" s="232"/>
      <c r="K156" s="16" t="s">
        <v>9</v>
      </c>
      <c r="L156" s="220">
        <f>IF(M179=0,0,IF(G158="II",M179,IF(G158=0,"SUBSANAR",0)))</f>
        <v>0</v>
      </c>
      <c r="M156" s="221"/>
      <c r="N156" s="220">
        <f>IF(M179=0,0,IF(G158="DE",M179,IF(G158=0,"SUBSANAR",0)))</f>
        <v>0</v>
      </c>
      <c r="O156" s="221"/>
      <c r="AA156" s="85">
        <f>L156</f>
        <v>0</v>
      </c>
      <c r="IU156" s="4">
        <f>L156</f>
        <v>0</v>
      </c>
    </row>
    <row r="157" spans="1:255" x14ac:dyDescent="0.25">
      <c r="A157" s="9"/>
      <c r="B157" s="24"/>
      <c r="C157" s="24"/>
      <c r="D157" s="24"/>
      <c r="E157" s="24"/>
      <c r="F157" s="24"/>
      <c r="G157" s="24"/>
      <c r="H157" s="24"/>
      <c r="I157" s="24"/>
      <c r="J157" s="24"/>
      <c r="K157" s="24"/>
      <c r="L157" s="24"/>
      <c r="M157" s="24"/>
      <c r="N157" s="24"/>
      <c r="O157" s="24"/>
      <c r="AA157" s="85">
        <f>N156</f>
        <v>0</v>
      </c>
      <c r="IU157" s="4">
        <f>N156</f>
        <v>0</v>
      </c>
    </row>
    <row r="158" spans="1:255" x14ac:dyDescent="0.25">
      <c r="A158" s="9"/>
      <c r="B158" s="25" t="s">
        <v>36</v>
      </c>
      <c r="C158" s="26"/>
      <c r="D158" s="26"/>
      <c r="E158" s="24"/>
      <c r="F158" s="24"/>
      <c r="G158" s="56"/>
      <c r="H158" s="27" t="str">
        <f>IF(B155="","",IF(OR(G158="II",G158="DE"),"","Indicar si la subtarea es de Investigación o Desarrollo"))</f>
        <v/>
      </c>
      <c r="I158" s="24"/>
      <c r="J158" s="28"/>
      <c r="K158" s="28"/>
      <c r="L158" s="28"/>
      <c r="M158" s="28"/>
      <c r="N158" s="28"/>
      <c r="O158" s="28"/>
      <c r="AA158" s="84">
        <f>G158</f>
        <v>0</v>
      </c>
      <c r="IU158" s="1">
        <f>G158</f>
        <v>0</v>
      </c>
    </row>
    <row r="159" spans="1:255" x14ac:dyDescent="0.25">
      <c r="A159" s="9"/>
      <c r="B159" s="24"/>
      <c r="C159" s="24"/>
      <c r="D159" s="24"/>
      <c r="E159" s="24"/>
      <c r="F159" s="24"/>
      <c r="G159" s="24"/>
      <c r="H159" s="24"/>
      <c r="I159" s="24"/>
      <c r="J159" s="24"/>
      <c r="K159" s="24"/>
      <c r="L159" s="24"/>
      <c r="M159" s="24"/>
      <c r="N159" s="24"/>
      <c r="O159" s="24"/>
    </row>
    <row r="160" spans="1:255" ht="14.25" customHeight="1" x14ac:dyDescent="0.25">
      <c r="A160" s="9"/>
      <c r="B160" s="177" t="s">
        <v>128</v>
      </c>
      <c r="C160" s="177"/>
      <c r="D160" s="177"/>
      <c r="E160" s="177"/>
      <c r="F160" s="177"/>
      <c r="G160" s="177"/>
      <c r="H160" s="178"/>
      <c r="I160" s="180" t="str">
        <f>IF(AND(H160=0,H162=0),"",IF(AND(H162&gt;0,H160=0),"Incluir mes de inicio",IF(H160&lt;$J$9,"La subtarea se inicia antes del inicio de la actividad",IF(H160&gt;$J$10,"La subtarea se inicia después de la finalización de la actividad",""))))</f>
        <v/>
      </c>
      <c r="J160" s="180"/>
      <c r="K160" s="180"/>
      <c r="L160" s="180"/>
      <c r="M160" s="180"/>
      <c r="N160" s="180"/>
      <c r="O160" s="180"/>
      <c r="AA160" s="84">
        <f>H160</f>
        <v>0</v>
      </c>
      <c r="IU160" s="1">
        <f>H160</f>
        <v>0</v>
      </c>
    </row>
    <row r="161" spans="1:255" x14ac:dyDescent="0.25">
      <c r="A161" s="9"/>
      <c r="B161" s="177"/>
      <c r="C161" s="177"/>
      <c r="D161" s="177"/>
      <c r="E161" s="177"/>
      <c r="F161" s="177"/>
      <c r="G161" s="177"/>
      <c r="H161" s="201"/>
      <c r="I161" s="180"/>
      <c r="J161" s="180"/>
      <c r="K161" s="180"/>
      <c r="L161" s="180"/>
      <c r="M161" s="180"/>
      <c r="N161" s="180"/>
      <c r="O161" s="180"/>
    </row>
    <row r="162" spans="1:255" ht="14.25" customHeight="1" x14ac:dyDescent="0.25">
      <c r="A162" s="9"/>
      <c r="B162" s="177" t="s">
        <v>129</v>
      </c>
      <c r="C162" s="177"/>
      <c r="D162" s="177"/>
      <c r="E162" s="177"/>
      <c r="F162" s="177"/>
      <c r="G162" s="177"/>
      <c r="H162" s="178"/>
      <c r="I162" s="180" t="str">
        <f>IF(AND(H160=0,H162=0),"",IF(AND(OR(H160&lt;$J$9,H160&gt;$J$10),H162=0),"",IF(AND(H160&gt;=$J$9,H160&lt;=$J$10,H162=0),"Incluir mes de finalización",IF(H162&lt;$J$9,"La subtarea finaliza antes del inicio de la actividad",IF(H162&gt;$J$10,"La subtarea finaliza después de la finalización de la actividad","")))))</f>
        <v/>
      </c>
      <c r="J162" s="180"/>
      <c r="K162" s="180"/>
      <c r="L162" s="180"/>
      <c r="M162" s="180"/>
      <c r="N162" s="180"/>
      <c r="O162" s="180"/>
      <c r="AA162" s="84">
        <f>H162</f>
        <v>0</v>
      </c>
      <c r="IU162" s="1">
        <f>H162</f>
        <v>0</v>
      </c>
    </row>
    <row r="163" spans="1:255" x14ac:dyDescent="0.25">
      <c r="A163" s="9"/>
      <c r="B163" s="177"/>
      <c r="C163" s="177"/>
      <c r="D163" s="177"/>
      <c r="E163" s="177"/>
      <c r="F163" s="177"/>
      <c r="G163" s="177"/>
      <c r="H163" s="179"/>
      <c r="I163" s="180"/>
      <c r="J163" s="180"/>
      <c r="K163" s="180"/>
      <c r="L163" s="180"/>
      <c r="M163" s="180"/>
      <c r="N163" s="180"/>
      <c r="O163" s="180"/>
      <c r="AA163" s="86"/>
    </row>
    <row r="164" spans="1:255" x14ac:dyDescent="0.25">
      <c r="A164" s="9"/>
      <c r="B164" s="24"/>
      <c r="C164" s="24"/>
      <c r="D164" s="24"/>
      <c r="E164" s="24"/>
      <c r="F164" s="24"/>
      <c r="G164" s="31" t="s">
        <v>130</v>
      </c>
      <c r="H164" s="181" t="str">
        <f>IF(AND(H160=0,H162=0),"",IF(AND(H160&gt;=$J$9,H160&lt;=$J$10,H162=0),"SUBSANAR",IF(AND(H162&gt;=$J$9,H162&lt;=$J$10,H160=0),"SUBSANAR",IF(OR(H160&lt;$J$9,H160&gt;$J$10,H162&lt;$J$9,H162&gt;$J$10),"ERROR",H162-H160+1))))</f>
        <v/>
      </c>
      <c r="I164" s="182"/>
      <c r="J164" s="24" t="s">
        <v>17</v>
      </c>
      <c r="K164" s="24"/>
      <c r="L164" s="24"/>
      <c r="M164" s="24"/>
      <c r="N164" s="24"/>
      <c r="O164" s="24"/>
      <c r="AA164" s="86" t="str">
        <f>H164</f>
        <v/>
      </c>
    </row>
    <row r="165" spans="1:255" x14ac:dyDescent="0.25">
      <c r="A165" s="9"/>
      <c r="B165" s="24"/>
      <c r="C165" s="24"/>
      <c r="D165" s="24"/>
      <c r="E165" s="24"/>
      <c r="F165" s="24"/>
      <c r="G165" s="24"/>
      <c r="H165" s="24"/>
      <c r="I165" s="24"/>
      <c r="J165" s="24"/>
      <c r="K165" s="24"/>
      <c r="L165" s="24"/>
      <c r="M165" s="24"/>
      <c r="N165" s="24"/>
      <c r="O165" s="24"/>
      <c r="AA165" s="86"/>
    </row>
    <row r="166" spans="1:255" ht="14.4" thickBot="1" x14ac:dyDescent="0.3">
      <c r="A166" s="9"/>
      <c r="B166" s="32" t="s">
        <v>8</v>
      </c>
      <c r="C166" s="32"/>
      <c r="D166" s="32"/>
      <c r="E166" s="32"/>
      <c r="F166" s="32"/>
      <c r="G166" s="32"/>
      <c r="H166" s="33"/>
      <c r="I166" s="33"/>
      <c r="J166" s="33"/>
      <c r="K166" s="33"/>
      <c r="L166" s="33"/>
      <c r="M166" s="33"/>
      <c r="N166" s="33"/>
      <c r="O166" s="24"/>
      <c r="AA166" s="86"/>
    </row>
    <row r="167" spans="1:255" ht="14.25" customHeight="1" x14ac:dyDescent="0.25">
      <c r="A167" s="9"/>
      <c r="B167" s="34"/>
      <c r="C167" s="183" t="s">
        <v>19</v>
      </c>
      <c r="D167" s="184"/>
      <c r="E167" s="185"/>
      <c r="F167" s="189" t="s">
        <v>24</v>
      </c>
      <c r="G167" s="190"/>
      <c r="H167" s="190"/>
      <c r="I167" s="190"/>
      <c r="J167" s="190"/>
      <c r="K167" s="191"/>
      <c r="L167" s="192" t="s">
        <v>22</v>
      </c>
      <c r="M167" s="194" t="s">
        <v>10</v>
      </c>
      <c r="N167" s="195"/>
      <c r="O167" s="24"/>
    </row>
    <row r="168" spans="1:255" ht="14.4" thickBot="1" x14ac:dyDescent="0.3">
      <c r="A168" s="9"/>
      <c r="B168" s="35"/>
      <c r="C168" s="186"/>
      <c r="D168" s="187"/>
      <c r="E168" s="188"/>
      <c r="F168" s="36" t="str">
        <f>IF(OR(H160&lt;$J$9,H162&gt;$J$10),"",CONCATENATE("MES ",H160))</f>
        <v xml:space="preserve">MES </v>
      </c>
      <c r="G168" s="37" t="str">
        <f>IF(OR(H160&lt;$J$9,H162&gt;$J$10),"",IF(H160+1&gt;H162,"",CONCATENATE("MES ",H160+1)))</f>
        <v/>
      </c>
      <c r="H168" s="37" t="str">
        <f>IF(OR(H160&lt;$J$9,H162&gt;$J$10),"",IF(H160+2&gt;H162,"",CONCATENATE("MES ",H160+2)))</f>
        <v/>
      </c>
      <c r="I168" s="37" t="str">
        <f>IF(OR(H160&lt;$J$9,H162&gt;$J$10),"",IF(H160+3&gt;H162,"",CONCATENATE("MES ",H160+3)))</f>
        <v/>
      </c>
      <c r="J168" s="37" t="str">
        <f>IF(OR(H160&lt;$J$9,H162&gt;$J$10),"",IF(H160+4&gt;H162,"",CONCATENATE("MES ",H160+4)))</f>
        <v/>
      </c>
      <c r="K168" s="38" t="str">
        <f>IF(OR(H160&lt;$J$9,H162&gt;$J$10),"",IF(H160+5&gt;H162,"",CONCATENATE("MES ",H160+5)))</f>
        <v/>
      </c>
      <c r="L168" s="193"/>
      <c r="M168" s="196"/>
      <c r="N168" s="197"/>
      <c r="O168" s="39"/>
    </row>
    <row r="169" spans="1:255" x14ac:dyDescent="0.25">
      <c r="A169" s="9"/>
      <c r="B169" s="40">
        <v>1</v>
      </c>
      <c r="C169" s="198"/>
      <c r="D169" s="199"/>
      <c r="E169" s="200"/>
      <c r="F169" s="57"/>
      <c r="G169" s="58"/>
      <c r="H169" s="58"/>
      <c r="I169" s="58"/>
      <c r="J169" s="58"/>
      <c r="K169" s="59"/>
      <c r="L169" s="41" t="str">
        <f>IF(C169="","",SUM(F169:K169))</f>
        <v/>
      </c>
      <c r="M169" s="170" t="str">
        <f t="shared" ref="M169:M178" si="14">IF(C169="","",ROUND(L169*VLOOKUP(C169,TCN,3,FALSE),3))</f>
        <v/>
      </c>
      <c r="N169" s="171"/>
      <c r="O169" s="24"/>
    </row>
    <row r="170" spans="1:255" x14ac:dyDescent="0.25">
      <c r="A170" s="9"/>
      <c r="B170" s="40">
        <v>3</v>
      </c>
      <c r="C170" s="165"/>
      <c r="D170" s="166"/>
      <c r="E170" s="167"/>
      <c r="F170" s="60"/>
      <c r="G170" s="61"/>
      <c r="H170" s="61"/>
      <c r="I170" s="61"/>
      <c r="J170" s="61"/>
      <c r="K170" s="62"/>
      <c r="L170" s="42" t="str">
        <f t="shared" ref="L170:L178" si="15">IF(C170="","",SUM(F170:K170))</f>
        <v/>
      </c>
      <c r="M170" s="168" t="str">
        <f t="shared" si="14"/>
        <v/>
      </c>
      <c r="N170" s="169"/>
      <c r="O170" s="24"/>
    </row>
    <row r="171" spans="1:255" x14ac:dyDescent="0.25">
      <c r="A171" s="9"/>
      <c r="B171" s="40">
        <v>3</v>
      </c>
      <c r="C171" s="165"/>
      <c r="D171" s="166"/>
      <c r="E171" s="167"/>
      <c r="F171" s="60"/>
      <c r="G171" s="61"/>
      <c r="H171" s="61"/>
      <c r="I171" s="61"/>
      <c r="J171" s="61"/>
      <c r="K171" s="62"/>
      <c r="L171" s="42" t="str">
        <f t="shared" si="15"/>
        <v/>
      </c>
      <c r="M171" s="168" t="str">
        <f t="shared" si="14"/>
        <v/>
      </c>
      <c r="N171" s="169"/>
      <c r="O171" s="24"/>
    </row>
    <row r="172" spans="1:255" x14ac:dyDescent="0.25">
      <c r="A172" s="9"/>
      <c r="B172" s="40">
        <v>4</v>
      </c>
      <c r="C172" s="165"/>
      <c r="D172" s="166"/>
      <c r="E172" s="167"/>
      <c r="F172" s="60"/>
      <c r="G172" s="61"/>
      <c r="H172" s="61"/>
      <c r="I172" s="61"/>
      <c r="J172" s="61"/>
      <c r="K172" s="62"/>
      <c r="L172" s="42" t="str">
        <f t="shared" si="15"/>
        <v/>
      </c>
      <c r="M172" s="168" t="str">
        <f t="shared" si="14"/>
        <v/>
      </c>
      <c r="N172" s="169"/>
      <c r="O172" s="24"/>
    </row>
    <row r="173" spans="1:255" x14ac:dyDescent="0.25">
      <c r="A173" s="9"/>
      <c r="B173" s="40">
        <v>5</v>
      </c>
      <c r="C173" s="165"/>
      <c r="D173" s="166"/>
      <c r="E173" s="167"/>
      <c r="F173" s="60"/>
      <c r="G173" s="61"/>
      <c r="H173" s="61"/>
      <c r="I173" s="61"/>
      <c r="J173" s="61"/>
      <c r="K173" s="62"/>
      <c r="L173" s="42" t="str">
        <f t="shared" si="15"/>
        <v/>
      </c>
      <c r="M173" s="168" t="str">
        <f t="shared" si="14"/>
        <v/>
      </c>
      <c r="N173" s="169"/>
      <c r="O173" s="24"/>
      <c r="AA173" s="87"/>
    </row>
    <row r="174" spans="1:255" x14ac:dyDescent="0.25">
      <c r="A174" s="9"/>
      <c r="B174" s="40">
        <v>6</v>
      </c>
      <c r="C174" s="165"/>
      <c r="D174" s="166"/>
      <c r="E174" s="167"/>
      <c r="F174" s="60"/>
      <c r="G174" s="61"/>
      <c r="H174" s="61"/>
      <c r="I174" s="61"/>
      <c r="J174" s="61"/>
      <c r="K174" s="62"/>
      <c r="L174" s="42" t="str">
        <f t="shared" si="15"/>
        <v/>
      </c>
      <c r="M174" s="168" t="str">
        <f t="shared" si="14"/>
        <v/>
      </c>
      <c r="N174" s="169"/>
      <c r="O174" s="24"/>
    </row>
    <row r="175" spans="1:255" x14ac:dyDescent="0.25">
      <c r="A175" s="9"/>
      <c r="B175" s="40">
        <v>7</v>
      </c>
      <c r="C175" s="165"/>
      <c r="D175" s="166"/>
      <c r="E175" s="167"/>
      <c r="F175" s="60"/>
      <c r="G175" s="61"/>
      <c r="H175" s="61"/>
      <c r="I175" s="61"/>
      <c r="J175" s="61"/>
      <c r="K175" s="62"/>
      <c r="L175" s="42" t="str">
        <f t="shared" si="15"/>
        <v/>
      </c>
      <c r="M175" s="168" t="str">
        <f t="shared" si="14"/>
        <v/>
      </c>
      <c r="N175" s="169"/>
      <c r="O175" s="24"/>
    </row>
    <row r="176" spans="1:255" x14ac:dyDescent="0.25">
      <c r="A176" s="9"/>
      <c r="B176" s="40">
        <v>8</v>
      </c>
      <c r="C176" s="165"/>
      <c r="D176" s="166"/>
      <c r="E176" s="167"/>
      <c r="F176" s="60"/>
      <c r="G176" s="61"/>
      <c r="H176" s="61"/>
      <c r="I176" s="61"/>
      <c r="J176" s="61"/>
      <c r="K176" s="62"/>
      <c r="L176" s="42" t="str">
        <f t="shared" si="15"/>
        <v/>
      </c>
      <c r="M176" s="168" t="str">
        <f t="shared" si="14"/>
        <v/>
      </c>
      <c r="N176" s="169"/>
      <c r="O176" s="24"/>
    </row>
    <row r="177" spans="1:27" x14ac:dyDescent="0.25">
      <c r="A177" s="9"/>
      <c r="B177" s="40">
        <v>9</v>
      </c>
      <c r="C177" s="165"/>
      <c r="D177" s="166"/>
      <c r="E177" s="167"/>
      <c r="F177" s="60"/>
      <c r="G177" s="61"/>
      <c r="H177" s="61"/>
      <c r="I177" s="61"/>
      <c r="J177" s="61"/>
      <c r="K177" s="62"/>
      <c r="L177" s="42" t="str">
        <f t="shared" si="15"/>
        <v/>
      </c>
      <c r="M177" s="168" t="str">
        <f t="shared" si="14"/>
        <v/>
      </c>
      <c r="N177" s="169"/>
      <c r="O177" s="24"/>
    </row>
    <row r="178" spans="1:27" ht="14.4" thickBot="1" x14ac:dyDescent="0.3">
      <c r="A178" s="9"/>
      <c r="B178" s="40">
        <v>10</v>
      </c>
      <c r="C178" s="172"/>
      <c r="D178" s="173"/>
      <c r="E178" s="174"/>
      <c r="F178" s="63"/>
      <c r="G178" s="64"/>
      <c r="H178" s="64"/>
      <c r="I178" s="64"/>
      <c r="J178" s="64"/>
      <c r="K178" s="65"/>
      <c r="L178" s="44" t="str">
        <f t="shared" si="15"/>
        <v/>
      </c>
      <c r="M178" s="175" t="str">
        <f t="shared" si="14"/>
        <v/>
      </c>
      <c r="N178" s="176"/>
      <c r="O178" s="24"/>
    </row>
    <row r="179" spans="1:27" x14ac:dyDescent="0.25">
      <c r="A179" s="33"/>
      <c r="B179" s="24"/>
      <c r="C179" s="24"/>
      <c r="D179" s="249" t="s">
        <v>9</v>
      </c>
      <c r="E179" s="249"/>
      <c r="F179" s="45">
        <f t="shared" ref="F179:K179" si="16">IF(AND(F168="",SUM(F168:F178)=0),"",IF(AND(F168="",SUM(F168:F178)&lt;&gt;0),"ERR",SUM(F168:F178)))</f>
        <v>0</v>
      </c>
      <c r="G179" s="45" t="str">
        <f t="shared" si="16"/>
        <v/>
      </c>
      <c r="H179" s="45" t="str">
        <f t="shared" si="16"/>
        <v/>
      </c>
      <c r="I179" s="45" t="str">
        <f t="shared" si="16"/>
        <v/>
      </c>
      <c r="J179" s="45" t="str">
        <f t="shared" si="16"/>
        <v/>
      </c>
      <c r="K179" s="45" t="str">
        <f t="shared" si="16"/>
        <v/>
      </c>
      <c r="L179" s="46"/>
      <c r="M179" s="247">
        <f>IF(OR(F179="ERR",G179="ERR",H179="ERR",I179="ERR",J179="ERR",K179="ERR"),"ERROR",SUM(M169:N178))</f>
        <v>0</v>
      </c>
      <c r="N179" s="248"/>
      <c r="O179" s="24"/>
      <c r="AA179" s="85">
        <f>M179</f>
        <v>0</v>
      </c>
    </row>
  </sheetData>
  <sheetProtection algorithmName="SHA-512" hashValue="Vr9lID84KB8alB+HggftATpu5U4G/PsPQ0wTWf/hfFWzSwPFa3e/JaqwmMZmK0YyMErgeVR/y5NRlpEx1OZwow==" saltValue="CjiZeOTLSkBfI0yx6d1gvA==" spinCount="100000" sheet="1" objects="1" scenarios="1"/>
  <mergeCells count="260">
    <mergeCell ref="D179:E179"/>
    <mergeCell ref="M179:N179"/>
    <mergeCell ref="C176:E176"/>
    <mergeCell ref="M176:N176"/>
    <mergeCell ref="C177:E177"/>
    <mergeCell ref="M177:N177"/>
    <mergeCell ref="C178:E178"/>
    <mergeCell ref="M178:N178"/>
    <mergeCell ref="M175:N175"/>
    <mergeCell ref="L167:L168"/>
    <mergeCell ref="H164:I164"/>
    <mergeCell ref="B160:G161"/>
    <mergeCell ref="M167:N168"/>
    <mergeCell ref="C173:E173"/>
    <mergeCell ref="M173:N173"/>
    <mergeCell ref="C171:E171"/>
    <mergeCell ref="M171:N171"/>
    <mergeCell ref="C175:E175"/>
    <mergeCell ref="M174:N174"/>
    <mergeCell ref="C174:E174"/>
    <mergeCell ref="C167:E168"/>
    <mergeCell ref="C172:E172"/>
    <mergeCell ref="M172:N172"/>
    <mergeCell ref="C170:E170"/>
    <mergeCell ref="M170:N170"/>
    <mergeCell ref="F167:K167"/>
    <mergeCell ref="C169:E169"/>
    <mergeCell ref="M169:N169"/>
    <mergeCell ref="B162:G163"/>
    <mergeCell ref="H162:H163"/>
    <mergeCell ref="I162:O163"/>
    <mergeCell ref="L155:M155"/>
    <mergeCell ref="N155:O155"/>
    <mergeCell ref="L156:M156"/>
    <mergeCell ref="N156:O156"/>
    <mergeCell ref="H160:H161"/>
    <mergeCell ref="I160:O161"/>
    <mergeCell ref="B155:J156"/>
    <mergeCell ref="A152:O152"/>
    <mergeCell ref="C141:E141"/>
    <mergeCell ref="D150:E150"/>
    <mergeCell ref="C145:E145"/>
    <mergeCell ref="M145:N145"/>
    <mergeCell ref="C144:E144"/>
    <mergeCell ref="M144:N144"/>
    <mergeCell ref="L154:O154"/>
    <mergeCell ref="C146:E146"/>
    <mergeCell ref="M146:N146"/>
    <mergeCell ref="C147:E147"/>
    <mergeCell ref="M147:N147"/>
    <mergeCell ref="C149:E149"/>
    <mergeCell ref="M149:N149"/>
    <mergeCell ref="C148:E148"/>
    <mergeCell ref="M148:N148"/>
    <mergeCell ref="M150:N150"/>
    <mergeCell ref="M141:N141"/>
    <mergeCell ref="C142:E142"/>
    <mergeCell ref="M142:N142"/>
    <mergeCell ref="C143:E143"/>
    <mergeCell ref="M143:N143"/>
    <mergeCell ref="H135:I135"/>
    <mergeCell ref="B133:G134"/>
    <mergeCell ref="H133:H134"/>
    <mergeCell ref="I133:O134"/>
    <mergeCell ref="C140:E140"/>
    <mergeCell ref="M140:N140"/>
    <mergeCell ref="L125:O125"/>
    <mergeCell ref="L126:M126"/>
    <mergeCell ref="N126:O126"/>
    <mergeCell ref="B126:J127"/>
    <mergeCell ref="A120:B121"/>
    <mergeCell ref="L138:L139"/>
    <mergeCell ref="M138:N139"/>
    <mergeCell ref="C138:E139"/>
    <mergeCell ref="F138:K138"/>
    <mergeCell ref="L127:M127"/>
    <mergeCell ref="N127:O127"/>
    <mergeCell ref="B131:G132"/>
    <mergeCell ref="H131:H132"/>
    <mergeCell ref="I131:O132"/>
    <mergeCell ref="C113:E113"/>
    <mergeCell ref="C120:O121"/>
    <mergeCell ref="A123:O123"/>
    <mergeCell ref="C116:E116"/>
    <mergeCell ref="M116:N116"/>
    <mergeCell ref="C117:E117"/>
    <mergeCell ref="C114:E114"/>
    <mergeCell ref="C115:E115"/>
    <mergeCell ref="M113:N113"/>
    <mergeCell ref="M114:N114"/>
    <mergeCell ref="M117:N117"/>
    <mergeCell ref="M115:N115"/>
    <mergeCell ref="D118:E118"/>
    <mergeCell ref="M118:N118"/>
    <mergeCell ref="C111:E111"/>
    <mergeCell ref="M111:N111"/>
    <mergeCell ref="M106:N107"/>
    <mergeCell ref="C108:E108"/>
    <mergeCell ref="M108:N108"/>
    <mergeCell ref="C106:E107"/>
    <mergeCell ref="F106:K106"/>
    <mergeCell ref="L106:L107"/>
    <mergeCell ref="C112:E112"/>
    <mergeCell ref="M112:N112"/>
    <mergeCell ref="H103:I103"/>
    <mergeCell ref="D89:E89"/>
    <mergeCell ref="M89:N89"/>
    <mergeCell ref="A91:O91"/>
    <mergeCell ref="L93:O93"/>
    <mergeCell ref="C109:E109"/>
    <mergeCell ref="M109:N109"/>
    <mergeCell ref="C110:E110"/>
    <mergeCell ref="M110:N110"/>
    <mergeCell ref="L94:M94"/>
    <mergeCell ref="N94:O94"/>
    <mergeCell ref="B101:G102"/>
    <mergeCell ref="N95:O95"/>
    <mergeCell ref="C86:E86"/>
    <mergeCell ref="M86:N86"/>
    <mergeCell ref="C87:E87"/>
    <mergeCell ref="M87:N87"/>
    <mergeCell ref="C88:E88"/>
    <mergeCell ref="M88:N88"/>
    <mergeCell ref="H101:H102"/>
    <mergeCell ref="I101:O102"/>
    <mergeCell ref="B94:J95"/>
    <mergeCell ref="L95:M95"/>
    <mergeCell ref="B99:G100"/>
    <mergeCell ref="H99:H100"/>
    <mergeCell ref="I99:O100"/>
    <mergeCell ref="B72:G73"/>
    <mergeCell ref="H72:H73"/>
    <mergeCell ref="I72:O73"/>
    <mergeCell ref="L77:L78"/>
    <mergeCell ref="M77:N78"/>
    <mergeCell ref="C85:E85"/>
    <mergeCell ref="C82:E82"/>
    <mergeCell ref="C83:E83"/>
    <mergeCell ref="M83:N83"/>
    <mergeCell ref="M82:N82"/>
    <mergeCell ref="H74:I74"/>
    <mergeCell ref="C77:E78"/>
    <mergeCell ref="F77:K77"/>
    <mergeCell ref="C80:E80"/>
    <mergeCell ref="M80:N80"/>
    <mergeCell ref="C79:E79"/>
    <mergeCell ref="M79:N79"/>
    <mergeCell ref="C81:E81"/>
    <mergeCell ref="M81:N81"/>
    <mergeCell ref="C84:E84"/>
    <mergeCell ref="M84:N84"/>
    <mergeCell ref="M85:N85"/>
    <mergeCell ref="B70:G71"/>
    <mergeCell ref="H70:H71"/>
    <mergeCell ref="I70:O71"/>
    <mergeCell ref="B65:J66"/>
    <mergeCell ref="C50:E50"/>
    <mergeCell ref="M50:N50"/>
    <mergeCell ref="C51:E51"/>
    <mergeCell ref="M51:N51"/>
    <mergeCell ref="M54:N54"/>
    <mergeCell ref="C55:E55"/>
    <mergeCell ref="M55:N55"/>
    <mergeCell ref="C52:E52"/>
    <mergeCell ref="M52:N52"/>
    <mergeCell ref="C54:E54"/>
    <mergeCell ref="L64:O64"/>
    <mergeCell ref="L65:M65"/>
    <mergeCell ref="N65:O65"/>
    <mergeCell ref="L66:M66"/>
    <mergeCell ref="N66:O66"/>
    <mergeCell ref="A62:O62"/>
    <mergeCell ref="D57:E57"/>
    <mergeCell ref="M57:N57"/>
    <mergeCell ref="A59:B60"/>
    <mergeCell ref="C59:O60"/>
    <mergeCell ref="C56:E56"/>
    <mergeCell ref="M56:N56"/>
    <mergeCell ref="C47:E47"/>
    <mergeCell ref="M47:N47"/>
    <mergeCell ref="H38:H39"/>
    <mergeCell ref="I38:O39"/>
    <mergeCell ref="H42:I42"/>
    <mergeCell ref="B40:G41"/>
    <mergeCell ref="H40:H41"/>
    <mergeCell ref="I40:O41"/>
    <mergeCell ref="B38:G39"/>
    <mergeCell ref="C49:E49"/>
    <mergeCell ref="M49:N49"/>
    <mergeCell ref="C48:E48"/>
    <mergeCell ref="M48:N48"/>
    <mergeCell ref="M45:N46"/>
    <mergeCell ref="C45:E46"/>
    <mergeCell ref="F45:K45"/>
    <mergeCell ref="L45:L46"/>
    <mergeCell ref="P52:Q52"/>
    <mergeCell ref="C53:E53"/>
    <mergeCell ref="M53:N53"/>
    <mergeCell ref="A30:O30"/>
    <mergeCell ref="L34:M34"/>
    <mergeCell ref="L32:O32"/>
    <mergeCell ref="L33:M33"/>
    <mergeCell ref="N34:O34"/>
    <mergeCell ref="B33:J34"/>
    <mergeCell ref="N33:O33"/>
    <mergeCell ref="N28:O28"/>
    <mergeCell ref="I28:J28"/>
    <mergeCell ref="L28:M28"/>
    <mergeCell ref="I21:J21"/>
    <mergeCell ref="L21:M21"/>
    <mergeCell ref="N21:O21"/>
    <mergeCell ref="N27:O27"/>
    <mergeCell ref="C27:G27"/>
    <mergeCell ref="I27:J27"/>
    <mergeCell ref="L27:M27"/>
    <mergeCell ref="C26:G26"/>
    <mergeCell ref="I26:J26"/>
    <mergeCell ref="C24:G25"/>
    <mergeCell ref="H24:H25"/>
    <mergeCell ref="I24:J25"/>
    <mergeCell ref="L24:O24"/>
    <mergeCell ref="L25:M25"/>
    <mergeCell ref="N25:O25"/>
    <mergeCell ref="L26:M26"/>
    <mergeCell ref="N26:O26"/>
    <mergeCell ref="C20:G20"/>
    <mergeCell ref="I20:J20"/>
    <mergeCell ref="L20:M20"/>
    <mergeCell ref="N20:O20"/>
    <mergeCell ref="C19:G19"/>
    <mergeCell ref="I19:J19"/>
    <mergeCell ref="L19:M19"/>
    <mergeCell ref="N19:O19"/>
    <mergeCell ref="C18:G18"/>
    <mergeCell ref="I18:J18"/>
    <mergeCell ref="L18:M18"/>
    <mergeCell ref="N18:O18"/>
    <mergeCell ref="C17:G17"/>
    <mergeCell ref="I17:J17"/>
    <mergeCell ref="L17:M17"/>
    <mergeCell ref="N17:O17"/>
    <mergeCell ref="L14:O14"/>
    <mergeCell ref="L15:M15"/>
    <mergeCell ref="N15:O15"/>
    <mergeCell ref="C16:G16"/>
    <mergeCell ref="I16:J16"/>
    <mergeCell ref="L16:M16"/>
    <mergeCell ref="N16:O16"/>
    <mergeCell ref="A9:I9"/>
    <mergeCell ref="A10:I10"/>
    <mergeCell ref="J11:K11"/>
    <mergeCell ref="C14:G15"/>
    <mergeCell ref="H14:H15"/>
    <mergeCell ref="I14:J15"/>
    <mergeCell ref="A1:O1"/>
    <mergeCell ref="A2:O3"/>
    <mergeCell ref="A5:B7"/>
    <mergeCell ref="C5:K7"/>
    <mergeCell ref="M5:O6"/>
    <mergeCell ref="M7:O7"/>
  </mergeCells>
  <phoneticPr fontId="6" type="noConversion"/>
  <conditionalFormatting sqref="F79:K79">
    <cfRule type="expression" dxfId="558" priority="31" stopIfTrue="1">
      <formula>F89="ERR"</formula>
    </cfRule>
  </conditionalFormatting>
  <conditionalFormatting sqref="F84:K84">
    <cfRule type="expression" dxfId="557" priority="32" stopIfTrue="1">
      <formula>F89="ERR"</formula>
    </cfRule>
  </conditionalFormatting>
  <conditionalFormatting sqref="F80:K80">
    <cfRule type="expression" dxfId="556" priority="33" stopIfTrue="1">
      <formula>F89="ERR"</formula>
    </cfRule>
  </conditionalFormatting>
  <conditionalFormatting sqref="F81:K81">
    <cfRule type="expression" dxfId="555" priority="34" stopIfTrue="1">
      <formula>F89="ERR"</formula>
    </cfRule>
  </conditionalFormatting>
  <conditionalFormatting sqref="F82:K82">
    <cfRule type="expression" dxfId="554" priority="35" stopIfTrue="1">
      <formula>F89="ERR"</formula>
    </cfRule>
  </conditionalFormatting>
  <conditionalFormatting sqref="F83:K83">
    <cfRule type="expression" dxfId="553" priority="36" stopIfTrue="1">
      <formula>F89="ERR"</formula>
    </cfRule>
  </conditionalFormatting>
  <conditionalFormatting sqref="F85:K85">
    <cfRule type="expression" dxfId="552" priority="37" stopIfTrue="1">
      <formula>F89="ERR"</formula>
    </cfRule>
  </conditionalFormatting>
  <conditionalFormatting sqref="F86:K86">
    <cfRule type="expression" dxfId="551" priority="38" stopIfTrue="1">
      <formula>F89="ERR"</formula>
    </cfRule>
  </conditionalFormatting>
  <conditionalFormatting sqref="F87:K87">
    <cfRule type="expression" dxfId="550" priority="39" stopIfTrue="1">
      <formula>F89="ERR"</formula>
    </cfRule>
  </conditionalFormatting>
  <conditionalFormatting sqref="F88:K88">
    <cfRule type="expression" dxfId="549" priority="40" stopIfTrue="1">
      <formula>F89="ERR"</formula>
    </cfRule>
  </conditionalFormatting>
  <conditionalFormatting sqref="F57:K57 K23:K27 K14:K20 K29">
    <cfRule type="cellIs" dxfId="548" priority="81" stopIfTrue="1" operator="equal">
      <formula>"ERR"</formula>
    </cfRule>
  </conditionalFormatting>
  <conditionalFormatting sqref="F47:K47">
    <cfRule type="expression" dxfId="547" priority="82" stopIfTrue="1">
      <formula>F57="ERR"</formula>
    </cfRule>
  </conditionalFormatting>
  <conditionalFormatting sqref="F52:K52">
    <cfRule type="expression" dxfId="546" priority="83" stopIfTrue="1">
      <formula>F57="ERR"</formula>
    </cfRule>
  </conditionalFormatting>
  <conditionalFormatting sqref="F48:K48">
    <cfRule type="expression" dxfId="545" priority="84" stopIfTrue="1">
      <formula>F57="ERR"</formula>
    </cfRule>
  </conditionalFormatting>
  <conditionalFormatting sqref="F49:K49">
    <cfRule type="expression" dxfId="544" priority="85" stopIfTrue="1">
      <formula>F57="ERR"</formula>
    </cfRule>
  </conditionalFormatting>
  <conditionalFormatting sqref="F50:K50">
    <cfRule type="expression" dxfId="543" priority="86" stopIfTrue="1">
      <formula>F57="ERR"</formula>
    </cfRule>
  </conditionalFormatting>
  <conditionalFormatting sqref="F51:K51">
    <cfRule type="expression" dxfId="542" priority="87" stopIfTrue="1">
      <formula>F57="ERR"</formula>
    </cfRule>
  </conditionalFormatting>
  <conditionalFormatting sqref="F53:K53">
    <cfRule type="expression" dxfId="541" priority="88" stopIfTrue="1">
      <formula>F57="ERR"</formula>
    </cfRule>
  </conditionalFormatting>
  <conditionalFormatting sqref="F54:K54">
    <cfRule type="expression" dxfId="540" priority="89" stopIfTrue="1">
      <formula>F57="ERR"</formula>
    </cfRule>
  </conditionalFormatting>
  <conditionalFormatting sqref="F55:K55">
    <cfRule type="expression" dxfId="539" priority="90" stopIfTrue="1">
      <formula>F57="ERR"</formula>
    </cfRule>
  </conditionalFormatting>
  <conditionalFormatting sqref="F56:K56">
    <cfRule type="expression" dxfId="538" priority="91" stopIfTrue="1">
      <formula>F57="ERR"</formula>
    </cfRule>
  </conditionalFormatting>
  <conditionalFormatting sqref="H42">
    <cfRule type="cellIs" dxfId="537" priority="66" stopIfTrue="1" operator="equal">
      <formula>"ERROR"</formula>
    </cfRule>
  </conditionalFormatting>
  <conditionalFormatting sqref="H42">
    <cfRule type="cellIs" dxfId="536" priority="65" stopIfTrue="1" operator="equal">
      <formula>"SUBSANAR"</formula>
    </cfRule>
  </conditionalFormatting>
  <conditionalFormatting sqref="F89:K89 K63">
    <cfRule type="cellIs" dxfId="535" priority="64" stopIfTrue="1" operator="equal">
      <formula>"ERR"</formula>
    </cfRule>
  </conditionalFormatting>
  <conditionalFormatting sqref="N34:O34">
    <cfRule type="cellIs" dxfId="534" priority="62" stopIfTrue="1" operator="equal">
      <formula>"FALTA TIPO"</formula>
    </cfRule>
  </conditionalFormatting>
  <conditionalFormatting sqref="L34:M34">
    <cfRule type="cellIs" dxfId="533" priority="63" stopIfTrue="1" operator="equal">
      <formula>"FALTA TIPO"</formula>
    </cfRule>
  </conditionalFormatting>
  <conditionalFormatting sqref="N66:O66">
    <cfRule type="cellIs" dxfId="532" priority="60" stopIfTrue="1" operator="equal">
      <formula>"FALTA TIPO"</formula>
    </cfRule>
  </conditionalFormatting>
  <conditionalFormatting sqref="L66:M66">
    <cfRule type="cellIs" dxfId="531" priority="61" stopIfTrue="1" operator="equal">
      <formula>"FALTA TIPO"</formula>
    </cfRule>
  </conditionalFormatting>
  <conditionalFormatting sqref="H74">
    <cfRule type="cellIs" dxfId="530" priority="59" stopIfTrue="1" operator="equal">
      <formula>"ERROR"</formula>
    </cfRule>
  </conditionalFormatting>
  <conditionalFormatting sqref="H74">
    <cfRule type="cellIs" dxfId="529" priority="58" stopIfTrue="1" operator="equal">
      <formula>"SUBSANAR"</formula>
    </cfRule>
  </conditionalFormatting>
  <conditionalFormatting sqref="F118:K118 K92">
    <cfRule type="cellIs" dxfId="528" priority="57" stopIfTrue="1" operator="equal">
      <formula>"ERR"</formula>
    </cfRule>
  </conditionalFormatting>
  <conditionalFormatting sqref="N95:O95">
    <cfRule type="cellIs" dxfId="527" priority="55" stopIfTrue="1" operator="equal">
      <formula>"FALTA TIPO"</formula>
    </cfRule>
  </conditionalFormatting>
  <conditionalFormatting sqref="L95:M95">
    <cfRule type="cellIs" dxfId="526" priority="56" stopIfTrue="1" operator="equal">
      <formula>"FALTA TIPO"</formula>
    </cfRule>
  </conditionalFormatting>
  <conditionalFormatting sqref="H103">
    <cfRule type="cellIs" dxfId="525" priority="54" stopIfTrue="1" operator="equal">
      <formula>"ERROR"</formula>
    </cfRule>
  </conditionalFormatting>
  <conditionalFormatting sqref="H103">
    <cfRule type="cellIs" dxfId="524" priority="53" stopIfTrue="1" operator="equal">
      <formula>"SUBSANAR"</formula>
    </cfRule>
  </conditionalFormatting>
  <conditionalFormatting sqref="F150:K150 K124">
    <cfRule type="cellIs" dxfId="523" priority="52" stopIfTrue="1" operator="equal">
      <formula>"ERR"</formula>
    </cfRule>
  </conditionalFormatting>
  <conditionalFormatting sqref="N127:O127">
    <cfRule type="cellIs" dxfId="522" priority="50" stopIfTrue="1" operator="equal">
      <formula>"FALTA TIPO"</formula>
    </cfRule>
  </conditionalFormatting>
  <conditionalFormatting sqref="L127:M127">
    <cfRule type="cellIs" dxfId="521" priority="51" stopIfTrue="1" operator="equal">
      <formula>"FALTA TIPO"</formula>
    </cfRule>
  </conditionalFormatting>
  <conditionalFormatting sqref="H135">
    <cfRule type="cellIs" dxfId="520" priority="49" stopIfTrue="1" operator="equal">
      <formula>"ERROR"</formula>
    </cfRule>
  </conditionalFormatting>
  <conditionalFormatting sqref="H135">
    <cfRule type="cellIs" dxfId="519" priority="48" stopIfTrue="1" operator="equal">
      <formula>"SUBSANAR"</formula>
    </cfRule>
  </conditionalFormatting>
  <conditionalFormatting sqref="F179:K179 K153">
    <cfRule type="cellIs" dxfId="518" priority="47" stopIfTrue="1" operator="equal">
      <formula>"ERR"</formula>
    </cfRule>
  </conditionalFormatting>
  <conditionalFormatting sqref="N156:O156">
    <cfRule type="cellIs" dxfId="517" priority="45" stopIfTrue="1" operator="equal">
      <formula>"FALTA TIPO"</formula>
    </cfRule>
  </conditionalFormatting>
  <conditionalFormatting sqref="L156:M156">
    <cfRule type="cellIs" dxfId="516" priority="46" stopIfTrue="1" operator="equal">
      <formula>"FALTA TIPO"</formula>
    </cfRule>
  </conditionalFormatting>
  <conditionalFormatting sqref="H164">
    <cfRule type="cellIs" dxfId="515" priority="44" stopIfTrue="1" operator="equal">
      <formula>"ERROR"</formula>
    </cfRule>
  </conditionalFormatting>
  <conditionalFormatting sqref="H164">
    <cfRule type="cellIs" dxfId="514" priority="43" stopIfTrue="1" operator="equal">
      <formula>"SUBSANAR"</formula>
    </cfRule>
  </conditionalFormatting>
  <conditionalFormatting sqref="F108:K108">
    <cfRule type="expression" dxfId="513" priority="21" stopIfTrue="1">
      <formula>F118="ERR"</formula>
    </cfRule>
  </conditionalFormatting>
  <conditionalFormatting sqref="F113:K113">
    <cfRule type="expression" dxfId="512" priority="22" stopIfTrue="1">
      <formula>F118="ERR"</formula>
    </cfRule>
  </conditionalFormatting>
  <conditionalFormatting sqref="F109:K109">
    <cfRule type="expression" dxfId="511" priority="23" stopIfTrue="1">
      <formula>F118="ERR"</formula>
    </cfRule>
  </conditionalFormatting>
  <conditionalFormatting sqref="F110:K110">
    <cfRule type="expression" dxfId="510" priority="24" stopIfTrue="1">
      <formula>F118="ERR"</formula>
    </cfRule>
  </conditionalFormatting>
  <conditionalFormatting sqref="F111:K111">
    <cfRule type="expression" dxfId="509" priority="25" stopIfTrue="1">
      <formula>F118="ERR"</formula>
    </cfRule>
  </conditionalFormatting>
  <conditionalFormatting sqref="F112:K112">
    <cfRule type="expression" dxfId="508" priority="26" stopIfTrue="1">
      <formula>F118="ERR"</formula>
    </cfRule>
  </conditionalFormatting>
  <conditionalFormatting sqref="F114:K114">
    <cfRule type="expression" dxfId="507" priority="27" stopIfTrue="1">
      <formula>F118="ERR"</formula>
    </cfRule>
  </conditionalFormatting>
  <conditionalFormatting sqref="F115:K115">
    <cfRule type="expression" dxfId="506" priority="28" stopIfTrue="1">
      <formula>F118="ERR"</formula>
    </cfRule>
  </conditionalFormatting>
  <conditionalFormatting sqref="F116:K116">
    <cfRule type="expression" dxfId="505" priority="29" stopIfTrue="1">
      <formula>F118="ERR"</formula>
    </cfRule>
  </conditionalFormatting>
  <conditionalFormatting sqref="F117:K117">
    <cfRule type="expression" dxfId="504" priority="30" stopIfTrue="1">
      <formula>F118="ERR"</formula>
    </cfRule>
  </conditionalFormatting>
  <conditionalFormatting sqref="F140:K140">
    <cfRule type="expression" dxfId="503" priority="11" stopIfTrue="1">
      <formula>F150="ERR"</formula>
    </cfRule>
  </conditionalFormatting>
  <conditionalFormatting sqref="F145:K145">
    <cfRule type="expression" dxfId="502" priority="12" stopIfTrue="1">
      <formula>F150="ERR"</formula>
    </cfRule>
  </conditionalFormatting>
  <conditionalFormatting sqref="F141:K141">
    <cfRule type="expression" dxfId="501" priority="13" stopIfTrue="1">
      <formula>F150="ERR"</formula>
    </cfRule>
  </conditionalFormatting>
  <conditionalFormatting sqref="F142:K142">
    <cfRule type="expression" dxfId="500" priority="14" stopIfTrue="1">
      <formula>F150="ERR"</formula>
    </cfRule>
  </conditionalFormatting>
  <conditionalFormatting sqref="F143:K143">
    <cfRule type="expression" dxfId="499" priority="15" stopIfTrue="1">
      <formula>F150="ERR"</formula>
    </cfRule>
  </conditionalFormatting>
  <conditionalFormatting sqref="F144:K144">
    <cfRule type="expression" dxfId="498" priority="16" stopIfTrue="1">
      <formula>F150="ERR"</formula>
    </cfRule>
  </conditionalFormatting>
  <conditionalFormatting sqref="F146:K146">
    <cfRule type="expression" dxfId="497" priority="17" stopIfTrue="1">
      <formula>F150="ERR"</formula>
    </cfRule>
  </conditionalFormatting>
  <conditionalFormatting sqref="F147:K147">
    <cfRule type="expression" dxfId="496" priority="18" stopIfTrue="1">
      <formula>F150="ERR"</formula>
    </cfRule>
  </conditionalFormatting>
  <conditionalFormatting sqref="F148:K148">
    <cfRule type="expression" dxfId="495" priority="19" stopIfTrue="1">
      <formula>F150="ERR"</formula>
    </cfRule>
  </conditionalFormatting>
  <conditionalFormatting sqref="F149:K149">
    <cfRule type="expression" dxfId="494" priority="20" stopIfTrue="1">
      <formula>F150="ERR"</formula>
    </cfRule>
  </conditionalFormatting>
  <conditionalFormatting sqref="F169:K169">
    <cfRule type="expression" dxfId="493" priority="1" stopIfTrue="1">
      <formula>F179="ERR"</formula>
    </cfRule>
  </conditionalFormatting>
  <conditionalFormatting sqref="F174:K174">
    <cfRule type="expression" dxfId="492" priority="2" stopIfTrue="1">
      <formula>F179="ERR"</formula>
    </cfRule>
  </conditionalFormatting>
  <conditionalFormatting sqref="F170:K170">
    <cfRule type="expression" dxfId="491" priority="3" stopIfTrue="1">
      <formula>F179="ERR"</formula>
    </cfRule>
  </conditionalFormatting>
  <conditionalFormatting sqref="F171:K171">
    <cfRule type="expression" dxfId="490" priority="4" stopIfTrue="1">
      <formula>F179="ERR"</formula>
    </cfRule>
  </conditionalFormatting>
  <conditionalFormatting sqref="F172:K172">
    <cfRule type="expression" dxfId="489" priority="5" stopIfTrue="1">
      <formula>F179="ERR"</formula>
    </cfRule>
  </conditionalFormatting>
  <conditionalFormatting sqref="F173:K173">
    <cfRule type="expression" dxfId="488" priority="6" stopIfTrue="1">
      <formula>F179="ERR"</formula>
    </cfRule>
  </conditionalFormatting>
  <conditionalFormatting sqref="F175:K175">
    <cfRule type="expression" dxfId="487" priority="7" stopIfTrue="1">
      <formula>F179="ERR"</formula>
    </cfRule>
  </conditionalFormatting>
  <conditionalFormatting sqref="F176:K176">
    <cfRule type="expression" dxfId="486" priority="8" stopIfTrue="1">
      <formula>F179="ERR"</formula>
    </cfRule>
  </conditionalFormatting>
  <conditionalFormatting sqref="F177:K177">
    <cfRule type="expression" dxfId="485" priority="9" stopIfTrue="1">
      <formula>F179="ERR"</formula>
    </cfRule>
  </conditionalFormatting>
  <conditionalFormatting sqref="F178:K178">
    <cfRule type="expression" dxfId="484" priority="10" stopIfTrue="1">
      <formula>F179="ERR"</formula>
    </cfRule>
  </conditionalFormatting>
  <conditionalFormatting sqref="J11:K11">
    <cfRule type="cellIs" dxfId="483" priority="167" stopIfTrue="1" operator="equal">
      <formula>"ERROR"</formula>
    </cfRule>
    <cfRule type="cellIs" dxfId="482" priority="168" stopIfTrue="1" operator="equal">
      <formula>"SUBSANAR"</formula>
    </cfRule>
  </conditionalFormatting>
  <conditionalFormatting sqref="L26:O27 L16:O20">
    <cfRule type="cellIs" dxfId="481" priority="169" stopIfTrue="1" operator="equal">
      <formula>"FALTA TIPO"</formula>
    </cfRule>
    <cfRule type="cellIs" dxfId="480" priority="170" stopIfTrue="1" operator="equal">
      <formula>"ERROR TIPO"</formula>
    </cfRule>
  </conditionalFormatting>
  <dataValidations count="3">
    <dataValidation type="whole" allowBlank="1" showInputMessage="1" showErrorMessage="1" sqref="J9:J10 H38 H40 H70 H72 H99 H101 H131 H133 H160 H162" xr:uid="{00000000-0002-0000-0600-000000000000}">
      <formula1>1</formula1>
      <formula2>18</formula2>
    </dataValidation>
    <dataValidation type="list" allowBlank="1" showInputMessage="1" showErrorMessage="1" sqref="C47:E56 C140:E149 C79:E88 C108:E117 C169:E178" xr:uid="{00000000-0002-0000-0600-000001000000}">
      <formula1>OFFSET(TCN_ORD,0,,COUNTIF(TCN_ORD,"&lt;&gt;x"))</formula1>
    </dataValidation>
    <dataValidation type="list" allowBlank="1" showInputMessage="1" showErrorMessage="1" sqref="C16:G20" xr:uid="{00000000-0002-0000-0600-000002000000}">
      <formula1>OFFSET(COL_EXT,0,,COUNTIF(COL_EXT,"&lt;&gt;x"))</formula1>
    </dataValidation>
  </dataValidations>
  <printOptions horizontalCentered="1"/>
  <pageMargins left="0.59055118110236227" right="0.59055118110236227" top="0.59055118110236227" bottom="0.59055118110236227" header="0.19685039370078741" footer="0.19685039370078741"/>
  <pageSetup paperSize="9" scale="84" orientation="portrait" r:id="rId1"/>
  <headerFooter>
    <oddFooter>&amp;C&amp;8&amp;A&amp;R&amp;8Pág &amp;P de &amp;N</oddFooter>
  </headerFooter>
  <rowBreaks count="2" manualBreakCount="2">
    <brk id="57" max="14" man="1"/>
    <brk id="118" max="14" man="1"/>
  </rowBreaks>
  <colBreaks count="1" manualBreakCount="1">
    <brk id="1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3"/>
  </sheetPr>
  <dimension ref="A1:IU179"/>
  <sheetViews>
    <sheetView showGridLines="0" showZeros="0" view="pageBreakPreview" zoomScaleNormal="100" zoomScaleSheetLayoutView="100" workbookViewId="0">
      <selection activeCell="S13" sqref="S13"/>
    </sheetView>
  </sheetViews>
  <sheetFormatPr baseColWidth="10" defaultColWidth="11.5546875" defaultRowHeight="13.8" x14ac:dyDescent="0.25"/>
  <cols>
    <col min="1" max="5" width="5.6640625" style="1" customWidth="1"/>
    <col min="6" max="11" width="7.6640625" style="1" customWidth="1"/>
    <col min="12" max="12" width="6.6640625" style="1" customWidth="1"/>
    <col min="13" max="13" width="5.6640625" style="1" customWidth="1"/>
    <col min="14" max="14" width="6.6640625" style="1" customWidth="1"/>
    <col min="15" max="26" width="5.6640625" style="1" customWidth="1"/>
    <col min="27" max="27" width="20.6640625" style="84" hidden="1" customWidth="1"/>
    <col min="28" max="30" width="5.6640625" style="1" customWidth="1"/>
    <col min="31" max="253" width="11.5546875" style="1"/>
    <col min="254" max="254" width="13.33203125" style="1" bestFit="1" customWidth="1"/>
    <col min="255" max="255" width="10.109375" style="1" bestFit="1" customWidth="1"/>
    <col min="256" max="16384" width="11.5546875" style="1"/>
  </cols>
  <sheetData>
    <row r="1" spans="1:255" ht="15" customHeight="1" x14ac:dyDescent="0.25">
      <c r="A1" s="162" t="str">
        <f>'COLABORACIONES EXTERNAS'!A1:D1</f>
        <v xml:space="preserve">EMPRESA:  </v>
      </c>
      <c r="B1" s="162"/>
      <c r="C1" s="162"/>
      <c r="D1" s="162"/>
      <c r="E1" s="162"/>
      <c r="F1" s="162"/>
      <c r="G1" s="162"/>
      <c r="H1" s="162"/>
      <c r="I1" s="162"/>
      <c r="J1" s="162"/>
      <c r="K1" s="162"/>
      <c r="L1" s="162"/>
      <c r="M1" s="162"/>
      <c r="N1" s="162"/>
      <c r="O1" s="162"/>
    </row>
    <row r="2" spans="1:255" ht="14.25" customHeight="1" x14ac:dyDescent="0.25">
      <c r="A2" s="163" t="str">
        <f>'COLABORACIONES EXTERNAS'!A2:D3</f>
        <v xml:space="preserve">PROYECTO:  </v>
      </c>
      <c r="B2" s="163"/>
      <c r="C2" s="163"/>
      <c r="D2" s="163"/>
      <c r="E2" s="163"/>
      <c r="F2" s="163"/>
      <c r="G2" s="163"/>
      <c r="H2" s="163"/>
      <c r="I2" s="163"/>
      <c r="J2" s="163"/>
      <c r="K2" s="163"/>
      <c r="L2" s="163"/>
      <c r="M2" s="163"/>
      <c r="N2" s="163"/>
      <c r="O2" s="163"/>
      <c r="IQ2" s="1">
        <v>1</v>
      </c>
      <c r="IR2" s="1" t="str">
        <f>PERSONAL!F11</f>
        <v/>
      </c>
      <c r="IS2" s="1">
        <f>IF(IR2="",MAX($IQ$2:$IQ$11)+1,IQ2)</f>
        <v>11</v>
      </c>
      <c r="IT2" s="1" t="str">
        <f>IF(ISERROR(VLOOKUP(SMALL($IS$2:$IS$11,IQ2),$IQ$2:$IR$11,2,FALSE)),"X",VLOOKUP(SMALL($IS$2:$IS$11,IQ2),$IQ$2:$IR$11,2,FALSE))</f>
        <v>X</v>
      </c>
    </row>
    <row r="3" spans="1:255" x14ac:dyDescent="0.25">
      <c r="A3" s="163"/>
      <c r="B3" s="163"/>
      <c r="C3" s="163"/>
      <c r="D3" s="163"/>
      <c r="E3" s="163"/>
      <c r="F3" s="163"/>
      <c r="G3" s="163"/>
      <c r="H3" s="163"/>
      <c r="I3" s="163"/>
      <c r="J3" s="163"/>
      <c r="K3" s="163"/>
      <c r="L3" s="163"/>
      <c r="M3" s="163"/>
      <c r="N3" s="163"/>
      <c r="O3" s="163"/>
      <c r="IQ3" s="1">
        <v>2</v>
      </c>
      <c r="IR3" s="1" t="str">
        <f>PERSONAL!F12</f>
        <v/>
      </c>
      <c r="IS3" s="1">
        <f t="shared" ref="IS3:IS11" si="0">IF(IR3="",MAX($IQ$2:$IQ$11)+1,IQ3)</f>
        <v>11</v>
      </c>
      <c r="IT3" s="1" t="str">
        <f t="shared" ref="IT3:IT11" si="1">IF(ISERROR(VLOOKUP(SMALL($IS$2:$IS$11,IQ3),$IQ$2:$IR$11,2,FALSE)),"X",VLOOKUP(SMALL($IS$2:$IS$11,IQ3),$IQ$2:$IR$11,2,FALSE))</f>
        <v>X</v>
      </c>
    </row>
    <row r="4" spans="1:255" ht="14.4" thickBot="1" x14ac:dyDescent="0.3">
      <c r="IQ4" s="1">
        <v>3</v>
      </c>
      <c r="IR4" s="1" t="str">
        <f>PERSONAL!F13</f>
        <v/>
      </c>
      <c r="IS4" s="1">
        <f t="shared" si="0"/>
        <v>11</v>
      </c>
      <c r="IT4" s="1" t="str">
        <f t="shared" si="1"/>
        <v>X</v>
      </c>
    </row>
    <row r="5" spans="1:255" ht="14.4" customHeight="1" x14ac:dyDescent="0.25">
      <c r="A5" s="214" t="s">
        <v>309</v>
      </c>
      <c r="B5" s="236"/>
      <c r="C5" s="202"/>
      <c r="D5" s="203"/>
      <c r="E5" s="203"/>
      <c r="F5" s="203"/>
      <c r="G5" s="203"/>
      <c r="H5" s="203"/>
      <c r="I5" s="203"/>
      <c r="J5" s="203"/>
      <c r="K5" s="204"/>
      <c r="M5" s="214" t="s">
        <v>132</v>
      </c>
      <c r="N5" s="215"/>
      <c r="O5" s="216"/>
      <c r="AA5" s="84">
        <f>C5</f>
        <v>0</v>
      </c>
      <c r="IQ5" s="1">
        <v>4</v>
      </c>
      <c r="IR5" s="1" t="str">
        <f>PERSONAL!F14</f>
        <v/>
      </c>
      <c r="IS5" s="1">
        <f t="shared" si="0"/>
        <v>11</v>
      </c>
      <c r="IT5" s="1" t="str">
        <f t="shared" si="1"/>
        <v>X</v>
      </c>
    </row>
    <row r="6" spans="1:255" ht="15" customHeight="1" thickBot="1" x14ac:dyDescent="0.3">
      <c r="A6" s="283"/>
      <c r="B6" s="284"/>
      <c r="C6" s="205"/>
      <c r="D6" s="206"/>
      <c r="E6" s="206"/>
      <c r="F6" s="206"/>
      <c r="G6" s="206"/>
      <c r="H6" s="206"/>
      <c r="I6" s="206"/>
      <c r="J6" s="206"/>
      <c r="K6" s="207"/>
      <c r="M6" s="217"/>
      <c r="N6" s="218"/>
      <c r="O6" s="219"/>
      <c r="IQ6" s="1">
        <v>5</v>
      </c>
      <c r="IR6" s="1" t="str">
        <f>PERSONAL!F15</f>
        <v/>
      </c>
      <c r="IS6" s="1">
        <f t="shared" si="0"/>
        <v>11</v>
      </c>
      <c r="IT6" s="1" t="str">
        <f t="shared" si="1"/>
        <v>X</v>
      </c>
      <c r="IU6" s="4">
        <f>C5</f>
        <v>0</v>
      </c>
    </row>
    <row r="7" spans="1:255" ht="15" customHeight="1" thickBot="1" x14ac:dyDescent="0.3">
      <c r="A7" s="285"/>
      <c r="B7" s="286"/>
      <c r="C7" s="208"/>
      <c r="D7" s="209"/>
      <c r="E7" s="209"/>
      <c r="F7" s="209"/>
      <c r="G7" s="209"/>
      <c r="H7" s="209"/>
      <c r="I7" s="209"/>
      <c r="J7" s="209"/>
      <c r="K7" s="210"/>
      <c r="M7" s="211">
        <f>L21+N21+L28+N28+M57+M89+M118+M150+M179</f>
        <v>0</v>
      </c>
      <c r="N7" s="212"/>
      <c r="O7" s="213"/>
      <c r="AA7" s="85">
        <f>M7</f>
        <v>0</v>
      </c>
      <c r="IQ7" s="1">
        <v>6</v>
      </c>
      <c r="IR7" s="1" t="str">
        <f>PERSONAL!F16</f>
        <v/>
      </c>
      <c r="IS7" s="1">
        <f t="shared" si="0"/>
        <v>11</v>
      </c>
      <c r="IT7" s="1" t="str">
        <f t="shared" si="1"/>
        <v>X</v>
      </c>
      <c r="IU7" s="4">
        <f>M7</f>
        <v>0</v>
      </c>
    </row>
    <row r="8" spans="1:255" x14ac:dyDescent="0.25">
      <c r="IQ8" s="1">
        <v>7</v>
      </c>
      <c r="IR8" s="1" t="str">
        <f>PERSONAL!F17</f>
        <v/>
      </c>
      <c r="IS8" s="1">
        <f t="shared" si="0"/>
        <v>11</v>
      </c>
      <c r="IT8" s="1" t="str">
        <f t="shared" si="1"/>
        <v>X</v>
      </c>
    </row>
    <row r="9" spans="1:255" x14ac:dyDescent="0.25">
      <c r="A9" s="267" t="s">
        <v>133</v>
      </c>
      <c r="B9" s="267"/>
      <c r="C9" s="267"/>
      <c r="D9" s="267"/>
      <c r="E9" s="267"/>
      <c r="F9" s="267"/>
      <c r="G9" s="267"/>
      <c r="H9" s="267"/>
      <c r="I9" s="267"/>
      <c r="J9" s="49"/>
      <c r="L9" s="6" t="str">
        <f>IF(AND(J10&gt;0,J9=0),"Incluir mes de inicio","")</f>
        <v/>
      </c>
      <c r="AA9" s="84">
        <f>J9</f>
        <v>0</v>
      </c>
      <c r="IQ9" s="1">
        <v>8</v>
      </c>
      <c r="IR9" s="1" t="str">
        <f>PERSONAL!F18</f>
        <v/>
      </c>
      <c r="IS9" s="1">
        <f t="shared" si="0"/>
        <v>11</v>
      </c>
      <c r="IT9" s="1" t="str">
        <f t="shared" si="1"/>
        <v>X</v>
      </c>
      <c r="IU9" s="1">
        <f>J9</f>
        <v>0</v>
      </c>
    </row>
    <row r="10" spans="1:255" x14ac:dyDescent="0.25">
      <c r="A10" s="267" t="s">
        <v>134</v>
      </c>
      <c r="B10" s="267"/>
      <c r="C10" s="267"/>
      <c r="D10" s="267"/>
      <c r="E10" s="267"/>
      <c r="F10" s="267"/>
      <c r="G10" s="267"/>
      <c r="H10" s="267"/>
      <c r="I10" s="267"/>
      <c r="J10" s="50"/>
      <c r="L10" s="6" t="str">
        <f>IF(AND(J9&gt;0,J10=0),"Incluir mes finalización","")</f>
        <v/>
      </c>
      <c r="AA10" s="84">
        <f>J10</f>
        <v>0</v>
      </c>
      <c r="IQ10" s="1">
        <v>9</v>
      </c>
      <c r="IR10" s="1" t="str">
        <f>PERSONAL!F19</f>
        <v/>
      </c>
      <c r="IS10" s="1">
        <f t="shared" si="0"/>
        <v>11</v>
      </c>
      <c r="IT10" s="1" t="str">
        <f t="shared" si="1"/>
        <v>X</v>
      </c>
      <c r="IU10" s="1">
        <f>J10</f>
        <v>0</v>
      </c>
    </row>
    <row r="11" spans="1:255" x14ac:dyDescent="0.25">
      <c r="B11" s="7"/>
      <c r="C11" s="7"/>
      <c r="D11" s="7"/>
      <c r="I11" s="8" t="s">
        <v>136</v>
      </c>
      <c r="J11" s="181" t="str">
        <f>IF(AND(J9=0,J10=0),"",IF(AND(J9=0,J10&gt;0),"SUBSANAR",IF(AND(J9&gt;0,J10=0),"SUBSANAR",IF(J10&lt;J9,"ERROR",IF(J10-J9+1&gt;6,"ERROR",J10-J9+1)))))</f>
        <v/>
      </c>
      <c r="K11" s="182"/>
      <c r="L11" s="1" t="s">
        <v>17</v>
      </c>
      <c r="AA11" s="84" t="str">
        <f>J11</f>
        <v/>
      </c>
      <c r="IQ11" s="1">
        <v>10</v>
      </c>
      <c r="IR11" s="1" t="str">
        <f>PERSONAL!F20</f>
        <v/>
      </c>
      <c r="IS11" s="1">
        <f t="shared" si="0"/>
        <v>11</v>
      </c>
      <c r="IT11" s="1" t="str">
        <f t="shared" si="1"/>
        <v>X</v>
      </c>
    </row>
    <row r="12" spans="1:255" x14ac:dyDescent="0.25">
      <c r="A12" s="9"/>
      <c r="B12" s="9"/>
      <c r="C12" s="9"/>
      <c r="D12" s="9"/>
      <c r="O12" s="10" t="str">
        <f>IF(OR(J9=0,J10=0),"",IF(J10&lt;J9,"El mes de finalización es anterior al inicio de la actividad",IF(J11&lt;=6,"","La duración de la actividad debe ser inferior a seis meses")))</f>
        <v/>
      </c>
    </row>
    <row r="13" spans="1:255" ht="14.4" thickBot="1" x14ac:dyDescent="0.3">
      <c r="B13" s="11" t="s">
        <v>362</v>
      </c>
      <c r="C13" s="11"/>
      <c r="D13" s="11"/>
      <c r="E13" s="11"/>
      <c r="F13" s="11"/>
      <c r="G13" s="11"/>
      <c r="H13" s="9"/>
      <c r="I13" s="9"/>
      <c r="J13" s="9"/>
      <c r="K13" s="9"/>
      <c r="L13" s="9"/>
      <c r="M13" s="9"/>
      <c r="N13" s="9"/>
    </row>
    <row r="14" spans="1:255" ht="15" customHeight="1" thickBot="1" x14ac:dyDescent="0.3">
      <c r="B14" s="12"/>
      <c r="C14" s="214" t="s">
        <v>32</v>
      </c>
      <c r="D14" s="215"/>
      <c r="E14" s="215"/>
      <c r="F14" s="215"/>
      <c r="G14" s="216"/>
      <c r="H14" s="255" t="s">
        <v>33</v>
      </c>
      <c r="I14" s="214" t="s">
        <v>34</v>
      </c>
      <c r="J14" s="216"/>
      <c r="K14" s="13"/>
      <c r="L14" s="237" t="s">
        <v>10</v>
      </c>
      <c r="M14" s="238"/>
      <c r="N14" s="238"/>
      <c r="O14" s="239"/>
    </row>
    <row r="15" spans="1:255" ht="14.4" thickBot="1" x14ac:dyDescent="0.3">
      <c r="B15" s="12"/>
      <c r="C15" s="265"/>
      <c r="D15" s="269"/>
      <c r="E15" s="269"/>
      <c r="F15" s="269"/>
      <c r="G15" s="266"/>
      <c r="H15" s="156"/>
      <c r="I15" s="265"/>
      <c r="J15" s="266"/>
      <c r="K15" s="13"/>
      <c r="L15" s="233" t="s">
        <v>29</v>
      </c>
      <c r="M15" s="234"/>
      <c r="N15" s="235" t="s">
        <v>30</v>
      </c>
      <c r="O15" s="236"/>
    </row>
    <row r="16" spans="1:255" ht="15" customHeight="1" x14ac:dyDescent="0.25">
      <c r="B16" s="15">
        <v>1</v>
      </c>
      <c r="C16" s="260"/>
      <c r="D16" s="261"/>
      <c r="E16" s="261"/>
      <c r="F16" s="261"/>
      <c r="G16" s="262"/>
      <c r="H16" s="51"/>
      <c r="I16" s="263"/>
      <c r="J16" s="264"/>
      <c r="K16" s="13"/>
      <c r="L16" s="250">
        <f>IF(H16="II",I16,IF(H16="DE",0,IF(AND(I16&gt;0,H16=0),"FALTA TIPO",IF(AND(I16&gt;0,H16&lt;&gt;"DE",H16&lt;&gt;"II"),"ERROR TIPO",0))))</f>
        <v>0</v>
      </c>
      <c r="M16" s="251"/>
      <c r="N16" s="250">
        <f>IF(H16="DE",I16,IF(AND(I16&gt;0,H16=0),"FALTA TIPO",IF(AND(I16&gt;0,H16&lt;&gt;"DE",H16&lt;&gt;"II"),"ERROR TIPO",0)))</f>
        <v>0</v>
      </c>
      <c r="O16" s="251"/>
    </row>
    <row r="17" spans="1:255" x14ac:dyDescent="0.25">
      <c r="B17" s="15">
        <v>2</v>
      </c>
      <c r="C17" s="165"/>
      <c r="D17" s="166"/>
      <c r="E17" s="166"/>
      <c r="F17" s="166"/>
      <c r="G17" s="268"/>
      <c r="H17" s="52"/>
      <c r="I17" s="258"/>
      <c r="J17" s="259"/>
      <c r="K17" s="13"/>
      <c r="L17" s="252">
        <f>IF(H17="II",I17,IF(H17="DE",0,IF(AND(I17&gt;0,H17=0),"FALTA TIPO",IF(AND(I17&gt;0,OR(H17&lt;&gt;"DE",H17&lt;&gt;"II")),"ERROR TIPO",0))))</f>
        <v>0</v>
      </c>
      <c r="M17" s="271"/>
      <c r="N17" s="252">
        <f>IF(H17="DE",I17,IF(AND(I17&gt;0,H17=0),"FALTA TIPO",IF(AND(I17&gt;0,H17&lt;&gt;"DE",H17&lt;&gt;"II"),"ERROR TIPO",0)))</f>
        <v>0</v>
      </c>
      <c r="O17" s="271"/>
    </row>
    <row r="18" spans="1:255" x14ac:dyDescent="0.25">
      <c r="B18" s="15">
        <v>3</v>
      </c>
      <c r="C18" s="165"/>
      <c r="D18" s="166"/>
      <c r="E18" s="166"/>
      <c r="F18" s="166"/>
      <c r="G18" s="268"/>
      <c r="H18" s="52"/>
      <c r="I18" s="258"/>
      <c r="J18" s="259"/>
      <c r="K18" s="13"/>
      <c r="L18" s="252">
        <f>IF(H18="II",I18,IF(H18="DE",0,IF(AND(I18&gt;0,H18=0),"FALTA TIPO",IF(AND(I18&gt;0,OR(H18&lt;&gt;"DE",H18&lt;&gt;"II")),"ERROR TIPO",0))))</f>
        <v>0</v>
      </c>
      <c r="M18" s="271"/>
      <c r="N18" s="252">
        <f>IF(H18="DE",I18,IF(AND(I18&gt;0,H18=0),"FALTA TIPO",IF(AND(I18&gt;0,H18&lt;&gt;"DE",H18&lt;&gt;"II"),"ERROR TIPO",0)))</f>
        <v>0</v>
      </c>
      <c r="O18" s="271"/>
    </row>
    <row r="19" spans="1:255" x14ac:dyDescent="0.25">
      <c r="B19" s="15">
        <v>4</v>
      </c>
      <c r="C19" s="165"/>
      <c r="D19" s="166"/>
      <c r="E19" s="166"/>
      <c r="F19" s="166"/>
      <c r="G19" s="268"/>
      <c r="H19" s="52"/>
      <c r="I19" s="258"/>
      <c r="J19" s="259"/>
      <c r="K19" s="13"/>
      <c r="L19" s="252">
        <f>IF(H19="II",I19,IF(H19="DE",0,IF(AND(I19&gt;0,H19=0),"FALTA TIPO",IF(AND(I19&gt;0,OR(H19&lt;&gt;"DE",H19&lt;&gt;"II")),"ERROR TIPO",0))))</f>
        <v>0</v>
      </c>
      <c r="M19" s="271"/>
      <c r="N19" s="252">
        <f>IF(H19="DE",I19,IF(AND(I19&gt;0,H19=0),"FALTA TIPO",IF(AND(I19&gt;0,H19&lt;&gt;"DE",H19&lt;&gt;"II"),"ERROR TIPO",0)))</f>
        <v>0</v>
      </c>
      <c r="O19" s="271"/>
    </row>
    <row r="20" spans="1:255" ht="14.4" thickBot="1" x14ac:dyDescent="0.3">
      <c r="B20" s="15">
        <v>5</v>
      </c>
      <c r="C20" s="172"/>
      <c r="D20" s="173"/>
      <c r="E20" s="173"/>
      <c r="F20" s="173"/>
      <c r="G20" s="270"/>
      <c r="H20" s="53"/>
      <c r="I20" s="275"/>
      <c r="J20" s="276"/>
      <c r="K20" s="13"/>
      <c r="L20" s="256">
        <f>IF(H20="II",I20,IF(H20="DE",0,IF(AND(I20&gt;0,H20=0),"FALTA TIPO",IF(AND(I20&gt;0,OR(H20&lt;&gt;"DE",H20&lt;&gt;"II")),"ERROR TIPO",0))))</f>
        <v>0</v>
      </c>
      <c r="M20" s="282"/>
      <c r="N20" s="256">
        <f>IF(H20="DE",I20,IF(AND(I20&gt;0,H20=0),"FALTA TIPO",IF(AND(I20&gt;0,H20&lt;&gt;"DE",H20&lt;&gt;"II"),"ERROR TIPO",0)))</f>
        <v>0</v>
      </c>
      <c r="O20" s="282"/>
    </row>
    <row r="21" spans="1:255" ht="14.4" thickBot="1" x14ac:dyDescent="0.3">
      <c r="B21" s="15"/>
      <c r="F21" s="13" t="str">
        <f>IF(AND(F15="",SUM(F16:F20)=0),"",IF(AND(F15="",SUM(F16:F20)&lt;&gt;0),"ERR",SUM(F16:F20)))</f>
        <v/>
      </c>
      <c r="H21" s="16" t="s">
        <v>9</v>
      </c>
      <c r="I21" s="222">
        <f>SUM(I16:J20)</f>
        <v>0</v>
      </c>
      <c r="J21" s="223"/>
      <c r="K21" s="17"/>
      <c r="L21" s="222">
        <f>IF(OR(L16="ERROR TIPO",L17="ERROR TIPO",L18="ERROR TIPO",L19="ERROR TIPO",L20="ERROR TIPO"),"ERROR",SUM(L16:M20))</f>
        <v>0</v>
      </c>
      <c r="M21" s="223"/>
      <c r="N21" s="222">
        <f>IF(OR(N16="ERROR TIPO",N17="ERROR TIPO",N18="ERROR TIPO",N19="ERROR TIPO",N20="ERROR TIPO"),"ERROR",SUM(N16:O20))</f>
        <v>0</v>
      </c>
      <c r="O21" s="223"/>
      <c r="AA21" s="85">
        <f>I21</f>
        <v>0</v>
      </c>
      <c r="IU21" s="4">
        <f>L21</f>
        <v>0</v>
      </c>
    </row>
    <row r="22" spans="1:255" x14ac:dyDescent="0.25">
      <c r="B22" s="11"/>
      <c r="C22" s="11"/>
      <c r="D22" s="11"/>
      <c r="E22" s="11"/>
      <c r="F22" s="11"/>
      <c r="G22" s="11"/>
      <c r="H22" s="9"/>
      <c r="I22" s="9"/>
      <c r="J22" s="9"/>
      <c r="K22" s="9"/>
      <c r="L22" s="9"/>
      <c r="M22" s="9"/>
      <c r="N22" s="9"/>
      <c r="AA22" s="85">
        <f>L21</f>
        <v>0</v>
      </c>
      <c r="IU22" s="4">
        <f>N21</f>
        <v>0</v>
      </c>
    </row>
    <row r="23" spans="1:255" ht="14.4" thickBot="1" x14ac:dyDescent="0.3">
      <c r="B23" s="11" t="s">
        <v>135</v>
      </c>
      <c r="C23" s="11"/>
      <c r="D23" s="11"/>
      <c r="E23" s="11"/>
      <c r="F23" s="11"/>
      <c r="G23" s="11"/>
      <c r="H23" s="9"/>
      <c r="I23" s="9"/>
      <c r="J23" s="9"/>
      <c r="K23" s="13"/>
      <c r="L23" s="9"/>
      <c r="M23" s="9"/>
      <c r="N23" s="9"/>
      <c r="AA23" s="85">
        <f>N21</f>
        <v>0</v>
      </c>
    </row>
    <row r="24" spans="1:255" ht="15" customHeight="1" thickBot="1" x14ac:dyDescent="0.3">
      <c r="A24" s="18"/>
      <c r="B24" s="12"/>
      <c r="C24" s="214" t="s">
        <v>21</v>
      </c>
      <c r="D24" s="215"/>
      <c r="E24" s="215"/>
      <c r="F24" s="215"/>
      <c r="G24" s="216"/>
      <c r="H24" s="255" t="s">
        <v>33</v>
      </c>
      <c r="I24" s="214" t="s">
        <v>34</v>
      </c>
      <c r="J24" s="216"/>
      <c r="K24" s="13"/>
      <c r="L24" s="237" t="s">
        <v>10</v>
      </c>
      <c r="M24" s="238"/>
      <c r="N24" s="238"/>
      <c r="O24" s="239"/>
    </row>
    <row r="25" spans="1:255" ht="14.25" customHeight="1" thickBot="1" x14ac:dyDescent="0.3">
      <c r="A25" s="18"/>
      <c r="B25" s="12"/>
      <c r="C25" s="217"/>
      <c r="D25" s="218"/>
      <c r="E25" s="218"/>
      <c r="F25" s="218"/>
      <c r="G25" s="219"/>
      <c r="H25" s="156"/>
      <c r="I25" s="217"/>
      <c r="J25" s="219"/>
      <c r="K25" s="13"/>
      <c r="L25" s="233" t="s">
        <v>29</v>
      </c>
      <c r="M25" s="234"/>
      <c r="N25" s="235" t="s">
        <v>30</v>
      </c>
      <c r="O25" s="236"/>
    </row>
    <row r="26" spans="1:255" ht="15.75" customHeight="1" x14ac:dyDescent="0.25">
      <c r="B26" s="15">
        <v>1</v>
      </c>
      <c r="C26" s="277"/>
      <c r="D26" s="278"/>
      <c r="E26" s="278"/>
      <c r="F26" s="278"/>
      <c r="G26" s="279"/>
      <c r="H26" s="54"/>
      <c r="I26" s="263"/>
      <c r="J26" s="264"/>
      <c r="K26" s="13"/>
      <c r="L26" s="250">
        <f>IF(H26="II",I26,IF(H26="DE",0,IF(AND(I26&gt;0,H26=0),"FALTA TIPO",IF(AND(I26&gt;0,H26&lt;&gt;"DE",H26&lt;&gt;"II"),"ERROR TIPO",0))))</f>
        <v>0</v>
      </c>
      <c r="M26" s="251"/>
      <c r="N26" s="250">
        <f>IF(H26="DE",I26,IF(AND(I26&gt;0,H26=0),"FALTA TIPO",IF(AND(I26&gt;0,H26&lt;&gt;"DE",H26&lt;&gt;"II"),"ERROR TIPO",0)))</f>
        <v>0</v>
      </c>
      <c r="O26" s="251"/>
    </row>
    <row r="27" spans="1:255" ht="15" customHeight="1" thickBot="1" x14ac:dyDescent="0.3">
      <c r="B27" s="15">
        <v>2</v>
      </c>
      <c r="C27" s="272"/>
      <c r="D27" s="273"/>
      <c r="E27" s="273"/>
      <c r="F27" s="273"/>
      <c r="G27" s="274"/>
      <c r="H27" s="55"/>
      <c r="I27" s="275"/>
      <c r="J27" s="276"/>
      <c r="K27" s="13"/>
      <c r="L27" s="256">
        <f>IF(H27="II",I27,IF(H27="DE",0,IF(AND(I27&gt;0,H27=0),"FALTA TIPO",IF(AND(I27&gt;0,OR(H27&lt;&gt;"DE",H27&lt;&gt;"II")),"ERROR TIPO",0))))</f>
        <v>0</v>
      </c>
      <c r="M27" s="282"/>
      <c r="N27" s="256">
        <f>IF(H27="DE",I27,IF(AND(I27&gt;0,H27=0),"FALTA TIPO",IF(AND(I27&gt;0,OR(H27&lt;&gt;"DE",H27&lt;&gt;"II")),"ERROR TIPO",0)))</f>
        <v>0</v>
      </c>
      <c r="O27" s="282"/>
    </row>
    <row r="28" spans="1:255" ht="15.75" customHeight="1" thickBot="1" x14ac:dyDescent="0.3">
      <c r="B28" s="15"/>
      <c r="F28" s="13" t="str">
        <f>IF(AND(F25="",SUM(F26:F27)=0),"",IF(AND(F25="",SUM(F26:F27)&lt;&gt;0),"ERR",SUM(F26:F27)))</f>
        <v/>
      </c>
      <c r="H28" s="19" t="s">
        <v>9</v>
      </c>
      <c r="I28" s="280">
        <f>SUM(I26:J27)</f>
        <v>0</v>
      </c>
      <c r="J28" s="281"/>
      <c r="K28" s="17"/>
      <c r="L28" s="222">
        <f>IF(OR(L26="ERROR TIPO",L27="ERROR TIPO"),"ERROR",SUM(L26:M27))</f>
        <v>0</v>
      </c>
      <c r="M28" s="223"/>
      <c r="N28" s="222">
        <f>IF(OR(N26="ERROR TIPO",N27="ERROR TIPO"),"ERROR",SUM(N26:O27))</f>
        <v>0</v>
      </c>
      <c r="O28" s="223"/>
      <c r="AA28" s="85">
        <f>I28</f>
        <v>0</v>
      </c>
      <c r="IU28" s="4">
        <f>L28</f>
        <v>0</v>
      </c>
    </row>
    <row r="29" spans="1:255" ht="14.4" thickBot="1" x14ac:dyDescent="0.3">
      <c r="A29" s="9"/>
      <c r="B29" s="9"/>
      <c r="C29" s="9"/>
      <c r="D29" s="9"/>
      <c r="K29" s="13"/>
      <c r="M29" s="20"/>
      <c r="N29" s="21"/>
      <c r="AA29" s="85">
        <f>L28</f>
        <v>0</v>
      </c>
      <c r="IU29" s="4">
        <f>N28</f>
        <v>0</v>
      </c>
    </row>
    <row r="30" spans="1:255" ht="14.4" thickBot="1" x14ac:dyDescent="0.3">
      <c r="A30" s="224" t="s">
        <v>138</v>
      </c>
      <c r="B30" s="225"/>
      <c r="C30" s="225"/>
      <c r="D30" s="225"/>
      <c r="E30" s="225"/>
      <c r="F30" s="225"/>
      <c r="G30" s="225"/>
      <c r="H30" s="225"/>
      <c r="I30" s="225"/>
      <c r="J30" s="225"/>
      <c r="K30" s="225"/>
      <c r="L30" s="225"/>
      <c r="M30" s="225"/>
      <c r="N30" s="225"/>
      <c r="O30" s="226"/>
      <c r="AA30" s="85">
        <f>N28</f>
        <v>0</v>
      </c>
    </row>
    <row r="31" spans="1:255" ht="15" customHeight="1" thickBot="1" x14ac:dyDescent="0.3">
      <c r="B31" s="22"/>
      <c r="C31" s="22"/>
      <c r="D31" s="22"/>
      <c r="E31" s="22"/>
      <c r="F31" s="22"/>
      <c r="G31" s="22"/>
      <c r="H31" s="22"/>
      <c r="I31" s="22"/>
      <c r="J31" s="22"/>
      <c r="K31" s="22"/>
      <c r="L31" s="22"/>
      <c r="M31" s="22"/>
      <c r="N31" s="22"/>
      <c r="O31" s="22"/>
    </row>
    <row r="32" spans="1:255" ht="15.75" customHeight="1" thickBot="1" x14ac:dyDescent="0.3">
      <c r="A32" s="9"/>
      <c r="B32" s="23" t="s">
        <v>312</v>
      </c>
      <c r="C32" s="9"/>
      <c r="D32" s="9"/>
      <c r="E32" s="9"/>
      <c r="F32" s="9"/>
      <c r="G32" s="9"/>
      <c r="H32" s="9"/>
      <c r="I32" s="9"/>
      <c r="J32" s="9"/>
      <c r="K32" s="24"/>
      <c r="L32" s="237" t="s">
        <v>10</v>
      </c>
      <c r="M32" s="238"/>
      <c r="N32" s="238"/>
      <c r="O32" s="239"/>
      <c r="IU32" s="1" t="str">
        <f>B32</f>
        <v>Descripción:</v>
      </c>
    </row>
    <row r="33" spans="1:255" ht="15" customHeight="1" thickBot="1" x14ac:dyDescent="0.3">
      <c r="A33" s="9"/>
      <c r="B33" s="227"/>
      <c r="C33" s="228"/>
      <c r="D33" s="228"/>
      <c r="E33" s="228"/>
      <c r="F33" s="228"/>
      <c r="G33" s="228"/>
      <c r="H33" s="228"/>
      <c r="I33" s="228"/>
      <c r="J33" s="229"/>
      <c r="K33" s="24"/>
      <c r="L33" s="233" t="s">
        <v>29</v>
      </c>
      <c r="M33" s="234"/>
      <c r="N33" s="235" t="s">
        <v>30</v>
      </c>
      <c r="O33" s="236"/>
      <c r="AA33" s="84">
        <f>B33</f>
        <v>0</v>
      </c>
    </row>
    <row r="34" spans="1:255" ht="15.75" customHeight="1" thickBot="1" x14ac:dyDescent="0.3">
      <c r="A34" s="9"/>
      <c r="B34" s="230"/>
      <c r="C34" s="231"/>
      <c r="D34" s="231"/>
      <c r="E34" s="231"/>
      <c r="F34" s="231"/>
      <c r="G34" s="231"/>
      <c r="H34" s="231"/>
      <c r="I34" s="231"/>
      <c r="J34" s="232"/>
      <c r="K34" s="16" t="s">
        <v>9</v>
      </c>
      <c r="L34" s="220">
        <f>IF(M57=0,0,IF(G36="II",M57,IF(G36=0,"SUBSANAR",0)))</f>
        <v>0</v>
      </c>
      <c r="M34" s="221"/>
      <c r="N34" s="220">
        <f>IF(M57=0,0,IF(G36="DE",M57,IF(G36=0,"SUBSANAR",0)))</f>
        <v>0</v>
      </c>
      <c r="O34" s="221"/>
      <c r="AA34" s="85">
        <f>L34</f>
        <v>0</v>
      </c>
      <c r="IU34" s="4">
        <f>L34</f>
        <v>0</v>
      </c>
    </row>
    <row r="35" spans="1:255" ht="15.75" customHeight="1" x14ac:dyDescent="0.25">
      <c r="A35" s="9"/>
      <c r="B35" s="24"/>
      <c r="C35" s="24"/>
      <c r="D35" s="24"/>
      <c r="E35" s="24"/>
      <c r="F35" s="24"/>
      <c r="G35" s="24"/>
      <c r="H35" s="24"/>
      <c r="I35" s="24"/>
      <c r="J35" s="24"/>
      <c r="K35" s="24"/>
      <c r="L35" s="24"/>
      <c r="M35" s="24"/>
      <c r="N35" s="24"/>
      <c r="O35" s="24"/>
      <c r="AA35" s="85">
        <f>N34</f>
        <v>0</v>
      </c>
      <c r="IU35" s="4">
        <f>N34</f>
        <v>0</v>
      </c>
    </row>
    <row r="36" spans="1:255" ht="15" customHeight="1" x14ac:dyDescent="0.25">
      <c r="A36" s="9"/>
      <c r="B36" s="25" t="s">
        <v>36</v>
      </c>
      <c r="C36" s="26"/>
      <c r="D36" s="26"/>
      <c r="E36" s="24"/>
      <c r="F36" s="24"/>
      <c r="G36" s="56"/>
      <c r="H36" s="27" t="str">
        <f>IF(B33="","",IF(OR(G36="II",G36="DE"),"","Indicar si la subtarea es de Investigación o Desarrollo"))</f>
        <v/>
      </c>
      <c r="I36" s="24"/>
      <c r="J36" s="28"/>
      <c r="K36" s="28"/>
      <c r="L36" s="28"/>
      <c r="M36" s="28"/>
      <c r="N36" s="28"/>
      <c r="O36" s="28"/>
      <c r="AA36" s="84">
        <f>G36</f>
        <v>0</v>
      </c>
      <c r="IU36" s="1">
        <f>G36</f>
        <v>0</v>
      </c>
    </row>
    <row r="37" spans="1:255" ht="15" customHeight="1" x14ac:dyDescent="0.25">
      <c r="A37" s="9"/>
      <c r="B37" s="24"/>
      <c r="C37" s="24"/>
      <c r="D37" s="24"/>
      <c r="E37" s="24"/>
      <c r="F37" s="24"/>
      <c r="G37" s="24"/>
      <c r="H37" s="24"/>
      <c r="I37" s="24"/>
      <c r="J37" s="24"/>
      <c r="K37" s="24"/>
      <c r="L37" s="24"/>
      <c r="M37" s="24"/>
      <c r="N37" s="24"/>
      <c r="O37" s="24"/>
    </row>
    <row r="38" spans="1:255" ht="15" customHeight="1" x14ac:dyDescent="0.25">
      <c r="A38" s="9"/>
      <c r="B38" s="177" t="s">
        <v>139</v>
      </c>
      <c r="C38" s="177"/>
      <c r="D38" s="177"/>
      <c r="E38" s="177"/>
      <c r="F38" s="177"/>
      <c r="G38" s="177"/>
      <c r="H38" s="178"/>
      <c r="I38" s="180" t="str">
        <f>IF(AND(H38=0,H40=0),"",IF(AND(H40&gt;0,H38=0),"Incluir mes de inicio",IF(H38&lt;$J$9,"La subtarea se inicia antes del inicio de la actividad",IF(H38&gt;$J$10,"La subtarea se inicia después de la finalización de la actividad",""))))</f>
        <v/>
      </c>
      <c r="J38" s="180"/>
      <c r="K38" s="180"/>
      <c r="L38" s="180"/>
      <c r="M38" s="180"/>
      <c r="N38" s="180"/>
      <c r="O38" s="180"/>
      <c r="AA38" s="84">
        <f>H38</f>
        <v>0</v>
      </c>
      <c r="IU38" s="1">
        <f>H38</f>
        <v>0</v>
      </c>
    </row>
    <row r="39" spans="1:255" ht="15" customHeight="1" x14ac:dyDescent="0.25">
      <c r="A39" s="9"/>
      <c r="B39" s="177"/>
      <c r="C39" s="177"/>
      <c r="D39" s="177"/>
      <c r="E39" s="177"/>
      <c r="F39" s="177"/>
      <c r="G39" s="177"/>
      <c r="H39" s="201"/>
      <c r="I39" s="180"/>
      <c r="J39" s="180"/>
      <c r="K39" s="180"/>
      <c r="L39" s="180"/>
      <c r="M39" s="180"/>
      <c r="N39" s="180"/>
      <c r="O39" s="180"/>
    </row>
    <row r="40" spans="1:255" ht="14.25" customHeight="1" x14ac:dyDescent="0.25">
      <c r="A40" s="9"/>
      <c r="B40" s="177" t="s">
        <v>140</v>
      </c>
      <c r="C40" s="177"/>
      <c r="D40" s="177"/>
      <c r="E40" s="177"/>
      <c r="F40" s="177"/>
      <c r="G40" s="177"/>
      <c r="H40" s="178"/>
      <c r="I40" s="180" t="str">
        <f>IF(AND(H38=0,H40=0),"",IF(AND(OR(H38&lt;$J$9,H38&gt;$J$10),H40=0),"",IF(AND(H38&gt;=$J$9,H38&lt;=$J$10,H40=0),"Incluir mes de finalización",IF(H40&lt;$J$9,"La subtarea finaliza antes del inicio de la actividad",IF(H40&gt;$J$10,"La subtarea finaliza después de la finalización de la actividad","")))))</f>
        <v/>
      </c>
      <c r="J40" s="180"/>
      <c r="K40" s="180"/>
      <c r="L40" s="180"/>
      <c r="M40" s="180"/>
      <c r="N40" s="180"/>
      <c r="O40" s="180"/>
      <c r="AA40" s="84">
        <f>H40</f>
        <v>0</v>
      </c>
      <c r="IU40" s="1">
        <f>H40</f>
        <v>0</v>
      </c>
    </row>
    <row r="41" spans="1:255" ht="14.4" customHeight="1" x14ac:dyDescent="0.25">
      <c r="A41" s="9"/>
      <c r="B41" s="177"/>
      <c r="C41" s="177"/>
      <c r="D41" s="177"/>
      <c r="E41" s="177"/>
      <c r="F41" s="177"/>
      <c r="G41" s="177"/>
      <c r="H41" s="179"/>
      <c r="I41" s="180"/>
      <c r="J41" s="180"/>
      <c r="K41" s="180"/>
      <c r="L41" s="180"/>
      <c r="M41" s="180"/>
      <c r="N41" s="180"/>
      <c r="O41" s="180"/>
      <c r="R41" s="29"/>
      <c r="S41" s="29"/>
      <c r="T41" s="29"/>
      <c r="U41" s="29"/>
      <c r="V41" s="29"/>
      <c r="W41" s="29"/>
      <c r="X41" s="29"/>
      <c r="Y41" s="29"/>
      <c r="Z41" s="29"/>
      <c r="AA41" s="86"/>
      <c r="AB41" s="29"/>
      <c r="AC41" s="29"/>
      <c r="AD41" s="29"/>
      <c r="IU41" s="29"/>
    </row>
    <row r="42" spans="1:255" ht="14.4" customHeight="1" x14ac:dyDescent="0.25">
      <c r="A42" s="9"/>
      <c r="B42" s="24"/>
      <c r="C42" s="24"/>
      <c r="D42" s="24"/>
      <c r="E42" s="24"/>
      <c r="F42" s="24"/>
      <c r="G42" s="31" t="s">
        <v>141</v>
      </c>
      <c r="H42" s="181" t="str">
        <f>IF(AND(H38=0,H40=0),"",IF(AND(H38&gt;=$J$9,H38&lt;=$J$10,H40=0),"SUBSANAR",IF(AND(H40&gt;=$J$9,H40&lt;=$J$10,H38=0),"SUBSANAR",IF(OR(H38&lt;$J$9,H38&gt;$J$10,H40&lt;$J$9,H40&gt;$J$10),"ERROR",H40-H38+1))))</f>
        <v/>
      </c>
      <c r="I42" s="182"/>
      <c r="J42" s="24" t="s">
        <v>17</v>
      </c>
      <c r="K42" s="24"/>
      <c r="L42" s="24"/>
      <c r="M42" s="24"/>
      <c r="N42" s="24"/>
      <c r="O42" s="24"/>
      <c r="R42" s="29"/>
      <c r="S42" s="29"/>
      <c r="T42" s="29"/>
      <c r="U42" s="29"/>
      <c r="V42" s="29"/>
      <c r="W42" s="29"/>
      <c r="X42" s="29"/>
      <c r="Y42" s="29"/>
      <c r="Z42" s="29"/>
      <c r="AA42" s="86" t="str">
        <f>H42</f>
        <v/>
      </c>
      <c r="AB42" s="29"/>
      <c r="AC42" s="29"/>
      <c r="AD42" s="29"/>
      <c r="IU42" s="29"/>
    </row>
    <row r="43" spans="1:255" ht="14.4" customHeight="1" x14ac:dyDescent="0.25">
      <c r="A43" s="9"/>
      <c r="B43" s="24"/>
      <c r="C43" s="24"/>
      <c r="D43" s="24"/>
      <c r="E43" s="24"/>
      <c r="F43" s="24"/>
      <c r="G43" s="24"/>
      <c r="H43" s="24"/>
      <c r="I43" s="24"/>
      <c r="J43" s="24"/>
      <c r="K43" s="24"/>
      <c r="L43" s="24"/>
      <c r="M43" s="24"/>
      <c r="N43" s="24"/>
      <c r="O43" s="24"/>
      <c r="R43" s="29"/>
      <c r="S43" s="29"/>
      <c r="T43" s="29"/>
      <c r="U43" s="29"/>
      <c r="V43" s="29"/>
      <c r="W43" s="29"/>
      <c r="X43" s="29"/>
      <c r="Y43" s="29"/>
      <c r="Z43" s="29"/>
      <c r="AA43" s="86"/>
      <c r="AB43" s="29"/>
      <c r="AC43" s="29"/>
      <c r="AD43" s="29"/>
      <c r="IU43" s="29"/>
    </row>
    <row r="44" spans="1:255" ht="15.75" customHeight="1" thickBot="1" x14ac:dyDescent="0.3">
      <c r="A44" s="9"/>
      <c r="B44" s="32" t="s">
        <v>8</v>
      </c>
      <c r="C44" s="32"/>
      <c r="D44" s="32"/>
      <c r="E44" s="32"/>
      <c r="F44" s="32"/>
      <c r="G44" s="32"/>
      <c r="H44" s="33"/>
      <c r="I44" s="33"/>
      <c r="J44" s="33"/>
      <c r="K44" s="33"/>
      <c r="L44" s="33"/>
      <c r="M44" s="33"/>
      <c r="N44" s="33"/>
      <c r="O44" s="24"/>
      <c r="R44" s="29"/>
      <c r="S44" s="29"/>
      <c r="T44" s="29"/>
      <c r="U44" s="29"/>
      <c r="V44" s="29"/>
      <c r="W44" s="29"/>
      <c r="X44" s="29"/>
      <c r="Y44" s="29"/>
      <c r="Z44" s="29"/>
      <c r="AA44" s="86"/>
      <c r="AB44" s="29"/>
      <c r="AC44" s="29"/>
      <c r="AD44" s="29"/>
      <c r="IU44" s="29"/>
    </row>
    <row r="45" spans="1:255" ht="14.4" customHeight="1" x14ac:dyDescent="0.25">
      <c r="A45" s="9"/>
      <c r="B45" s="34"/>
      <c r="C45" s="183" t="s">
        <v>19</v>
      </c>
      <c r="D45" s="184"/>
      <c r="E45" s="185"/>
      <c r="F45" s="189" t="s">
        <v>24</v>
      </c>
      <c r="G45" s="190"/>
      <c r="H45" s="190"/>
      <c r="I45" s="190"/>
      <c r="J45" s="190"/>
      <c r="K45" s="191"/>
      <c r="L45" s="192" t="s">
        <v>22</v>
      </c>
      <c r="M45" s="194" t="s">
        <v>10</v>
      </c>
      <c r="N45" s="195"/>
      <c r="O45" s="24"/>
    </row>
    <row r="46" spans="1:255" ht="15.75" customHeight="1" thickBot="1" x14ac:dyDescent="0.3">
      <c r="A46" s="9"/>
      <c r="B46" s="35"/>
      <c r="C46" s="186"/>
      <c r="D46" s="187"/>
      <c r="E46" s="188"/>
      <c r="F46" s="36" t="str">
        <f>IF(OR(H38&lt;$J$9,H40&gt;$J$10),"",CONCATENATE("MES ",H38))</f>
        <v xml:space="preserve">MES </v>
      </c>
      <c r="G46" s="37" t="str">
        <f>IF(OR(H38&lt;$J$9,H40&gt;$J$10),"",IF(H38+1&gt;H40,"",CONCATENATE("MES ",H38+1)))</f>
        <v/>
      </c>
      <c r="H46" s="37" t="str">
        <f>IF(OR(H38&lt;$J$9,H40&gt;$J$10),"",IF(H38+2&gt;H40,"",CONCATENATE("MES ",H38+2)))</f>
        <v/>
      </c>
      <c r="I46" s="37" t="str">
        <f>IF(OR(H38&lt;$J$9,H40&gt;$J$10),"",IF(H38+3&gt;H40,"",CONCATENATE("MES ",H38+3)))</f>
        <v/>
      </c>
      <c r="J46" s="37" t="str">
        <f>IF(OR(H38&lt;$J$9,H40&gt;$J$10),"",IF(H38+4&gt;H40,"",CONCATENATE("MES ",H38+4)))</f>
        <v/>
      </c>
      <c r="K46" s="38" t="str">
        <f>IF(OR(H38&lt;$J$9,H40&gt;$J$10),"",IF(H38+5&gt;H40,"",CONCATENATE("MES ",H38+5)))</f>
        <v/>
      </c>
      <c r="L46" s="193"/>
      <c r="M46" s="196"/>
      <c r="N46" s="197"/>
      <c r="O46" s="39"/>
    </row>
    <row r="47" spans="1:255" ht="15" customHeight="1" x14ac:dyDescent="0.25">
      <c r="A47" s="9"/>
      <c r="B47" s="40">
        <v>1</v>
      </c>
      <c r="C47" s="198"/>
      <c r="D47" s="199"/>
      <c r="E47" s="200"/>
      <c r="F47" s="57"/>
      <c r="G47" s="58"/>
      <c r="H47" s="58"/>
      <c r="I47" s="58"/>
      <c r="J47" s="58"/>
      <c r="K47" s="59"/>
      <c r="L47" s="41" t="str">
        <f>IF(C47="","",SUM(F47:K47))</f>
        <v/>
      </c>
      <c r="M47" s="170" t="str">
        <f t="shared" ref="M47:M56" si="2">IF(C47="","",ROUND(L47*VLOOKUP(C47,TCN,3,FALSE),3))</f>
        <v/>
      </c>
      <c r="N47" s="171"/>
      <c r="O47" s="24"/>
    </row>
    <row r="48" spans="1:255" ht="15" customHeight="1" x14ac:dyDescent="0.25">
      <c r="A48" s="9"/>
      <c r="B48" s="40">
        <v>3</v>
      </c>
      <c r="C48" s="165"/>
      <c r="D48" s="166"/>
      <c r="E48" s="167"/>
      <c r="F48" s="60"/>
      <c r="G48" s="61"/>
      <c r="H48" s="61"/>
      <c r="I48" s="61"/>
      <c r="J48" s="61"/>
      <c r="K48" s="62"/>
      <c r="L48" s="42" t="str">
        <f t="shared" ref="L48:L56" si="3">IF(C48="","",SUM(F48:K48))</f>
        <v/>
      </c>
      <c r="M48" s="168" t="str">
        <f t="shared" si="2"/>
        <v/>
      </c>
      <c r="N48" s="169"/>
      <c r="O48" s="24"/>
    </row>
    <row r="49" spans="1:255" ht="15" customHeight="1" x14ac:dyDescent="0.25">
      <c r="A49" s="9"/>
      <c r="B49" s="40">
        <v>3</v>
      </c>
      <c r="C49" s="165"/>
      <c r="D49" s="166"/>
      <c r="E49" s="167"/>
      <c r="F49" s="60"/>
      <c r="G49" s="61"/>
      <c r="H49" s="61"/>
      <c r="I49" s="61"/>
      <c r="J49" s="61"/>
      <c r="K49" s="62"/>
      <c r="L49" s="42" t="str">
        <f t="shared" si="3"/>
        <v/>
      </c>
      <c r="M49" s="168" t="str">
        <f t="shared" si="2"/>
        <v/>
      </c>
      <c r="N49" s="169"/>
      <c r="O49" s="24"/>
    </row>
    <row r="50" spans="1:255" ht="15" customHeight="1" x14ac:dyDescent="0.25">
      <c r="A50" s="9"/>
      <c r="B50" s="40">
        <v>4</v>
      </c>
      <c r="C50" s="165"/>
      <c r="D50" s="166"/>
      <c r="E50" s="167"/>
      <c r="F50" s="60"/>
      <c r="G50" s="61"/>
      <c r="H50" s="61"/>
      <c r="I50" s="61"/>
      <c r="J50" s="61"/>
      <c r="K50" s="62"/>
      <c r="L50" s="42" t="str">
        <f t="shared" si="3"/>
        <v/>
      </c>
      <c r="M50" s="168" t="str">
        <f t="shared" si="2"/>
        <v/>
      </c>
      <c r="N50" s="169"/>
      <c r="O50" s="24"/>
    </row>
    <row r="51" spans="1:255" s="18" customFormat="1" ht="14.4" customHeight="1" x14ac:dyDescent="0.3">
      <c r="A51" s="9"/>
      <c r="B51" s="40">
        <v>5</v>
      </c>
      <c r="C51" s="165"/>
      <c r="D51" s="166"/>
      <c r="E51" s="167"/>
      <c r="F51" s="60"/>
      <c r="G51" s="61"/>
      <c r="H51" s="61"/>
      <c r="I51" s="61"/>
      <c r="J51" s="61"/>
      <c r="K51" s="62"/>
      <c r="L51" s="42" t="str">
        <f t="shared" si="3"/>
        <v/>
      </c>
      <c r="M51" s="168" t="str">
        <f t="shared" si="2"/>
        <v/>
      </c>
      <c r="N51" s="169"/>
      <c r="O51" s="24"/>
      <c r="Q51" s="2"/>
      <c r="AA51" s="87"/>
    </row>
    <row r="52" spans="1:255" ht="15" customHeight="1" x14ac:dyDescent="0.25">
      <c r="A52" s="9"/>
      <c r="B52" s="40">
        <v>6</v>
      </c>
      <c r="C52" s="165"/>
      <c r="D52" s="166"/>
      <c r="E52" s="167"/>
      <c r="F52" s="60"/>
      <c r="G52" s="61"/>
      <c r="H52" s="61"/>
      <c r="I52" s="61"/>
      <c r="J52" s="61"/>
      <c r="K52" s="62"/>
      <c r="L52" s="42" t="str">
        <f t="shared" si="3"/>
        <v/>
      </c>
      <c r="M52" s="168" t="str">
        <f t="shared" si="2"/>
        <v/>
      </c>
      <c r="N52" s="169"/>
      <c r="O52" s="24"/>
      <c r="P52" s="246"/>
      <c r="Q52" s="246"/>
    </row>
    <row r="53" spans="1:255" ht="14.4" x14ac:dyDescent="0.3">
      <c r="A53" s="9"/>
      <c r="B53" s="40">
        <v>7</v>
      </c>
      <c r="C53" s="165"/>
      <c r="D53" s="166"/>
      <c r="E53" s="167"/>
      <c r="F53" s="60"/>
      <c r="G53" s="61"/>
      <c r="H53" s="61"/>
      <c r="I53" s="61"/>
      <c r="J53" s="61"/>
      <c r="K53" s="62"/>
      <c r="L53" s="42" t="str">
        <f t="shared" si="3"/>
        <v/>
      </c>
      <c r="M53" s="168" t="str">
        <f t="shared" si="2"/>
        <v/>
      </c>
      <c r="N53" s="169"/>
      <c r="O53" s="24"/>
      <c r="Q53" s="2"/>
    </row>
    <row r="54" spans="1:255" ht="14.4" x14ac:dyDescent="0.3">
      <c r="A54" s="9"/>
      <c r="B54" s="40">
        <v>8</v>
      </c>
      <c r="C54" s="165"/>
      <c r="D54" s="166"/>
      <c r="E54" s="167"/>
      <c r="F54" s="60"/>
      <c r="G54" s="61"/>
      <c r="H54" s="61"/>
      <c r="I54" s="61"/>
      <c r="J54" s="61"/>
      <c r="K54" s="62"/>
      <c r="L54" s="42" t="str">
        <f t="shared" si="3"/>
        <v/>
      </c>
      <c r="M54" s="168" t="str">
        <f t="shared" si="2"/>
        <v/>
      </c>
      <c r="N54" s="169"/>
      <c r="O54" s="24"/>
      <c r="Q54" s="2"/>
    </row>
    <row r="55" spans="1:255" ht="14.4" x14ac:dyDescent="0.3">
      <c r="A55" s="9"/>
      <c r="B55" s="40">
        <v>9</v>
      </c>
      <c r="C55" s="165"/>
      <c r="D55" s="166"/>
      <c r="E55" s="167"/>
      <c r="F55" s="60"/>
      <c r="G55" s="61"/>
      <c r="H55" s="61"/>
      <c r="I55" s="61"/>
      <c r="J55" s="61"/>
      <c r="K55" s="62"/>
      <c r="L55" s="42" t="str">
        <f t="shared" si="3"/>
        <v/>
      </c>
      <c r="M55" s="168" t="str">
        <f t="shared" si="2"/>
        <v/>
      </c>
      <c r="N55" s="169"/>
      <c r="O55" s="24"/>
      <c r="Q55" s="2"/>
    </row>
    <row r="56" spans="1:255" ht="15.75" customHeight="1" thickBot="1" x14ac:dyDescent="0.3">
      <c r="A56" s="9"/>
      <c r="B56" s="40">
        <v>10</v>
      </c>
      <c r="C56" s="172"/>
      <c r="D56" s="173"/>
      <c r="E56" s="174"/>
      <c r="F56" s="63"/>
      <c r="G56" s="64"/>
      <c r="H56" s="64"/>
      <c r="I56" s="64"/>
      <c r="J56" s="64"/>
      <c r="K56" s="65"/>
      <c r="L56" s="44" t="str">
        <f t="shared" si="3"/>
        <v/>
      </c>
      <c r="M56" s="175" t="str">
        <f t="shared" si="2"/>
        <v/>
      </c>
      <c r="N56" s="176"/>
      <c r="O56" s="24"/>
    </row>
    <row r="57" spans="1:255" x14ac:dyDescent="0.25">
      <c r="A57" s="33"/>
      <c r="B57" s="24"/>
      <c r="C57" s="24"/>
      <c r="D57" s="249" t="s">
        <v>9</v>
      </c>
      <c r="E57" s="249"/>
      <c r="F57" s="45">
        <f t="shared" ref="F57:K57" si="4">IF(AND(F46="",SUM(F46:F56)=0),"",IF(AND(F46="",SUM(F46:F56)&lt;&gt;0),"ERR",SUM(F46:F56)))</f>
        <v>0</v>
      </c>
      <c r="G57" s="45" t="str">
        <f t="shared" si="4"/>
        <v/>
      </c>
      <c r="H57" s="45" t="str">
        <f t="shared" si="4"/>
        <v/>
      </c>
      <c r="I57" s="45" t="str">
        <f t="shared" si="4"/>
        <v/>
      </c>
      <c r="J57" s="45" t="str">
        <f t="shared" si="4"/>
        <v/>
      </c>
      <c r="K57" s="45" t="str">
        <f t="shared" si="4"/>
        <v/>
      </c>
      <c r="L57" s="46"/>
      <c r="M57" s="247">
        <f>IF(OR(F57="ERR",G57="ERR",H57="ERR",I57="ERR",J57="ERR",K57="ERR"),"ERROR",SUM(M47:N56))</f>
        <v>0</v>
      </c>
      <c r="N57" s="248"/>
      <c r="O57" s="24"/>
      <c r="AA57" s="85">
        <f>M57</f>
        <v>0</v>
      </c>
    </row>
    <row r="58" spans="1:255" ht="14.4" thickBot="1" x14ac:dyDescent="0.3">
      <c r="A58" s="47"/>
      <c r="B58" s="47"/>
      <c r="C58" s="47"/>
      <c r="D58" s="47"/>
      <c r="E58" s="47"/>
      <c r="F58" s="47"/>
      <c r="G58" s="47"/>
      <c r="H58" s="47"/>
      <c r="I58" s="47"/>
      <c r="J58" s="47"/>
      <c r="K58" s="47"/>
      <c r="L58" s="47"/>
      <c r="M58" s="47"/>
      <c r="N58" s="47"/>
      <c r="O58" s="47"/>
    </row>
    <row r="59" spans="1:255" ht="14.25" customHeight="1" x14ac:dyDescent="0.25">
      <c r="A59" s="214" t="s">
        <v>131</v>
      </c>
      <c r="B59" s="216"/>
      <c r="C59" s="240">
        <f>$C$5</f>
        <v>0</v>
      </c>
      <c r="D59" s="241"/>
      <c r="E59" s="241"/>
      <c r="F59" s="241"/>
      <c r="G59" s="241"/>
      <c r="H59" s="241"/>
      <c r="I59" s="241"/>
      <c r="J59" s="241"/>
      <c r="K59" s="241"/>
      <c r="L59" s="241"/>
      <c r="M59" s="241"/>
      <c r="N59" s="241"/>
      <c r="O59" s="242"/>
    </row>
    <row r="60" spans="1:255" ht="14.4" thickBot="1" x14ac:dyDescent="0.3">
      <c r="A60" s="217"/>
      <c r="B60" s="219"/>
      <c r="C60" s="243"/>
      <c r="D60" s="244"/>
      <c r="E60" s="244"/>
      <c r="F60" s="244"/>
      <c r="G60" s="244"/>
      <c r="H60" s="244"/>
      <c r="I60" s="244"/>
      <c r="J60" s="244"/>
      <c r="K60" s="244"/>
      <c r="L60" s="244"/>
      <c r="M60" s="244"/>
      <c r="N60" s="244"/>
      <c r="O60" s="245"/>
    </row>
    <row r="61" spans="1:255" ht="14.25" customHeight="1" thickBot="1" x14ac:dyDescent="0.3"/>
    <row r="62" spans="1:255" ht="14.4" thickBot="1" x14ac:dyDescent="0.3">
      <c r="A62" s="224" t="s">
        <v>142</v>
      </c>
      <c r="B62" s="225"/>
      <c r="C62" s="225"/>
      <c r="D62" s="225"/>
      <c r="E62" s="225"/>
      <c r="F62" s="225"/>
      <c r="G62" s="225"/>
      <c r="H62" s="225"/>
      <c r="I62" s="225"/>
      <c r="J62" s="225"/>
      <c r="K62" s="225"/>
      <c r="L62" s="225"/>
      <c r="M62" s="225"/>
      <c r="N62" s="225"/>
      <c r="O62" s="226"/>
    </row>
    <row r="63" spans="1:255" ht="15" customHeight="1" thickBot="1" x14ac:dyDescent="0.3">
      <c r="B63" s="22"/>
      <c r="C63" s="22"/>
      <c r="D63" s="22"/>
      <c r="E63" s="22"/>
      <c r="F63" s="22"/>
      <c r="G63" s="22"/>
      <c r="H63" s="22"/>
      <c r="I63" s="22"/>
      <c r="J63" s="22"/>
      <c r="K63" s="48"/>
      <c r="L63" s="24"/>
      <c r="M63" s="24"/>
      <c r="N63" s="24"/>
      <c r="O63" s="24"/>
    </row>
    <row r="64" spans="1:255" ht="14.4" thickBot="1" x14ac:dyDescent="0.3">
      <c r="A64" s="9"/>
      <c r="B64" s="23" t="s">
        <v>312</v>
      </c>
      <c r="C64" s="9"/>
      <c r="D64" s="9"/>
      <c r="E64" s="9"/>
      <c r="F64" s="9"/>
      <c r="G64" s="9"/>
      <c r="H64" s="9"/>
      <c r="I64" s="9"/>
      <c r="J64" s="9"/>
      <c r="K64" s="24"/>
      <c r="L64" s="237" t="s">
        <v>10</v>
      </c>
      <c r="M64" s="238"/>
      <c r="N64" s="238"/>
      <c r="O64" s="239"/>
      <c r="IU64" s="1" t="str">
        <f>B64</f>
        <v>Descripción:</v>
      </c>
    </row>
    <row r="65" spans="1:255" ht="14.4" thickBot="1" x14ac:dyDescent="0.3">
      <c r="A65" s="9"/>
      <c r="B65" s="227"/>
      <c r="C65" s="228"/>
      <c r="D65" s="228"/>
      <c r="E65" s="228"/>
      <c r="F65" s="228"/>
      <c r="G65" s="228"/>
      <c r="H65" s="228"/>
      <c r="I65" s="228"/>
      <c r="J65" s="229"/>
      <c r="K65" s="24"/>
      <c r="L65" s="233" t="s">
        <v>29</v>
      </c>
      <c r="M65" s="234"/>
      <c r="N65" s="235" t="s">
        <v>30</v>
      </c>
      <c r="O65" s="236"/>
      <c r="AA65" s="84">
        <f>B65</f>
        <v>0</v>
      </c>
    </row>
    <row r="66" spans="1:255" ht="14.4" thickBot="1" x14ac:dyDescent="0.3">
      <c r="A66" s="9"/>
      <c r="B66" s="230"/>
      <c r="C66" s="231"/>
      <c r="D66" s="231"/>
      <c r="E66" s="231"/>
      <c r="F66" s="231"/>
      <c r="G66" s="231"/>
      <c r="H66" s="231"/>
      <c r="I66" s="231"/>
      <c r="J66" s="232"/>
      <c r="K66" s="16" t="s">
        <v>9</v>
      </c>
      <c r="L66" s="220">
        <f>IF(M89=0,0,IF(G68="II",M89,IF(G68=0,"SUBSANAR",0)))</f>
        <v>0</v>
      </c>
      <c r="M66" s="221"/>
      <c r="N66" s="220">
        <f>IF(M89=0,0,IF(G68="DE",M89,IF(G68=0,"SUBSANAR",0)))</f>
        <v>0</v>
      </c>
      <c r="O66" s="221"/>
      <c r="AA66" s="85">
        <f>L66</f>
        <v>0</v>
      </c>
      <c r="IU66" s="4">
        <f>L66</f>
        <v>0</v>
      </c>
    </row>
    <row r="67" spans="1:255" x14ac:dyDescent="0.25">
      <c r="A67" s="9"/>
      <c r="B67" s="24"/>
      <c r="C67" s="24"/>
      <c r="D67" s="24"/>
      <c r="E67" s="24"/>
      <c r="F67" s="24"/>
      <c r="G67" s="24"/>
      <c r="H67" s="24"/>
      <c r="I67" s="24"/>
      <c r="J67" s="24"/>
      <c r="K67" s="24"/>
      <c r="L67" s="24"/>
      <c r="M67" s="24"/>
      <c r="N67" s="24"/>
      <c r="O67" s="24"/>
      <c r="AA67" s="85">
        <f>N66</f>
        <v>0</v>
      </c>
      <c r="IU67" s="4">
        <f>N66</f>
        <v>0</v>
      </c>
    </row>
    <row r="68" spans="1:255" x14ac:dyDescent="0.25">
      <c r="A68" s="9"/>
      <c r="B68" s="25" t="s">
        <v>36</v>
      </c>
      <c r="C68" s="26"/>
      <c r="D68" s="26"/>
      <c r="E68" s="24"/>
      <c r="F68" s="24"/>
      <c r="G68" s="56"/>
      <c r="H68" s="27" t="str">
        <f>IF(B65="","",IF(OR(G68="II",G68="DE"),"","Indicar si la subtarea es de Investigación o Desarrollo"))</f>
        <v/>
      </c>
      <c r="I68" s="24"/>
      <c r="J68" s="28"/>
      <c r="K68" s="28"/>
      <c r="L68" s="28"/>
      <c r="M68" s="28"/>
      <c r="N68" s="28"/>
      <c r="O68" s="28"/>
      <c r="AA68" s="84">
        <f>G68</f>
        <v>0</v>
      </c>
      <c r="IU68" s="1">
        <f>G68</f>
        <v>0</v>
      </c>
    </row>
    <row r="69" spans="1:255" x14ac:dyDescent="0.25">
      <c r="A69" s="9"/>
      <c r="B69" s="24"/>
      <c r="C69" s="24"/>
      <c r="D69" s="24"/>
      <c r="E69" s="24"/>
      <c r="F69" s="24"/>
      <c r="G69" s="24"/>
      <c r="H69" s="24"/>
      <c r="I69" s="24"/>
      <c r="J69" s="24"/>
      <c r="K69" s="24"/>
      <c r="L69" s="24"/>
      <c r="M69" s="24"/>
      <c r="N69" s="24"/>
      <c r="O69" s="24"/>
    </row>
    <row r="70" spans="1:255" ht="14.25" customHeight="1" x14ac:dyDescent="0.25">
      <c r="A70" s="9"/>
      <c r="B70" s="177" t="s">
        <v>143</v>
      </c>
      <c r="C70" s="177"/>
      <c r="D70" s="177"/>
      <c r="E70" s="177"/>
      <c r="F70" s="177"/>
      <c r="G70" s="177"/>
      <c r="H70" s="178"/>
      <c r="I70" s="180" t="str">
        <f>IF(AND(H70=0,H72=0),"",IF(AND(H72&gt;0,H70=0),"Incluir mes de inicio",IF(H70&lt;$J$9,"La subtarea se inicia antes del inicio de la actividad",IF(H70&gt;$J$10,"La subtarea se inicia después de la finalización de la actividad",""))))</f>
        <v/>
      </c>
      <c r="J70" s="180"/>
      <c r="K70" s="180"/>
      <c r="L70" s="180"/>
      <c r="M70" s="180"/>
      <c r="N70" s="180"/>
      <c r="O70" s="180"/>
      <c r="AA70" s="84">
        <f>H70</f>
        <v>0</v>
      </c>
      <c r="IU70" s="1">
        <f>H70</f>
        <v>0</v>
      </c>
    </row>
    <row r="71" spans="1:255" x14ac:dyDescent="0.25">
      <c r="A71" s="9"/>
      <c r="B71" s="177"/>
      <c r="C71" s="177"/>
      <c r="D71" s="177"/>
      <c r="E71" s="177"/>
      <c r="F71" s="177"/>
      <c r="G71" s="177"/>
      <c r="H71" s="201"/>
      <c r="I71" s="180"/>
      <c r="J71" s="180"/>
      <c r="K71" s="180"/>
      <c r="L71" s="180"/>
      <c r="M71" s="180"/>
      <c r="N71" s="180"/>
      <c r="O71" s="180"/>
    </row>
    <row r="72" spans="1:255" ht="14.25" customHeight="1" x14ac:dyDescent="0.25">
      <c r="A72" s="9"/>
      <c r="B72" s="177" t="s">
        <v>144</v>
      </c>
      <c r="C72" s="177"/>
      <c r="D72" s="177"/>
      <c r="E72" s="177"/>
      <c r="F72" s="177"/>
      <c r="G72" s="177"/>
      <c r="H72" s="178"/>
      <c r="I72" s="180" t="str">
        <f>IF(AND(H70=0,H72=0),"",IF(AND(OR(H70&lt;$J$9,H70&gt;$J$10),H72=0),"",IF(AND(H70&gt;=$J$9,H70&lt;=$J$10,H72=0),"Incluir mes de finalización",IF(H72&lt;$J$9,"La subtarea finaliza antes del inicio de la actividad",IF(H72&gt;$J$10,"La subtarea finaliza después de la finalización de la actividad","")))))</f>
        <v/>
      </c>
      <c r="J72" s="180"/>
      <c r="K72" s="180"/>
      <c r="L72" s="180"/>
      <c r="M72" s="180"/>
      <c r="N72" s="180"/>
      <c r="O72" s="180"/>
      <c r="AA72" s="84">
        <f>H72</f>
        <v>0</v>
      </c>
      <c r="IU72" s="1">
        <f>H72</f>
        <v>0</v>
      </c>
    </row>
    <row r="73" spans="1:255" x14ac:dyDescent="0.25">
      <c r="A73" s="9"/>
      <c r="B73" s="177"/>
      <c r="C73" s="177"/>
      <c r="D73" s="177"/>
      <c r="E73" s="177"/>
      <c r="F73" s="177"/>
      <c r="G73" s="177"/>
      <c r="H73" s="179"/>
      <c r="I73" s="180"/>
      <c r="J73" s="180"/>
      <c r="K73" s="180"/>
      <c r="L73" s="180"/>
      <c r="M73" s="180"/>
      <c r="N73" s="180"/>
      <c r="O73" s="180"/>
      <c r="AA73" s="86"/>
    </row>
    <row r="74" spans="1:255" x14ac:dyDescent="0.25">
      <c r="A74" s="9"/>
      <c r="B74" s="24"/>
      <c r="C74" s="24"/>
      <c r="D74" s="24"/>
      <c r="E74" s="24"/>
      <c r="F74" s="24"/>
      <c r="G74" s="31" t="s">
        <v>145</v>
      </c>
      <c r="H74" s="181" t="str">
        <f>IF(AND(H70=0,H72=0),"",IF(AND(H70&gt;=$J$9,H70&lt;=$J$10,H72=0),"SUBSANAR",IF(AND(H72&gt;=$J$9,H72&lt;=$J$10,H70=0),"SUBSANAR",IF(OR(H70&lt;$J$9,H70&gt;$J$10,H72&lt;$J$9,H72&gt;$J$10),"ERROR",H72-H70+1))))</f>
        <v/>
      </c>
      <c r="I74" s="182"/>
      <c r="J74" s="24" t="s">
        <v>17</v>
      </c>
      <c r="K74" s="24"/>
      <c r="L74" s="24"/>
      <c r="M74" s="24"/>
      <c r="N74" s="24"/>
      <c r="O74" s="24"/>
      <c r="AA74" s="86" t="str">
        <f>H74</f>
        <v/>
      </c>
    </row>
    <row r="75" spans="1:255" x14ac:dyDescent="0.25">
      <c r="A75" s="9"/>
      <c r="B75" s="24"/>
      <c r="C75" s="24"/>
      <c r="D75" s="24"/>
      <c r="E75" s="24"/>
      <c r="F75" s="24"/>
      <c r="G75" s="24"/>
      <c r="H75" s="24"/>
      <c r="I75" s="24"/>
      <c r="J75" s="24"/>
      <c r="K75" s="24"/>
      <c r="L75" s="24"/>
      <c r="M75" s="24"/>
      <c r="N75" s="24"/>
      <c r="O75" s="24"/>
      <c r="AA75" s="86"/>
    </row>
    <row r="76" spans="1:255" ht="14.4" thickBot="1" x14ac:dyDescent="0.3">
      <c r="A76" s="9"/>
      <c r="B76" s="32" t="s">
        <v>8</v>
      </c>
      <c r="C76" s="32"/>
      <c r="D76" s="32"/>
      <c r="E76" s="32"/>
      <c r="F76" s="32"/>
      <c r="G76" s="32"/>
      <c r="H76" s="33"/>
      <c r="I76" s="33"/>
      <c r="J76" s="33"/>
      <c r="K76" s="33"/>
      <c r="L76" s="33"/>
      <c r="M76" s="33"/>
      <c r="N76" s="33"/>
      <c r="O76" s="24"/>
      <c r="AA76" s="86"/>
    </row>
    <row r="77" spans="1:255" ht="14.25" customHeight="1" x14ac:dyDescent="0.25">
      <c r="A77" s="9"/>
      <c r="B77" s="34"/>
      <c r="C77" s="183" t="s">
        <v>19</v>
      </c>
      <c r="D77" s="184"/>
      <c r="E77" s="185"/>
      <c r="F77" s="189" t="s">
        <v>24</v>
      </c>
      <c r="G77" s="190"/>
      <c r="H77" s="190"/>
      <c r="I77" s="190"/>
      <c r="J77" s="190"/>
      <c r="K77" s="191"/>
      <c r="L77" s="192" t="s">
        <v>22</v>
      </c>
      <c r="M77" s="194" t="s">
        <v>10</v>
      </c>
      <c r="N77" s="195"/>
      <c r="O77" s="24"/>
    </row>
    <row r="78" spans="1:255" ht="14.4" thickBot="1" x14ac:dyDescent="0.3">
      <c r="A78" s="9"/>
      <c r="B78" s="35"/>
      <c r="C78" s="186"/>
      <c r="D78" s="187"/>
      <c r="E78" s="188"/>
      <c r="F78" s="36" t="str">
        <f>IF(OR(H70&lt;$J$9,H72&gt;$J$10),"",CONCATENATE("MES ",H70))</f>
        <v xml:space="preserve">MES </v>
      </c>
      <c r="G78" s="37" t="str">
        <f>IF(OR(H70&lt;$J$9,H72&gt;$J$10),"",IF(H70+1&gt;H72,"",CONCATENATE("MES ",H70+1)))</f>
        <v/>
      </c>
      <c r="H78" s="37" t="str">
        <f>IF(OR(H70&lt;$J$9,H72&gt;$J$10),"",IF(H70+2&gt;H72,"",CONCATENATE("MES ",H70+2)))</f>
        <v/>
      </c>
      <c r="I78" s="37" t="str">
        <f>IF(OR(H70&lt;$J$9,H72&gt;$J$10),"",IF(H70+3&gt;H72,"",CONCATENATE("MES ",H70+3)))</f>
        <v/>
      </c>
      <c r="J78" s="37" t="str">
        <f>IF(OR(H70&lt;$J$9,H72&gt;$J$10),"",IF(H70+4&gt;H72,"",CONCATENATE("MES ",H70+4)))</f>
        <v/>
      </c>
      <c r="K78" s="38" t="str">
        <f>IF(OR(H70&lt;$J$9,H72&gt;$J$10),"",IF(H70+5&gt;H72,"",CONCATENATE("MES ",H70+5)))</f>
        <v/>
      </c>
      <c r="L78" s="193"/>
      <c r="M78" s="196"/>
      <c r="N78" s="197"/>
      <c r="O78" s="39"/>
    </row>
    <row r="79" spans="1:255" x14ac:dyDescent="0.25">
      <c r="A79" s="9"/>
      <c r="B79" s="40">
        <v>1</v>
      </c>
      <c r="C79" s="198"/>
      <c r="D79" s="199"/>
      <c r="E79" s="200"/>
      <c r="F79" s="57"/>
      <c r="G79" s="58"/>
      <c r="H79" s="58"/>
      <c r="I79" s="58"/>
      <c r="J79" s="58"/>
      <c r="K79" s="59"/>
      <c r="L79" s="41" t="str">
        <f>IF(C79="","",SUM(F79:K79))</f>
        <v/>
      </c>
      <c r="M79" s="170" t="str">
        <f t="shared" ref="M79:M88" si="5">IF(C79="","",ROUND(L79*VLOOKUP(C79,TCN,3,FALSE),3))</f>
        <v/>
      </c>
      <c r="N79" s="171"/>
      <c r="O79" s="24"/>
    </row>
    <row r="80" spans="1:255" x14ac:dyDescent="0.25">
      <c r="A80" s="9"/>
      <c r="B80" s="40">
        <v>3</v>
      </c>
      <c r="C80" s="165"/>
      <c r="D80" s="166"/>
      <c r="E80" s="167"/>
      <c r="F80" s="60"/>
      <c r="G80" s="61"/>
      <c r="H80" s="61"/>
      <c r="I80" s="61"/>
      <c r="J80" s="61"/>
      <c r="K80" s="62"/>
      <c r="L80" s="42" t="str">
        <f t="shared" ref="L80:L88" si="6">IF(C80="","",SUM(F80:K80))</f>
        <v/>
      </c>
      <c r="M80" s="168" t="str">
        <f t="shared" si="5"/>
        <v/>
      </c>
      <c r="N80" s="169"/>
      <c r="O80" s="24"/>
    </row>
    <row r="81" spans="1:255" x14ac:dyDescent="0.25">
      <c r="A81" s="9"/>
      <c r="B81" s="40">
        <v>3</v>
      </c>
      <c r="C81" s="165"/>
      <c r="D81" s="166"/>
      <c r="E81" s="167"/>
      <c r="F81" s="60"/>
      <c r="G81" s="61"/>
      <c r="H81" s="61"/>
      <c r="I81" s="61"/>
      <c r="J81" s="61"/>
      <c r="K81" s="62"/>
      <c r="L81" s="42" t="str">
        <f t="shared" si="6"/>
        <v/>
      </c>
      <c r="M81" s="168" t="str">
        <f t="shared" si="5"/>
        <v/>
      </c>
      <c r="N81" s="169"/>
      <c r="O81" s="24"/>
    </row>
    <row r="82" spans="1:255" x14ac:dyDescent="0.25">
      <c r="A82" s="9"/>
      <c r="B82" s="40">
        <v>4</v>
      </c>
      <c r="C82" s="165"/>
      <c r="D82" s="166"/>
      <c r="E82" s="167"/>
      <c r="F82" s="60"/>
      <c r="G82" s="61"/>
      <c r="H82" s="61"/>
      <c r="I82" s="61"/>
      <c r="J82" s="61"/>
      <c r="K82" s="62"/>
      <c r="L82" s="42" t="str">
        <f t="shared" si="6"/>
        <v/>
      </c>
      <c r="M82" s="168" t="str">
        <f t="shared" si="5"/>
        <v/>
      </c>
      <c r="N82" s="169"/>
      <c r="O82" s="24"/>
    </row>
    <row r="83" spans="1:255" x14ac:dyDescent="0.25">
      <c r="A83" s="9"/>
      <c r="B83" s="40">
        <v>5</v>
      </c>
      <c r="C83" s="165"/>
      <c r="D83" s="166"/>
      <c r="E83" s="167"/>
      <c r="F83" s="60"/>
      <c r="G83" s="61"/>
      <c r="H83" s="61"/>
      <c r="I83" s="61"/>
      <c r="J83" s="61"/>
      <c r="K83" s="62"/>
      <c r="L83" s="42" t="str">
        <f t="shared" si="6"/>
        <v/>
      </c>
      <c r="M83" s="168" t="str">
        <f t="shared" si="5"/>
        <v/>
      </c>
      <c r="N83" s="169"/>
      <c r="O83" s="24"/>
      <c r="AA83" s="87"/>
    </row>
    <row r="84" spans="1:255" x14ac:dyDescent="0.25">
      <c r="A84" s="9"/>
      <c r="B84" s="40">
        <v>6</v>
      </c>
      <c r="C84" s="165"/>
      <c r="D84" s="166"/>
      <c r="E84" s="167"/>
      <c r="F84" s="60"/>
      <c r="G84" s="61"/>
      <c r="H84" s="61"/>
      <c r="I84" s="61"/>
      <c r="J84" s="61"/>
      <c r="K84" s="62"/>
      <c r="L84" s="42" t="str">
        <f t="shared" si="6"/>
        <v/>
      </c>
      <c r="M84" s="168" t="str">
        <f t="shared" si="5"/>
        <v/>
      </c>
      <c r="N84" s="169"/>
      <c r="O84" s="24"/>
    </row>
    <row r="85" spans="1:255" x14ac:dyDescent="0.25">
      <c r="A85" s="9"/>
      <c r="B85" s="40">
        <v>7</v>
      </c>
      <c r="C85" s="165"/>
      <c r="D85" s="166"/>
      <c r="E85" s="167"/>
      <c r="F85" s="60"/>
      <c r="G85" s="61"/>
      <c r="H85" s="61"/>
      <c r="I85" s="61"/>
      <c r="J85" s="61"/>
      <c r="K85" s="62"/>
      <c r="L85" s="42" t="str">
        <f t="shared" si="6"/>
        <v/>
      </c>
      <c r="M85" s="168" t="str">
        <f t="shared" si="5"/>
        <v/>
      </c>
      <c r="N85" s="169"/>
      <c r="O85" s="24"/>
    </row>
    <row r="86" spans="1:255" x14ac:dyDescent="0.25">
      <c r="A86" s="9"/>
      <c r="B86" s="40">
        <v>8</v>
      </c>
      <c r="C86" s="165"/>
      <c r="D86" s="166"/>
      <c r="E86" s="167"/>
      <c r="F86" s="60"/>
      <c r="G86" s="61"/>
      <c r="H86" s="61"/>
      <c r="I86" s="61"/>
      <c r="J86" s="61"/>
      <c r="K86" s="62"/>
      <c r="L86" s="42" t="str">
        <f t="shared" si="6"/>
        <v/>
      </c>
      <c r="M86" s="168" t="str">
        <f t="shared" si="5"/>
        <v/>
      </c>
      <c r="N86" s="169"/>
      <c r="O86" s="24"/>
    </row>
    <row r="87" spans="1:255" x14ac:dyDescent="0.25">
      <c r="A87" s="9"/>
      <c r="B87" s="40">
        <v>9</v>
      </c>
      <c r="C87" s="165"/>
      <c r="D87" s="166"/>
      <c r="E87" s="167"/>
      <c r="F87" s="60"/>
      <c r="G87" s="61"/>
      <c r="H87" s="61"/>
      <c r="I87" s="61"/>
      <c r="J87" s="61"/>
      <c r="K87" s="62"/>
      <c r="L87" s="42" t="str">
        <f t="shared" si="6"/>
        <v/>
      </c>
      <c r="M87" s="168" t="str">
        <f t="shared" si="5"/>
        <v/>
      </c>
      <c r="N87" s="169"/>
      <c r="O87" s="24"/>
    </row>
    <row r="88" spans="1:255" ht="14.4" thickBot="1" x14ac:dyDescent="0.3">
      <c r="A88" s="9"/>
      <c r="B88" s="40">
        <v>10</v>
      </c>
      <c r="C88" s="172"/>
      <c r="D88" s="173"/>
      <c r="E88" s="174"/>
      <c r="F88" s="63"/>
      <c r="G88" s="64"/>
      <c r="H88" s="64"/>
      <c r="I88" s="64"/>
      <c r="J88" s="64"/>
      <c r="K88" s="65"/>
      <c r="L88" s="44" t="str">
        <f t="shared" si="6"/>
        <v/>
      </c>
      <c r="M88" s="175" t="str">
        <f t="shared" si="5"/>
        <v/>
      </c>
      <c r="N88" s="176"/>
      <c r="O88" s="24"/>
    </row>
    <row r="89" spans="1:255" x14ac:dyDescent="0.25">
      <c r="A89" s="33"/>
      <c r="B89" s="24"/>
      <c r="C89" s="24"/>
      <c r="D89" s="249" t="s">
        <v>9</v>
      </c>
      <c r="E89" s="249"/>
      <c r="F89" s="45">
        <f t="shared" ref="F89:K89" si="7">IF(AND(F78="",SUM(F78:F88)=0),"",IF(AND(F78="",SUM(F78:F88)&lt;&gt;0),"ERR",SUM(F78:F88)))</f>
        <v>0</v>
      </c>
      <c r="G89" s="45" t="str">
        <f t="shared" si="7"/>
        <v/>
      </c>
      <c r="H89" s="45" t="str">
        <f t="shared" si="7"/>
        <v/>
      </c>
      <c r="I89" s="45" t="str">
        <f t="shared" si="7"/>
        <v/>
      </c>
      <c r="J89" s="45" t="str">
        <f t="shared" si="7"/>
        <v/>
      </c>
      <c r="K89" s="45" t="str">
        <f t="shared" si="7"/>
        <v/>
      </c>
      <c r="L89" s="46"/>
      <c r="M89" s="247">
        <f>IF(OR(F89="ERR",G89="ERR",H89="ERR",I89="ERR",J89="ERR",K89="ERR"),"ERROR",SUM(M79:N88))</f>
        <v>0</v>
      </c>
      <c r="N89" s="248"/>
      <c r="O89" s="24"/>
      <c r="AA89" s="85">
        <f>M89</f>
        <v>0</v>
      </c>
    </row>
    <row r="90" spans="1:255" ht="14.4" thickBot="1" x14ac:dyDescent="0.3">
      <c r="A90" s="24"/>
      <c r="B90" s="24"/>
      <c r="C90" s="24"/>
      <c r="D90" s="24"/>
      <c r="E90" s="24"/>
      <c r="F90" s="24"/>
      <c r="G90" s="24"/>
      <c r="H90" s="24"/>
      <c r="I90" s="24"/>
      <c r="J90" s="24"/>
      <c r="K90" s="24"/>
      <c r="L90" s="24"/>
      <c r="M90" s="24"/>
      <c r="N90" s="24"/>
      <c r="O90" s="24"/>
    </row>
    <row r="91" spans="1:255" ht="14.4" thickBot="1" x14ac:dyDescent="0.3">
      <c r="A91" s="224" t="s">
        <v>146</v>
      </c>
      <c r="B91" s="225"/>
      <c r="C91" s="225"/>
      <c r="D91" s="225"/>
      <c r="E91" s="225"/>
      <c r="F91" s="225"/>
      <c r="G91" s="225"/>
      <c r="H91" s="225"/>
      <c r="I91" s="225"/>
      <c r="J91" s="225"/>
      <c r="K91" s="225"/>
      <c r="L91" s="225"/>
      <c r="M91" s="225"/>
      <c r="N91" s="225"/>
      <c r="O91" s="226"/>
    </row>
    <row r="92" spans="1:255" ht="15" customHeight="1" thickBot="1" x14ac:dyDescent="0.3">
      <c r="B92" s="22"/>
      <c r="C92" s="22"/>
      <c r="D92" s="22"/>
      <c r="E92" s="22"/>
      <c r="F92" s="22"/>
      <c r="G92" s="22"/>
      <c r="H92" s="22"/>
      <c r="I92" s="22"/>
      <c r="J92" s="22"/>
      <c r="K92" s="48"/>
      <c r="L92" s="24"/>
      <c r="M92" s="24"/>
      <c r="N92" s="24"/>
      <c r="O92" s="24"/>
    </row>
    <row r="93" spans="1:255" ht="14.4" thickBot="1" x14ac:dyDescent="0.3">
      <c r="A93" s="9"/>
      <c r="B93" s="23" t="s">
        <v>312</v>
      </c>
      <c r="C93" s="9"/>
      <c r="D93" s="9"/>
      <c r="E93" s="9"/>
      <c r="F93" s="9"/>
      <c r="G93" s="9"/>
      <c r="H93" s="9"/>
      <c r="I93" s="9"/>
      <c r="J93" s="9"/>
      <c r="K93" s="24"/>
      <c r="L93" s="237" t="s">
        <v>10</v>
      </c>
      <c r="M93" s="238"/>
      <c r="N93" s="238"/>
      <c r="O93" s="239"/>
      <c r="IU93" s="1" t="str">
        <f>B93</f>
        <v>Descripción:</v>
      </c>
    </row>
    <row r="94" spans="1:255" ht="14.4" thickBot="1" x14ac:dyDescent="0.3">
      <c r="A94" s="9"/>
      <c r="B94" s="227"/>
      <c r="C94" s="228"/>
      <c r="D94" s="228"/>
      <c r="E94" s="228"/>
      <c r="F94" s="228"/>
      <c r="G94" s="228"/>
      <c r="H94" s="228"/>
      <c r="I94" s="228"/>
      <c r="J94" s="229"/>
      <c r="K94" s="24"/>
      <c r="L94" s="233" t="s">
        <v>29</v>
      </c>
      <c r="M94" s="234"/>
      <c r="N94" s="235" t="s">
        <v>30</v>
      </c>
      <c r="O94" s="236"/>
      <c r="AA94" s="84">
        <f>B94</f>
        <v>0</v>
      </c>
    </row>
    <row r="95" spans="1:255" ht="14.4" thickBot="1" x14ac:dyDescent="0.3">
      <c r="A95" s="9"/>
      <c r="B95" s="230"/>
      <c r="C95" s="231"/>
      <c r="D95" s="231"/>
      <c r="E95" s="231"/>
      <c r="F95" s="231"/>
      <c r="G95" s="231"/>
      <c r="H95" s="231"/>
      <c r="I95" s="231"/>
      <c r="J95" s="232"/>
      <c r="K95" s="16" t="s">
        <v>9</v>
      </c>
      <c r="L95" s="220">
        <f>IF(M118=0,0,IF(G97="II",M118,IF(G97=0,"SUBSANAR",0)))</f>
        <v>0</v>
      </c>
      <c r="M95" s="221"/>
      <c r="N95" s="220">
        <f>IF(M118=0,0,IF(G97="DE",M118,IF(G97=0,"SUBSANAR",0)))</f>
        <v>0</v>
      </c>
      <c r="O95" s="221"/>
      <c r="AA95" s="85">
        <f>L95</f>
        <v>0</v>
      </c>
      <c r="IU95" s="4">
        <f>L95</f>
        <v>0</v>
      </c>
    </row>
    <row r="96" spans="1:255" x14ac:dyDescent="0.25">
      <c r="A96" s="9"/>
      <c r="B96" s="24"/>
      <c r="C96" s="24"/>
      <c r="D96" s="24"/>
      <c r="E96" s="24"/>
      <c r="F96" s="24"/>
      <c r="G96" s="24"/>
      <c r="H96" s="24"/>
      <c r="I96" s="24"/>
      <c r="J96" s="24"/>
      <c r="K96" s="24"/>
      <c r="L96" s="24"/>
      <c r="M96" s="24"/>
      <c r="N96" s="24"/>
      <c r="O96" s="24"/>
      <c r="AA96" s="85">
        <f>N95</f>
        <v>0</v>
      </c>
      <c r="IU96" s="4">
        <f>N95</f>
        <v>0</v>
      </c>
    </row>
    <row r="97" spans="1:255" x14ac:dyDescent="0.25">
      <c r="A97" s="9"/>
      <c r="B97" s="25" t="s">
        <v>36</v>
      </c>
      <c r="C97" s="26"/>
      <c r="D97" s="26"/>
      <c r="E97" s="24"/>
      <c r="F97" s="24"/>
      <c r="G97" s="56"/>
      <c r="H97" s="27" t="str">
        <f>IF(B94="","",IF(OR(G97="II",G97="DE"),"","Indicar si la subtarea es de Investigación o Desarrollo"))</f>
        <v/>
      </c>
      <c r="I97" s="24"/>
      <c r="J97" s="28"/>
      <c r="K97" s="28"/>
      <c r="L97" s="28"/>
      <c r="M97" s="28"/>
      <c r="N97" s="28"/>
      <c r="O97" s="28"/>
      <c r="AA97" s="84">
        <f>G97</f>
        <v>0</v>
      </c>
      <c r="IU97" s="1">
        <f>G97</f>
        <v>0</v>
      </c>
    </row>
    <row r="98" spans="1:255" x14ac:dyDescent="0.25">
      <c r="A98" s="9"/>
      <c r="B98" s="24"/>
      <c r="C98" s="24"/>
      <c r="D98" s="24"/>
      <c r="E98" s="24"/>
      <c r="F98" s="24"/>
      <c r="G98" s="24"/>
      <c r="H98" s="24"/>
      <c r="I98" s="24"/>
      <c r="J98" s="24"/>
      <c r="K98" s="24"/>
      <c r="L98" s="24"/>
      <c r="M98" s="24"/>
      <c r="N98" s="24"/>
      <c r="O98" s="24"/>
    </row>
    <row r="99" spans="1:255" ht="14.25" customHeight="1" x14ac:dyDescent="0.25">
      <c r="A99" s="9"/>
      <c r="B99" s="177" t="s">
        <v>147</v>
      </c>
      <c r="C99" s="177"/>
      <c r="D99" s="177"/>
      <c r="E99" s="177"/>
      <c r="F99" s="177"/>
      <c r="G99" s="177"/>
      <c r="H99" s="178"/>
      <c r="I99" s="180" t="str">
        <f>IF(AND(H99=0,H101=0),"",IF(AND(H101&gt;0,H99=0),"Incluir mes de inicio",IF(H99&lt;$J$9,"La subtarea se inicia antes del inicio de la actividad",IF(H99&gt;$J$10,"La subtarea se inicia después de la finalización de la actividad",""))))</f>
        <v/>
      </c>
      <c r="J99" s="180"/>
      <c r="K99" s="180"/>
      <c r="L99" s="180"/>
      <c r="M99" s="180"/>
      <c r="N99" s="180"/>
      <c r="O99" s="180"/>
      <c r="AA99" s="84">
        <f>H99</f>
        <v>0</v>
      </c>
      <c r="IU99" s="1">
        <f>H99</f>
        <v>0</v>
      </c>
    </row>
    <row r="100" spans="1:255" x14ac:dyDescent="0.25">
      <c r="A100" s="9"/>
      <c r="B100" s="177"/>
      <c r="C100" s="177"/>
      <c r="D100" s="177"/>
      <c r="E100" s="177"/>
      <c r="F100" s="177"/>
      <c r="G100" s="177"/>
      <c r="H100" s="201"/>
      <c r="I100" s="180"/>
      <c r="J100" s="180"/>
      <c r="K100" s="180"/>
      <c r="L100" s="180"/>
      <c r="M100" s="180"/>
      <c r="N100" s="180"/>
      <c r="O100" s="180"/>
    </row>
    <row r="101" spans="1:255" ht="14.25" customHeight="1" x14ac:dyDescent="0.25">
      <c r="A101" s="9"/>
      <c r="B101" s="177" t="s">
        <v>148</v>
      </c>
      <c r="C101" s="177"/>
      <c r="D101" s="177"/>
      <c r="E101" s="177"/>
      <c r="F101" s="177"/>
      <c r="G101" s="177"/>
      <c r="H101" s="178"/>
      <c r="I101" s="180" t="str">
        <f>IF(AND(H99=0,H101=0),"",IF(AND(OR(H99&lt;$J$9,H99&gt;$J$10),H101=0),"",IF(AND(H99&gt;=$J$9,H99&lt;=$J$10,H101=0),"Incluir mes de finalización",IF(H101&lt;$J$9,"La subtarea finaliza antes del inicio de la actividad",IF(H101&gt;$J$10,"La subtarea finaliza después de la finalización de la actividad","")))))</f>
        <v/>
      </c>
      <c r="J101" s="180"/>
      <c r="K101" s="180"/>
      <c r="L101" s="180"/>
      <c r="M101" s="180"/>
      <c r="N101" s="180"/>
      <c r="O101" s="180"/>
      <c r="AA101" s="84">
        <f>H101</f>
        <v>0</v>
      </c>
      <c r="IU101" s="1">
        <f>H101</f>
        <v>0</v>
      </c>
    </row>
    <row r="102" spans="1:255" x14ac:dyDescent="0.25">
      <c r="A102" s="9"/>
      <c r="B102" s="177"/>
      <c r="C102" s="177"/>
      <c r="D102" s="177"/>
      <c r="E102" s="177"/>
      <c r="F102" s="177"/>
      <c r="G102" s="177"/>
      <c r="H102" s="179"/>
      <c r="I102" s="180"/>
      <c r="J102" s="180"/>
      <c r="K102" s="180"/>
      <c r="L102" s="180"/>
      <c r="M102" s="180"/>
      <c r="N102" s="180"/>
      <c r="O102" s="180"/>
      <c r="AA102" s="86"/>
    </row>
    <row r="103" spans="1:255" x14ac:dyDescent="0.25">
      <c r="A103" s="9"/>
      <c r="B103" s="24"/>
      <c r="C103" s="24"/>
      <c r="D103" s="24"/>
      <c r="E103" s="24"/>
      <c r="F103" s="24"/>
      <c r="G103" s="31" t="s">
        <v>149</v>
      </c>
      <c r="H103" s="181" t="str">
        <f>IF(AND(H99=0,H101=0),"",IF(AND(H99&gt;=$J$9,H99&lt;=$J$10,H101=0),"SUBSANAR",IF(AND(H101&gt;=$J$9,H101&lt;=$J$10,H99=0),"SUBSANAR",IF(OR(H99&lt;$J$9,H99&gt;$J$10,H101&lt;$J$9,H101&gt;$J$10),"ERROR",H101-H99+1))))</f>
        <v/>
      </c>
      <c r="I103" s="182"/>
      <c r="J103" s="24" t="s">
        <v>17</v>
      </c>
      <c r="K103" s="24"/>
      <c r="L103" s="24"/>
      <c r="M103" s="24"/>
      <c r="N103" s="24"/>
      <c r="O103" s="24"/>
      <c r="AA103" s="86" t="str">
        <f>H103</f>
        <v/>
      </c>
    </row>
    <row r="104" spans="1:255" x14ac:dyDescent="0.25">
      <c r="A104" s="9"/>
      <c r="B104" s="24"/>
      <c r="C104" s="24"/>
      <c r="D104" s="24"/>
      <c r="E104" s="24"/>
      <c r="F104" s="24"/>
      <c r="G104" s="24"/>
      <c r="H104" s="24"/>
      <c r="I104" s="24"/>
      <c r="J104" s="24"/>
      <c r="K104" s="24"/>
      <c r="L104" s="24"/>
      <c r="M104" s="24"/>
      <c r="N104" s="24"/>
      <c r="O104" s="24"/>
      <c r="AA104" s="86"/>
    </row>
    <row r="105" spans="1:255" ht="14.4" thickBot="1" x14ac:dyDescent="0.3">
      <c r="A105" s="9"/>
      <c r="B105" s="32" t="s">
        <v>8</v>
      </c>
      <c r="C105" s="32"/>
      <c r="D105" s="32"/>
      <c r="E105" s="32"/>
      <c r="F105" s="32"/>
      <c r="G105" s="32"/>
      <c r="H105" s="33"/>
      <c r="I105" s="33"/>
      <c r="J105" s="33"/>
      <c r="K105" s="33"/>
      <c r="L105" s="33"/>
      <c r="M105" s="33"/>
      <c r="N105" s="33"/>
      <c r="O105" s="24"/>
      <c r="AA105" s="86"/>
    </row>
    <row r="106" spans="1:255" ht="14.25" customHeight="1" x14ac:dyDescent="0.25">
      <c r="A106" s="9"/>
      <c r="B106" s="34"/>
      <c r="C106" s="183" t="s">
        <v>19</v>
      </c>
      <c r="D106" s="184"/>
      <c r="E106" s="185"/>
      <c r="F106" s="189" t="s">
        <v>24</v>
      </c>
      <c r="G106" s="190"/>
      <c r="H106" s="190"/>
      <c r="I106" s="190"/>
      <c r="J106" s="190"/>
      <c r="K106" s="191"/>
      <c r="L106" s="192" t="s">
        <v>22</v>
      </c>
      <c r="M106" s="194" t="s">
        <v>10</v>
      </c>
      <c r="N106" s="195"/>
      <c r="O106" s="24"/>
    </row>
    <row r="107" spans="1:255" ht="14.4" thickBot="1" x14ac:dyDescent="0.3">
      <c r="A107" s="9"/>
      <c r="B107" s="35"/>
      <c r="C107" s="186"/>
      <c r="D107" s="187"/>
      <c r="E107" s="188"/>
      <c r="F107" s="36" t="str">
        <f>IF(OR(H99&lt;$J$9,H101&gt;$J$10),"",CONCATENATE("MES ",H99))</f>
        <v xml:space="preserve">MES </v>
      </c>
      <c r="G107" s="37" t="str">
        <f>IF(OR(H99&lt;$J$9,H101&gt;$J$10),"",IF(H99+1&gt;H101,"",CONCATENATE("MES ",H99+1)))</f>
        <v/>
      </c>
      <c r="H107" s="37" t="str">
        <f>IF(OR(H99&lt;$J$9,H101&gt;$J$10),"",IF(H99+2&gt;H101,"",CONCATENATE("MES ",H99+2)))</f>
        <v/>
      </c>
      <c r="I107" s="37" t="str">
        <f>IF(OR(H99&lt;$J$9,H101&gt;$J$10),"",IF(H99+3&gt;H101,"",CONCATENATE("MES ",H99+3)))</f>
        <v/>
      </c>
      <c r="J107" s="37" t="str">
        <f>IF(OR(H99&lt;$J$9,H101&gt;$J$10),"",IF(H99+4&gt;H101,"",CONCATENATE("MES ",H99+4)))</f>
        <v/>
      </c>
      <c r="K107" s="38" t="str">
        <f>IF(OR(H99&lt;$J$9,H101&gt;$J$10),"",IF(H99+5&gt;H101,"",CONCATENATE("MES ",H99+5)))</f>
        <v/>
      </c>
      <c r="L107" s="193"/>
      <c r="M107" s="196"/>
      <c r="N107" s="197"/>
      <c r="O107" s="39"/>
    </row>
    <row r="108" spans="1:255" x14ac:dyDescent="0.25">
      <c r="A108" s="9"/>
      <c r="B108" s="40">
        <v>1</v>
      </c>
      <c r="C108" s="198"/>
      <c r="D108" s="199"/>
      <c r="E108" s="200"/>
      <c r="F108" s="57"/>
      <c r="G108" s="58"/>
      <c r="H108" s="58"/>
      <c r="I108" s="58"/>
      <c r="J108" s="58"/>
      <c r="K108" s="59"/>
      <c r="L108" s="41" t="str">
        <f>IF(C108="","",SUM(F108:K108))</f>
        <v/>
      </c>
      <c r="M108" s="170" t="str">
        <f t="shared" ref="M108:M117" si="8">IF(C108="","",ROUND(L108*VLOOKUP(C108,TCN,3,FALSE),3))</f>
        <v/>
      </c>
      <c r="N108" s="171"/>
      <c r="O108" s="24"/>
    </row>
    <row r="109" spans="1:255" x14ac:dyDescent="0.25">
      <c r="A109" s="9"/>
      <c r="B109" s="40">
        <v>3</v>
      </c>
      <c r="C109" s="165"/>
      <c r="D109" s="166"/>
      <c r="E109" s="167"/>
      <c r="F109" s="60"/>
      <c r="G109" s="61"/>
      <c r="H109" s="61"/>
      <c r="I109" s="61"/>
      <c r="J109" s="61"/>
      <c r="K109" s="62"/>
      <c r="L109" s="42" t="str">
        <f t="shared" ref="L109:L117" si="9">IF(C109="","",SUM(F109:K109))</f>
        <v/>
      </c>
      <c r="M109" s="168" t="str">
        <f t="shared" si="8"/>
        <v/>
      </c>
      <c r="N109" s="169"/>
      <c r="O109" s="24"/>
    </row>
    <row r="110" spans="1:255" x14ac:dyDescent="0.25">
      <c r="A110" s="9"/>
      <c r="B110" s="40">
        <v>3</v>
      </c>
      <c r="C110" s="165"/>
      <c r="D110" s="166"/>
      <c r="E110" s="167"/>
      <c r="F110" s="60"/>
      <c r="G110" s="61"/>
      <c r="H110" s="61"/>
      <c r="I110" s="61"/>
      <c r="J110" s="61"/>
      <c r="K110" s="62"/>
      <c r="L110" s="42" t="str">
        <f t="shared" si="9"/>
        <v/>
      </c>
      <c r="M110" s="168" t="str">
        <f t="shared" si="8"/>
        <v/>
      </c>
      <c r="N110" s="169"/>
      <c r="O110" s="24"/>
    </row>
    <row r="111" spans="1:255" x14ac:dyDescent="0.25">
      <c r="A111" s="9"/>
      <c r="B111" s="40">
        <v>4</v>
      </c>
      <c r="C111" s="165"/>
      <c r="D111" s="166"/>
      <c r="E111" s="167"/>
      <c r="F111" s="60"/>
      <c r="G111" s="61"/>
      <c r="H111" s="61"/>
      <c r="I111" s="61"/>
      <c r="J111" s="61"/>
      <c r="K111" s="62"/>
      <c r="L111" s="42" t="str">
        <f t="shared" si="9"/>
        <v/>
      </c>
      <c r="M111" s="168" t="str">
        <f t="shared" si="8"/>
        <v/>
      </c>
      <c r="N111" s="169"/>
      <c r="O111" s="24"/>
    </row>
    <row r="112" spans="1:255" x14ac:dyDescent="0.25">
      <c r="A112" s="9"/>
      <c r="B112" s="40">
        <v>5</v>
      </c>
      <c r="C112" s="165"/>
      <c r="D112" s="166"/>
      <c r="E112" s="167"/>
      <c r="F112" s="60"/>
      <c r="G112" s="61"/>
      <c r="H112" s="61"/>
      <c r="I112" s="61"/>
      <c r="J112" s="61"/>
      <c r="K112" s="62"/>
      <c r="L112" s="42" t="str">
        <f t="shared" si="9"/>
        <v/>
      </c>
      <c r="M112" s="168" t="str">
        <f t="shared" si="8"/>
        <v/>
      </c>
      <c r="N112" s="169"/>
      <c r="O112" s="24"/>
      <c r="AA112" s="87"/>
    </row>
    <row r="113" spans="1:255" x14ac:dyDescent="0.25">
      <c r="A113" s="9"/>
      <c r="B113" s="40">
        <v>6</v>
      </c>
      <c r="C113" s="165"/>
      <c r="D113" s="166"/>
      <c r="E113" s="167"/>
      <c r="F113" s="60"/>
      <c r="G113" s="61"/>
      <c r="H113" s="61"/>
      <c r="I113" s="61"/>
      <c r="J113" s="61"/>
      <c r="K113" s="62"/>
      <c r="L113" s="42" t="str">
        <f t="shared" si="9"/>
        <v/>
      </c>
      <c r="M113" s="168" t="str">
        <f t="shared" si="8"/>
        <v/>
      </c>
      <c r="N113" s="169"/>
      <c r="O113" s="24"/>
    </row>
    <row r="114" spans="1:255" x14ac:dyDescent="0.25">
      <c r="A114" s="9"/>
      <c r="B114" s="40">
        <v>7</v>
      </c>
      <c r="C114" s="165"/>
      <c r="D114" s="166"/>
      <c r="E114" s="167"/>
      <c r="F114" s="60"/>
      <c r="G114" s="61"/>
      <c r="H114" s="61"/>
      <c r="I114" s="61"/>
      <c r="J114" s="61"/>
      <c r="K114" s="62"/>
      <c r="L114" s="42" t="str">
        <f t="shared" si="9"/>
        <v/>
      </c>
      <c r="M114" s="168" t="str">
        <f t="shared" si="8"/>
        <v/>
      </c>
      <c r="N114" s="169"/>
      <c r="O114" s="24"/>
    </row>
    <row r="115" spans="1:255" x14ac:dyDescent="0.25">
      <c r="A115" s="9"/>
      <c r="B115" s="40">
        <v>8</v>
      </c>
      <c r="C115" s="165"/>
      <c r="D115" s="166"/>
      <c r="E115" s="167"/>
      <c r="F115" s="60"/>
      <c r="G115" s="61"/>
      <c r="H115" s="61"/>
      <c r="I115" s="61"/>
      <c r="J115" s="61"/>
      <c r="K115" s="62"/>
      <c r="L115" s="42" t="str">
        <f t="shared" si="9"/>
        <v/>
      </c>
      <c r="M115" s="168" t="str">
        <f t="shared" si="8"/>
        <v/>
      </c>
      <c r="N115" s="169"/>
      <c r="O115" s="24"/>
    </row>
    <row r="116" spans="1:255" x14ac:dyDescent="0.25">
      <c r="A116" s="9"/>
      <c r="B116" s="40">
        <v>9</v>
      </c>
      <c r="C116" s="165"/>
      <c r="D116" s="166"/>
      <c r="E116" s="167"/>
      <c r="F116" s="60"/>
      <c r="G116" s="61"/>
      <c r="H116" s="61"/>
      <c r="I116" s="61"/>
      <c r="J116" s="61"/>
      <c r="K116" s="62"/>
      <c r="L116" s="42" t="str">
        <f t="shared" si="9"/>
        <v/>
      </c>
      <c r="M116" s="168" t="str">
        <f t="shared" si="8"/>
        <v/>
      </c>
      <c r="N116" s="169"/>
      <c r="O116" s="24"/>
    </row>
    <row r="117" spans="1:255" ht="14.4" thickBot="1" x14ac:dyDescent="0.3">
      <c r="A117" s="9"/>
      <c r="B117" s="40">
        <v>10</v>
      </c>
      <c r="C117" s="172"/>
      <c r="D117" s="173"/>
      <c r="E117" s="174"/>
      <c r="F117" s="63"/>
      <c r="G117" s="64"/>
      <c r="H117" s="64"/>
      <c r="I117" s="64"/>
      <c r="J117" s="64"/>
      <c r="K117" s="65"/>
      <c r="L117" s="44" t="str">
        <f t="shared" si="9"/>
        <v/>
      </c>
      <c r="M117" s="175" t="str">
        <f t="shared" si="8"/>
        <v/>
      </c>
      <c r="N117" s="176"/>
      <c r="O117" s="24"/>
    </row>
    <row r="118" spans="1:255" x14ac:dyDescent="0.25">
      <c r="A118" s="33"/>
      <c r="B118" s="24"/>
      <c r="C118" s="24"/>
      <c r="D118" s="249" t="s">
        <v>9</v>
      </c>
      <c r="E118" s="249"/>
      <c r="F118" s="45">
        <f t="shared" ref="F118:K118" si="10">IF(AND(F107="",SUM(F107:F117)=0),"",IF(AND(F107="",SUM(F107:F117)&lt;&gt;0),"ERR",SUM(F107:F117)))</f>
        <v>0</v>
      </c>
      <c r="G118" s="45" t="str">
        <f t="shared" si="10"/>
        <v/>
      </c>
      <c r="H118" s="45" t="str">
        <f t="shared" si="10"/>
        <v/>
      </c>
      <c r="I118" s="45" t="str">
        <f t="shared" si="10"/>
        <v/>
      </c>
      <c r="J118" s="45" t="str">
        <f t="shared" si="10"/>
        <v/>
      </c>
      <c r="K118" s="45" t="str">
        <f t="shared" si="10"/>
        <v/>
      </c>
      <c r="L118" s="46"/>
      <c r="M118" s="247">
        <f>IF(OR(F118="ERR",G118="ERR",H118="ERR",I118="ERR",J118="ERR",K118="ERR"),"ERROR",SUM(M108:N117))</f>
        <v>0</v>
      </c>
      <c r="N118" s="248"/>
      <c r="O118" s="24"/>
      <c r="AA118" s="85">
        <f>M118</f>
        <v>0</v>
      </c>
    </row>
    <row r="119" spans="1:255" ht="14.4" thickBot="1" x14ac:dyDescent="0.3"/>
    <row r="120" spans="1:255" ht="14.25" customHeight="1" x14ac:dyDescent="0.25">
      <c r="A120" s="214" t="s">
        <v>131</v>
      </c>
      <c r="B120" s="216"/>
      <c r="C120" s="240">
        <f>$C$5</f>
        <v>0</v>
      </c>
      <c r="D120" s="241"/>
      <c r="E120" s="241"/>
      <c r="F120" s="241"/>
      <c r="G120" s="241"/>
      <c r="H120" s="241"/>
      <c r="I120" s="241"/>
      <c r="J120" s="241"/>
      <c r="K120" s="241"/>
      <c r="L120" s="241"/>
      <c r="M120" s="241"/>
      <c r="N120" s="241"/>
      <c r="O120" s="242"/>
    </row>
    <row r="121" spans="1:255" ht="14.4" thickBot="1" x14ac:dyDescent="0.3">
      <c r="A121" s="217"/>
      <c r="B121" s="219"/>
      <c r="C121" s="243"/>
      <c r="D121" s="244"/>
      <c r="E121" s="244"/>
      <c r="F121" s="244"/>
      <c r="G121" s="244"/>
      <c r="H121" s="244"/>
      <c r="I121" s="244"/>
      <c r="J121" s="244"/>
      <c r="K121" s="244"/>
      <c r="L121" s="244"/>
      <c r="M121" s="244"/>
      <c r="N121" s="244"/>
      <c r="O121" s="245"/>
    </row>
    <row r="122" spans="1:255" ht="14.4" thickBot="1" x14ac:dyDescent="0.3"/>
    <row r="123" spans="1:255" ht="14.4" thickBot="1" x14ac:dyDescent="0.3">
      <c r="A123" s="224" t="s">
        <v>150</v>
      </c>
      <c r="B123" s="225"/>
      <c r="C123" s="225"/>
      <c r="D123" s="225"/>
      <c r="E123" s="225"/>
      <c r="F123" s="225"/>
      <c r="G123" s="225"/>
      <c r="H123" s="225"/>
      <c r="I123" s="225"/>
      <c r="J123" s="225"/>
      <c r="K123" s="225"/>
      <c r="L123" s="225"/>
      <c r="M123" s="225"/>
      <c r="N123" s="225"/>
      <c r="O123" s="226"/>
    </row>
    <row r="124" spans="1:255" ht="15" customHeight="1" thickBot="1" x14ac:dyDescent="0.3">
      <c r="B124" s="22"/>
      <c r="C124" s="22"/>
      <c r="D124" s="22"/>
      <c r="E124" s="22"/>
      <c r="F124" s="22"/>
      <c r="G124" s="22"/>
      <c r="H124" s="22"/>
      <c r="I124" s="22"/>
      <c r="J124" s="22"/>
      <c r="K124" s="48"/>
      <c r="L124" s="24"/>
      <c r="M124" s="24"/>
      <c r="N124" s="24"/>
      <c r="O124" s="24"/>
    </row>
    <row r="125" spans="1:255" ht="14.4" thickBot="1" x14ac:dyDescent="0.3">
      <c r="A125" s="9"/>
      <c r="B125" s="23" t="s">
        <v>312</v>
      </c>
      <c r="C125" s="9"/>
      <c r="D125" s="9"/>
      <c r="E125" s="9"/>
      <c r="F125" s="9"/>
      <c r="G125" s="9"/>
      <c r="H125" s="9"/>
      <c r="I125" s="9"/>
      <c r="J125" s="9"/>
      <c r="K125" s="24"/>
      <c r="L125" s="237" t="s">
        <v>10</v>
      </c>
      <c r="M125" s="238"/>
      <c r="N125" s="238"/>
      <c r="O125" s="239"/>
      <c r="IU125" s="1" t="str">
        <f>B125</f>
        <v>Descripción:</v>
      </c>
    </row>
    <row r="126" spans="1:255" ht="14.4" thickBot="1" x14ac:dyDescent="0.3">
      <c r="A126" s="9"/>
      <c r="B126" s="227"/>
      <c r="C126" s="228"/>
      <c r="D126" s="228"/>
      <c r="E126" s="228"/>
      <c r="F126" s="228"/>
      <c r="G126" s="228"/>
      <c r="H126" s="228"/>
      <c r="I126" s="228"/>
      <c r="J126" s="229"/>
      <c r="K126" s="24"/>
      <c r="L126" s="233" t="s">
        <v>29</v>
      </c>
      <c r="M126" s="234"/>
      <c r="N126" s="235" t="s">
        <v>30</v>
      </c>
      <c r="O126" s="236"/>
      <c r="AA126" s="84">
        <f>B126</f>
        <v>0</v>
      </c>
    </row>
    <row r="127" spans="1:255" ht="14.4" thickBot="1" x14ac:dyDescent="0.3">
      <c r="A127" s="9"/>
      <c r="B127" s="230"/>
      <c r="C127" s="231"/>
      <c r="D127" s="231"/>
      <c r="E127" s="231"/>
      <c r="F127" s="231"/>
      <c r="G127" s="231"/>
      <c r="H127" s="231"/>
      <c r="I127" s="231"/>
      <c r="J127" s="232"/>
      <c r="K127" s="16" t="s">
        <v>9</v>
      </c>
      <c r="L127" s="220">
        <f>IF(M150=0,0,IF(G129="II",M150,IF(G129=0,"SUBSANAR",0)))</f>
        <v>0</v>
      </c>
      <c r="M127" s="221"/>
      <c r="N127" s="220">
        <f>IF(M150=0,0,IF(G129="DE",M150,IF(G129=0,"SUBSANAR",0)))</f>
        <v>0</v>
      </c>
      <c r="O127" s="221"/>
      <c r="AA127" s="85">
        <f>L127</f>
        <v>0</v>
      </c>
      <c r="IU127" s="4">
        <f>L127</f>
        <v>0</v>
      </c>
    </row>
    <row r="128" spans="1:255" x14ac:dyDescent="0.25">
      <c r="A128" s="9"/>
      <c r="B128" s="24"/>
      <c r="C128" s="24"/>
      <c r="D128" s="24"/>
      <c r="E128" s="24"/>
      <c r="F128" s="24"/>
      <c r="G128" s="24"/>
      <c r="H128" s="24"/>
      <c r="I128" s="24"/>
      <c r="J128" s="24"/>
      <c r="K128" s="24"/>
      <c r="L128" s="24"/>
      <c r="M128" s="24"/>
      <c r="N128" s="24"/>
      <c r="O128" s="24"/>
      <c r="AA128" s="85">
        <f>N127</f>
        <v>0</v>
      </c>
      <c r="IU128" s="4">
        <f>N127</f>
        <v>0</v>
      </c>
    </row>
    <row r="129" spans="1:255" x14ac:dyDescent="0.25">
      <c r="A129" s="9"/>
      <c r="B129" s="25" t="s">
        <v>36</v>
      </c>
      <c r="C129" s="26"/>
      <c r="D129" s="26"/>
      <c r="E129" s="24"/>
      <c r="F129" s="24"/>
      <c r="G129" s="56"/>
      <c r="H129" s="27" t="str">
        <f>IF(B126="","",IF(OR(G129="II",G129="DE"),"","Indicar si la subtarea es de Investigación o Desarrollo"))</f>
        <v/>
      </c>
      <c r="I129" s="24"/>
      <c r="J129" s="28"/>
      <c r="K129" s="28"/>
      <c r="L129" s="28"/>
      <c r="M129" s="28"/>
      <c r="N129" s="28"/>
      <c r="O129" s="28"/>
      <c r="AA129" s="84">
        <f>G129</f>
        <v>0</v>
      </c>
      <c r="IU129" s="1">
        <f>G129</f>
        <v>0</v>
      </c>
    </row>
    <row r="130" spans="1:255" x14ac:dyDescent="0.25">
      <c r="A130" s="9"/>
      <c r="B130" s="24"/>
      <c r="C130" s="24"/>
      <c r="D130" s="24"/>
      <c r="E130" s="24"/>
      <c r="F130" s="24"/>
      <c r="G130" s="24"/>
      <c r="H130" s="24"/>
      <c r="I130" s="24"/>
      <c r="J130" s="24"/>
      <c r="K130" s="24"/>
      <c r="L130" s="24"/>
      <c r="M130" s="24"/>
      <c r="N130" s="24"/>
      <c r="O130" s="24"/>
    </row>
    <row r="131" spans="1:255" ht="14.25" customHeight="1" x14ac:dyDescent="0.25">
      <c r="A131" s="9"/>
      <c r="B131" s="177" t="s">
        <v>151</v>
      </c>
      <c r="C131" s="177"/>
      <c r="D131" s="177"/>
      <c r="E131" s="177"/>
      <c r="F131" s="177"/>
      <c r="G131" s="177"/>
      <c r="H131" s="178"/>
      <c r="I131" s="180" t="str">
        <f>IF(AND(H131=0,H133=0),"",IF(AND(H133&gt;0,H131=0),"Incluir mes de inicio",IF(H131&lt;$J$9,"La subtarea se inicia antes del inicio de la actividad",IF(H131&gt;$J$10,"La subtarea se inicia después de la finalización de la actividad",""))))</f>
        <v/>
      </c>
      <c r="J131" s="180"/>
      <c r="K131" s="180"/>
      <c r="L131" s="180"/>
      <c r="M131" s="180"/>
      <c r="N131" s="180"/>
      <c r="O131" s="180"/>
      <c r="AA131" s="84">
        <f>H131</f>
        <v>0</v>
      </c>
      <c r="IU131" s="1">
        <f>H131</f>
        <v>0</v>
      </c>
    </row>
    <row r="132" spans="1:255" x14ac:dyDescent="0.25">
      <c r="A132" s="9"/>
      <c r="B132" s="177"/>
      <c r="C132" s="177"/>
      <c r="D132" s="177"/>
      <c r="E132" s="177"/>
      <c r="F132" s="177"/>
      <c r="G132" s="177"/>
      <c r="H132" s="201"/>
      <c r="I132" s="180"/>
      <c r="J132" s="180"/>
      <c r="K132" s="180"/>
      <c r="L132" s="180"/>
      <c r="M132" s="180"/>
      <c r="N132" s="180"/>
      <c r="O132" s="180"/>
    </row>
    <row r="133" spans="1:255" ht="14.25" customHeight="1" x14ac:dyDescent="0.25">
      <c r="A133" s="9"/>
      <c r="B133" s="177" t="s">
        <v>152</v>
      </c>
      <c r="C133" s="177"/>
      <c r="D133" s="177"/>
      <c r="E133" s="177"/>
      <c r="F133" s="177"/>
      <c r="G133" s="177"/>
      <c r="H133" s="178"/>
      <c r="I133" s="180" t="str">
        <f>IF(AND(H131=0,H133=0),"",IF(AND(OR(H131&lt;$J$9,H131&gt;$J$10),H133=0),"",IF(AND(H131&gt;=$J$9,H131&lt;=$J$10,H133=0),"Incluir mes de finalización",IF(H133&lt;$J$9,"La subtarea finaliza antes del inicio de la actividad",IF(H133&gt;$J$10,"La subtarea finaliza después de la finalización de la actividad","")))))</f>
        <v/>
      </c>
      <c r="J133" s="180"/>
      <c r="K133" s="180"/>
      <c r="L133" s="180"/>
      <c r="M133" s="180"/>
      <c r="N133" s="180"/>
      <c r="O133" s="180"/>
      <c r="AA133" s="84">
        <f>H133</f>
        <v>0</v>
      </c>
      <c r="IU133" s="1">
        <f>H133</f>
        <v>0</v>
      </c>
    </row>
    <row r="134" spans="1:255" x14ac:dyDescent="0.25">
      <c r="A134" s="9"/>
      <c r="B134" s="177"/>
      <c r="C134" s="177"/>
      <c r="D134" s="177"/>
      <c r="E134" s="177"/>
      <c r="F134" s="177"/>
      <c r="G134" s="177"/>
      <c r="H134" s="179"/>
      <c r="I134" s="180"/>
      <c r="J134" s="180"/>
      <c r="K134" s="180"/>
      <c r="L134" s="180"/>
      <c r="M134" s="180"/>
      <c r="N134" s="180"/>
      <c r="O134" s="180"/>
      <c r="AA134" s="86"/>
    </row>
    <row r="135" spans="1:255" x14ac:dyDescent="0.25">
      <c r="A135" s="9"/>
      <c r="B135" s="24"/>
      <c r="C135" s="24"/>
      <c r="D135" s="24"/>
      <c r="E135" s="24"/>
      <c r="F135" s="24"/>
      <c r="G135" s="31" t="s">
        <v>153</v>
      </c>
      <c r="H135" s="181" t="str">
        <f>IF(AND(H131=0,H133=0),"",IF(AND(H131&gt;=$J$9,H131&lt;=$J$10,H133=0),"SUBSANAR",IF(AND(H133&gt;=$J$9,H133&lt;=$J$10,H131=0),"SUBSANAR",IF(OR(H131&lt;$J$9,H131&gt;$J$10,H133&lt;$J$9,H133&gt;$J$10),"ERROR",H133-H131+1))))</f>
        <v/>
      </c>
      <c r="I135" s="182"/>
      <c r="J135" s="24" t="s">
        <v>17</v>
      </c>
      <c r="K135" s="24"/>
      <c r="L135" s="24"/>
      <c r="M135" s="24"/>
      <c r="N135" s="24"/>
      <c r="O135" s="24"/>
      <c r="AA135" s="86" t="str">
        <f>H135</f>
        <v/>
      </c>
    </row>
    <row r="136" spans="1:255" x14ac:dyDescent="0.25">
      <c r="A136" s="9"/>
      <c r="B136" s="24"/>
      <c r="C136" s="24"/>
      <c r="D136" s="24"/>
      <c r="E136" s="24"/>
      <c r="F136" s="24"/>
      <c r="G136" s="24"/>
      <c r="H136" s="24"/>
      <c r="I136" s="24"/>
      <c r="J136" s="24"/>
      <c r="K136" s="24"/>
      <c r="L136" s="24"/>
      <c r="M136" s="24"/>
      <c r="N136" s="24"/>
      <c r="O136" s="24"/>
      <c r="AA136" s="86"/>
    </row>
    <row r="137" spans="1:255" ht="14.4" thickBot="1" x14ac:dyDescent="0.3">
      <c r="A137" s="9"/>
      <c r="B137" s="32" t="s">
        <v>8</v>
      </c>
      <c r="C137" s="32"/>
      <c r="D137" s="32"/>
      <c r="E137" s="32"/>
      <c r="F137" s="32"/>
      <c r="G137" s="32"/>
      <c r="H137" s="33"/>
      <c r="I137" s="33"/>
      <c r="J137" s="33"/>
      <c r="K137" s="33"/>
      <c r="L137" s="33"/>
      <c r="M137" s="33"/>
      <c r="N137" s="33"/>
      <c r="O137" s="24"/>
      <c r="AA137" s="86"/>
    </row>
    <row r="138" spans="1:255" ht="14.25" customHeight="1" x14ac:dyDescent="0.25">
      <c r="A138" s="9"/>
      <c r="B138" s="34"/>
      <c r="C138" s="183" t="s">
        <v>19</v>
      </c>
      <c r="D138" s="184"/>
      <c r="E138" s="185"/>
      <c r="F138" s="189" t="s">
        <v>24</v>
      </c>
      <c r="G138" s="190"/>
      <c r="H138" s="190"/>
      <c r="I138" s="190"/>
      <c r="J138" s="190"/>
      <c r="K138" s="191"/>
      <c r="L138" s="192" t="s">
        <v>22</v>
      </c>
      <c r="M138" s="194" t="s">
        <v>10</v>
      </c>
      <c r="N138" s="195"/>
      <c r="O138" s="24"/>
    </row>
    <row r="139" spans="1:255" ht="14.4" thickBot="1" x14ac:dyDescent="0.3">
      <c r="A139" s="9"/>
      <c r="B139" s="35"/>
      <c r="C139" s="186"/>
      <c r="D139" s="187"/>
      <c r="E139" s="188"/>
      <c r="F139" s="36" t="str">
        <f>IF(OR(H131&lt;$J$9,H133&gt;$J$10),"",CONCATENATE("MES ",H131))</f>
        <v xml:space="preserve">MES </v>
      </c>
      <c r="G139" s="37" t="str">
        <f>IF(OR(H131&lt;$J$9,H133&gt;$J$10),"",IF(H131+1&gt;H133,"",CONCATENATE("MES ",H131+1)))</f>
        <v/>
      </c>
      <c r="H139" s="37" t="str">
        <f>IF(OR(H131&lt;$J$9,H133&gt;$J$10),"",IF(H131+2&gt;H133,"",CONCATENATE("MES ",H131+2)))</f>
        <v/>
      </c>
      <c r="I139" s="37" t="str">
        <f>IF(OR(H131&lt;$J$9,H133&gt;$J$10),"",IF(H131+3&gt;H133,"",CONCATENATE("MES ",H131+3)))</f>
        <v/>
      </c>
      <c r="J139" s="37" t="str">
        <f>IF(OR(H131&lt;$J$9,H133&gt;$J$10),"",IF(H131+4&gt;H133,"",CONCATENATE("MES ",H131+4)))</f>
        <v/>
      </c>
      <c r="K139" s="38" t="str">
        <f>IF(OR(H131&lt;$J$9,H133&gt;$J$10),"",IF(H131+5&gt;H133,"",CONCATENATE("MES ",H131+5)))</f>
        <v/>
      </c>
      <c r="L139" s="193"/>
      <c r="M139" s="196"/>
      <c r="N139" s="197"/>
      <c r="O139" s="39"/>
    </row>
    <row r="140" spans="1:255" x14ac:dyDescent="0.25">
      <c r="A140" s="9"/>
      <c r="B140" s="40">
        <v>1</v>
      </c>
      <c r="C140" s="198"/>
      <c r="D140" s="199"/>
      <c r="E140" s="200"/>
      <c r="F140" s="57"/>
      <c r="G140" s="58"/>
      <c r="H140" s="58"/>
      <c r="I140" s="58"/>
      <c r="J140" s="58"/>
      <c r="K140" s="59"/>
      <c r="L140" s="41" t="str">
        <f>IF(C140="","",SUM(F140:K140))</f>
        <v/>
      </c>
      <c r="M140" s="170" t="str">
        <f t="shared" ref="M140:M149" si="11">IF(C140="","",ROUND(L140*VLOOKUP(C140,TCN,3,FALSE),3))</f>
        <v/>
      </c>
      <c r="N140" s="171"/>
      <c r="O140" s="24"/>
    </row>
    <row r="141" spans="1:255" x14ac:dyDescent="0.25">
      <c r="A141" s="9"/>
      <c r="B141" s="40">
        <v>3</v>
      </c>
      <c r="C141" s="165"/>
      <c r="D141" s="166"/>
      <c r="E141" s="167"/>
      <c r="F141" s="60"/>
      <c r="G141" s="61"/>
      <c r="H141" s="61"/>
      <c r="I141" s="61"/>
      <c r="J141" s="61"/>
      <c r="K141" s="62"/>
      <c r="L141" s="42" t="str">
        <f t="shared" ref="L141:L149" si="12">IF(C141="","",SUM(F141:K141))</f>
        <v/>
      </c>
      <c r="M141" s="168" t="str">
        <f t="shared" si="11"/>
        <v/>
      </c>
      <c r="N141" s="169"/>
      <c r="O141" s="24"/>
    </row>
    <row r="142" spans="1:255" x14ac:dyDescent="0.25">
      <c r="A142" s="9"/>
      <c r="B142" s="40">
        <v>3</v>
      </c>
      <c r="C142" s="165"/>
      <c r="D142" s="166"/>
      <c r="E142" s="167"/>
      <c r="F142" s="60"/>
      <c r="G142" s="61"/>
      <c r="H142" s="61"/>
      <c r="I142" s="61"/>
      <c r="J142" s="61"/>
      <c r="K142" s="62"/>
      <c r="L142" s="42" t="str">
        <f t="shared" si="12"/>
        <v/>
      </c>
      <c r="M142" s="168" t="str">
        <f t="shared" si="11"/>
        <v/>
      </c>
      <c r="N142" s="169"/>
      <c r="O142" s="24"/>
    </row>
    <row r="143" spans="1:255" x14ac:dyDescent="0.25">
      <c r="A143" s="9"/>
      <c r="B143" s="40">
        <v>4</v>
      </c>
      <c r="C143" s="165"/>
      <c r="D143" s="166"/>
      <c r="E143" s="167"/>
      <c r="F143" s="60"/>
      <c r="G143" s="61"/>
      <c r="H143" s="61"/>
      <c r="I143" s="61"/>
      <c r="J143" s="61"/>
      <c r="K143" s="62"/>
      <c r="L143" s="42" t="str">
        <f t="shared" si="12"/>
        <v/>
      </c>
      <c r="M143" s="168" t="str">
        <f t="shared" si="11"/>
        <v/>
      </c>
      <c r="N143" s="169"/>
      <c r="O143" s="24"/>
    </row>
    <row r="144" spans="1:255" x14ac:dyDescent="0.25">
      <c r="A144" s="9"/>
      <c r="B144" s="40">
        <v>5</v>
      </c>
      <c r="C144" s="165"/>
      <c r="D144" s="166"/>
      <c r="E144" s="167"/>
      <c r="F144" s="60"/>
      <c r="G144" s="61"/>
      <c r="H144" s="61"/>
      <c r="I144" s="61"/>
      <c r="J144" s="61"/>
      <c r="K144" s="62"/>
      <c r="L144" s="42" t="str">
        <f t="shared" si="12"/>
        <v/>
      </c>
      <c r="M144" s="168" t="str">
        <f t="shared" si="11"/>
        <v/>
      </c>
      <c r="N144" s="169"/>
      <c r="O144" s="24"/>
      <c r="AA144" s="87"/>
    </row>
    <row r="145" spans="1:255" x14ac:dyDescent="0.25">
      <c r="A145" s="9"/>
      <c r="B145" s="40">
        <v>6</v>
      </c>
      <c r="C145" s="165"/>
      <c r="D145" s="166"/>
      <c r="E145" s="167"/>
      <c r="F145" s="60"/>
      <c r="G145" s="61"/>
      <c r="H145" s="61"/>
      <c r="I145" s="61"/>
      <c r="J145" s="61"/>
      <c r="K145" s="62"/>
      <c r="L145" s="42" t="str">
        <f t="shared" si="12"/>
        <v/>
      </c>
      <c r="M145" s="168" t="str">
        <f t="shared" si="11"/>
        <v/>
      </c>
      <c r="N145" s="169"/>
      <c r="O145" s="24"/>
    </row>
    <row r="146" spans="1:255" x14ac:dyDescent="0.25">
      <c r="A146" s="9"/>
      <c r="B146" s="40">
        <v>7</v>
      </c>
      <c r="C146" s="165"/>
      <c r="D146" s="166"/>
      <c r="E146" s="167"/>
      <c r="F146" s="60"/>
      <c r="G146" s="61"/>
      <c r="H146" s="61"/>
      <c r="I146" s="61"/>
      <c r="J146" s="61"/>
      <c r="K146" s="62"/>
      <c r="L146" s="42" t="str">
        <f t="shared" si="12"/>
        <v/>
      </c>
      <c r="M146" s="168" t="str">
        <f t="shared" si="11"/>
        <v/>
      </c>
      <c r="N146" s="169"/>
      <c r="O146" s="24"/>
    </row>
    <row r="147" spans="1:255" x14ac:dyDescent="0.25">
      <c r="A147" s="9"/>
      <c r="B147" s="40">
        <v>8</v>
      </c>
      <c r="C147" s="165"/>
      <c r="D147" s="166"/>
      <c r="E147" s="167"/>
      <c r="F147" s="60"/>
      <c r="G147" s="61"/>
      <c r="H147" s="61"/>
      <c r="I147" s="61"/>
      <c r="J147" s="61"/>
      <c r="K147" s="62"/>
      <c r="L147" s="42" t="str">
        <f t="shared" si="12"/>
        <v/>
      </c>
      <c r="M147" s="168" t="str">
        <f t="shared" si="11"/>
        <v/>
      </c>
      <c r="N147" s="169"/>
      <c r="O147" s="24"/>
    </row>
    <row r="148" spans="1:255" x14ac:dyDescent="0.25">
      <c r="A148" s="9"/>
      <c r="B148" s="40">
        <v>9</v>
      </c>
      <c r="C148" s="165"/>
      <c r="D148" s="166"/>
      <c r="E148" s="167"/>
      <c r="F148" s="60"/>
      <c r="G148" s="61"/>
      <c r="H148" s="61"/>
      <c r="I148" s="61"/>
      <c r="J148" s="61"/>
      <c r="K148" s="62"/>
      <c r="L148" s="42" t="str">
        <f t="shared" si="12"/>
        <v/>
      </c>
      <c r="M148" s="168" t="str">
        <f t="shared" si="11"/>
        <v/>
      </c>
      <c r="N148" s="169"/>
      <c r="O148" s="24"/>
    </row>
    <row r="149" spans="1:255" ht="14.4" thickBot="1" x14ac:dyDescent="0.3">
      <c r="A149" s="9"/>
      <c r="B149" s="40">
        <v>10</v>
      </c>
      <c r="C149" s="172"/>
      <c r="D149" s="173"/>
      <c r="E149" s="174"/>
      <c r="F149" s="63"/>
      <c r="G149" s="64"/>
      <c r="H149" s="64"/>
      <c r="I149" s="64"/>
      <c r="J149" s="64"/>
      <c r="K149" s="65"/>
      <c r="L149" s="44" t="str">
        <f t="shared" si="12"/>
        <v/>
      </c>
      <c r="M149" s="175" t="str">
        <f t="shared" si="11"/>
        <v/>
      </c>
      <c r="N149" s="176"/>
      <c r="O149" s="24"/>
    </row>
    <row r="150" spans="1:255" x14ac:dyDescent="0.25">
      <c r="A150" s="33"/>
      <c r="B150" s="24"/>
      <c r="C150" s="24"/>
      <c r="D150" s="249" t="s">
        <v>9</v>
      </c>
      <c r="E150" s="249"/>
      <c r="F150" s="45">
        <f t="shared" ref="F150:K150" si="13">IF(AND(F139="",SUM(F139:F149)=0),"",IF(AND(F139="",SUM(F139:F149)&lt;&gt;0),"ERR",SUM(F139:F149)))</f>
        <v>0</v>
      </c>
      <c r="G150" s="45" t="str">
        <f t="shared" si="13"/>
        <v/>
      </c>
      <c r="H150" s="45" t="str">
        <f t="shared" si="13"/>
        <v/>
      </c>
      <c r="I150" s="45" t="str">
        <f t="shared" si="13"/>
        <v/>
      </c>
      <c r="J150" s="45" t="str">
        <f t="shared" si="13"/>
        <v/>
      </c>
      <c r="K150" s="45" t="str">
        <f t="shared" si="13"/>
        <v/>
      </c>
      <c r="L150" s="46"/>
      <c r="M150" s="247">
        <f>IF(OR(F150="ERR",G150="ERR",H150="ERR",I150="ERR",J150="ERR",K150="ERR"),"ERROR",SUM(M140:N149))</f>
        <v>0</v>
      </c>
      <c r="N150" s="248"/>
      <c r="O150" s="24"/>
      <c r="AA150" s="85">
        <f>M150</f>
        <v>0</v>
      </c>
    </row>
    <row r="151" spans="1:255" ht="14.4" thickBot="1" x14ac:dyDescent="0.3">
      <c r="A151" s="24"/>
      <c r="B151" s="24"/>
      <c r="C151" s="24"/>
      <c r="D151" s="24"/>
      <c r="E151" s="24"/>
      <c r="F151" s="24"/>
      <c r="G151" s="24"/>
      <c r="H151" s="24"/>
      <c r="I151" s="24"/>
      <c r="J151" s="24"/>
      <c r="K151" s="24"/>
      <c r="L151" s="24"/>
      <c r="M151" s="24"/>
      <c r="N151" s="24"/>
      <c r="O151" s="24"/>
    </row>
    <row r="152" spans="1:255" ht="14.4" thickBot="1" x14ac:dyDescent="0.3">
      <c r="A152" s="224" t="s">
        <v>154</v>
      </c>
      <c r="B152" s="225"/>
      <c r="C152" s="225"/>
      <c r="D152" s="225"/>
      <c r="E152" s="225"/>
      <c r="F152" s="225"/>
      <c r="G152" s="225"/>
      <c r="H152" s="225"/>
      <c r="I152" s="225"/>
      <c r="J152" s="225"/>
      <c r="K152" s="225"/>
      <c r="L152" s="225"/>
      <c r="M152" s="225"/>
      <c r="N152" s="225"/>
      <c r="O152" s="226"/>
    </row>
    <row r="153" spans="1:255" ht="15" customHeight="1" thickBot="1" x14ac:dyDescent="0.3">
      <c r="B153" s="22"/>
      <c r="C153" s="22"/>
      <c r="D153" s="22"/>
      <c r="E153" s="22"/>
      <c r="F153" s="22"/>
      <c r="G153" s="22"/>
      <c r="H153" s="22"/>
      <c r="I153" s="22"/>
      <c r="J153" s="22"/>
      <c r="K153" s="48"/>
      <c r="L153" s="24"/>
      <c r="M153" s="24"/>
      <c r="N153" s="24"/>
      <c r="O153" s="24"/>
    </row>
    <row r="154" spans="1:255" ht="14.4" thickBot="1" x14ac:dyDescent="0.3">
      <c r="A154" s="9"/>
      <c r="B154" s="23" t="s">
        <v>312</v>
      </c>
      <c r="C154" s="9"/>
      <c r="D154" s="9"/>
      <c r="E154" s="9"/>
      <c r="F154" s="9"/>
      <c r="G154" s="9"/>
      <c r="H154" s="9"/>
      <c r="I154" s="9"/>
      <c r="J154" s="9"/>
      <c r="K154" s="24"/>
      <c r="L154" s="237" t="s">
        <v>10</v>
      </c>
      <c r="M154" s="238"/>
      <c r="N154" s="238"/>
      <c r="O154" s="239"/>
      <c r="IU154" s="1" t="str">
        <f>B154</f>
        <v>Descripción:</v>
      </c>
    </row>
    <row r="155" spans="1:255" ht="14.4" thickBot="1" x14ac:dyDescent="0.3">
      <c r="A155" s="9"/>
      <c r="B155" s="227"/>
      <c r="C155" s="228"/>
      <c r="D155" s="228"/>
      <c r="E155" s="228"/>
      <c r="F155" s="228"/>
      <c r="G155" s="228"/>
      <c r="H155" s="228"/>
      <c r="I155" s="228"/>
      <c r="J155" s="229"/>
      <c r="K155" s="24"/>
      <c r="L155" s="233" t="s">
        <v>29</v>
      </c>
      <c r="M155" s="234"/>
      <c r="N155" s="235" t="s">
        <v>30</v>
      </c>
      <c r="O155" s="236"/>
      <c r="AA155" s="84">
        <f>B155</f>
        <v>0</v>
      </c>
    </row>
    <row r="156" spans="1:255" ht="14.4" thickBot="1" x14ac:dyDescent="0.3">
      <c r="A156" s="9"/>
      <c r="B156" s="230"/>
      <c r="C156" s="231"/>
      <c r="D156" s="231"/>
      <c r="E156" s="231"/>
      <c r="F156" s="231"/>
      <c r="G156" s="231"/>
      <c r="H156" s="231"/>
      <c r="I156" s="231"/>
      <c r="J156" s="232"/>
      <c r="K156" s="16" t="s">
        <v>9</v>
      </c>
      <c r="L156" s="220">
        <f>IF(M179=0,0,IF(G158="II",M179,IF(G158=0,"SUBSANAR",0)))</f>
        <v>0</v>
      </c>
      <c r="M156" s="221"/>
      <c r="N156" s="220">
        <f>IF(M179=0,0,IF(G158="DE",M179,IF(G158=0,"SUBSANAR",0)))</f>
        <v>0</v>
      </c>
      <c r="O156" s="221"/>
      <c r="AA156" s="85">
        <f>L156</f>
        <v>0</v>
      </c>
      <c r="IU156" s="4">
        <f>L156</f>
        <v>0</v>
      </c>
    </row>
    <row r="157" spans="1:255" x14ac:dyDescent="0.25">
      <c r="A157" s="9"/>
      <c r="B157" s="24"/>
      <c r="C157" s="24"/>
      <c r="D157" s="24"/>
      <c r="E157" s="24"/>
      <c r="F157" s="24"/>
      <c r="G157" s="24"/>
      <c r="H157" s="24"/>
      <c r="I157" s="24"/>
      <c r="J157" s="24"/>
      <c r="K157" s="24"/>
      <c r="L157" s="24"/>
      <c r="M157" s="24"/>
      <c r="N157" s="24"/>
      <c r="O157" s="24"/>
      <c r="AA157" s="85">
        <f>N156</f>
        <v>0</v>
      </c>
      <c r="IU157" s="4">
        <f>N156</f>
        <v>0</v>
      </c>
    </row>
    <row r="158" spans="1:255" x14ac:dyDescent="0.25">
      <c r="A158" s="9"/>
      <c r="B158" s="25" t="s">
        <v>36</v>
      </c>
      <c r="C158" s="26"/>
      <c r="D158" s="26"/>
      <c r="E158" s="24"/>
      <c r="F158" s="24"/>
      <c r="G158" s="56"/>
      <c r="H158" s="27" t="str">
        <f>IF(B155="","",IF(OR(G158="II",G158="DE"),"","Indicar si la subtarea es de Investigación o Desarrollo"))</f>
        <v/>
      </c>
      <c r="I158" s="24"/>
      <c r="J158" s="28"/>
      <c r="K158" s="28"/>
      <c r="L158" s="28"/>
      <c r="M158" s="28"/>
      <c r="N158" s="28"/>
      <c r="O158" s="28"/>
      <c r="AA158" s="84">
        <f>G158</f>
        <v>0</v>
      </c>
      <c r="IU158" s="1">
        <f>G158</f>
        <v>0</v>
      </c>
    </row>
    <row r="159" spans="1:255" x14ac:dyDescent="0.25">
      <c r="A159" s="9"/>
      <c r="B159" s="24"/>
      <c r="C159" s="24"/>
      <c r="D159" s="24"/>
      <c r="E159" s="24"/>
      <c r="F159" s="24"/>
      <c r="G159" s="24"/>
      <c r="H159" s="24"/>
      <c r="I159" s="24"/>
      <c r="J159" s="24"/>
      <c r="K159" s="24"/>
      <c r="L159" s="24"/>
      <c r="M159" s="24"/>
      <c r="N159" s="24"/>
      <c r="O159" s="24"/>
    </row>
    <row r="160" spans="1:255" ht="14.25" customHeight="1" x14ac:dyDescent="0.25">
      <c r="A160" s="9"/>
      <c r="B160" s="177" t="s">
        <v>155</v>
      </c>
      <c r="C160" s="177"/>
      <c r="D160" s="177"/>
      <c r="E160" s="177"/>
      <c r="F160" s="177"/>
      <c r="G160" s="177"/>
      <c r="H160" s="178"/>
      <c r="I160" s="180" t="str">
        <f>IF(AND(H160=0,H162=0),"",IF(AND(H162&gt;0,H160=0),"Incluir mes de inicio",IF(H160&lt;$J$9,"La subtarea se inicia antes del inicio de la actividad",IF(H160&gt;$J$10,"La subtarea se inicia después de la finalización de la actividad",""))))</f>
        <v/>
      </c>
      <c r="J160" s="180"/>
      <c r="K160" s="180"/>
      <c r="L160" s="180"/>
      <c r="M160" s="180"/>
      <c r="N160" s="180"/>
      <c r="O160" s="180"/>
      <c r="AA160" s="84">
        <f>H160</f>
        <v>0</v>
      </c>
      <c r="IU160" s="1">
        <f>H160</f>
        <v>0</v>
      </c>
    </row>
    <row r="161" spans="1:255" x14ac:dyDescent="0.25">
      <c r="A161" s="9"/>
      <c r="B161" s="177"/>
      <c r="C161" s="177"/>
      <c r="D161" s="177"/>
      <c r="E161" s="177"/>
      <c r="F161" s="177"/>
      <c r="G161" s="177"/>
      <c r="H161" s="201"/>
      <c r="I161" s="180"/>
      <c r="J161" s="180"/>
      <c r="K161" s="180"/>
      <c r="L161" s="180"/>
      <c r="M161" s="180"/>
      <c r="N161" s="180"/>
      <c r="O161" s="180"/>
    </row>
    <row r="162" spans="1:255" ht="14.25" customHeight="1" x14ac:dyDescent="0.25">
      <c r="A162" s="9"/>
      <c r="B162" s="177" t="s">
        <v>156</v>
      </c>
      <c r="C162" s="177"/>
      <c r="D162" s="177"/>
      <c r="E162" s="177"/>
      <c r="F162" s="177"/>
      <c r="G162" s="177"/>
      <c r="H162" s="178"/>
      <c r="I162" s="180" t="str">
        <f>IF(AND(H160=0,H162=0),"",IF(AND(OR(H160&lt;$J$9,H160&gt;$J$10),H162=0),"",IF(AND(H160&gt;=$J$9,H160&lt;=$J$10,H162=0),"Incluir mes de finalización",IF(H162&lt;$J$9,"La subtarea finaliza antes del inicio de la actividad",IF(H162&gt;$J$10,"La subtarea finaliza después de la finalización de la actividad","")))))</f>
        <v/>
      </c>
      <c r="J162" s="180"/>
      <c r="K162" s="180"/>
      <c r="L162" s="180"/>
      <c r="M162" s="180"/>
      <c r="N162" s="180"/>
      <c r="O162" s="180"/>
      <c r="AA162" s="84">
        <f>H162</f>
        <v>0</v>
      </c>
      <c r="IU162" s="1">
        <f>H162</f>
        <v>0</v>
      </c>
    </row>
    <row r="163" spans="1:255" x14ac:dyDescent="0.25">
      <c r="A163" s="9"/>
      <c r="B163" s="177"/>
      <c r="C163" s="177"/>
      <c r="D163" s="177"/>
      <c r="E163" s="177"/>
      <c r="F163" s="177"/>
      <c r="G163" s="177"/>
      <c r="H163" s="179"/>
      <c r="I163" s="180"/>
      <c r="J163" s="180"/>
      <c r="K163" s="180"/>
      <c r="L163" s="180"/>
      <c r="M163" s="180"/>
      <c r="N163" s="180"/>
      <c r="O163" s="180"/>
      <c r="AA163" s="86"/>
    </row>
    <row r="164" spans="1:255" x14ac:dyDescent="0.25">
      <c r="A164" s="9"/>
      <c r="B164" s="24"/>
      <c r="C164" s="24"/>
      <c r="D164" s="24"/>
      <c r="E164" s="24"/>
      <c r="F164" s="24"/>
      <c r="G164" s="31" t="s">
        <v>157</v>
      </c>
      <c r="H164" s="181" t="str">
        <f>IF(AND(H160=0,H162=0),"",IF(AND(H160&gt;=$J$9,H160&lt;=$J$10,H162=0),"SUBSANAR",IF(AND(H162&gt;=$J$9,H162&lt;=$J$10,H160=0),"SUBSANAR",IF(OR(H160&lt;$J$9,H160&gt;$J$10,H162&lt;$J$9,H162&gt;$J$10),"ERROR",H162-H160+1))))</f>
        <v/>
      </c>
      <c r="I164" s="182"/>
      <c r="J164" s="24" t="s">
        <v>17</v>
      </c>
      <c r="K164" s="24"/>
      <c r="L164" s="24"/>
      <c r="M164" s="24"/>
      <c r="N164" s="24"/>
      <c r="O164" s="24"/>
      <c r="AA164" s="86" t="str">
        <f>H164</f>
        <v/>
      </c>
    </row>
    <row r="165" spans="1:255" x14ac:dyDescent="0.25">
      <c r="A165" s="9"/>
      <c r="B165" s="24"/>
      <c r="C165" s="24"/>
      <c r="D165" s="24"/>
      <c r="E165" s="24"/>
      <c r="F165" s="24"/>
      <c r="G165" s="24"/>
      <c r="H165" s="24"/>
      <c r="I165" s="24"/>
      <c r="J165" s="24"/>
      <c r="K165" s="24"/>
      <c r="L165" s="24"/>
      <c r="M165" s="24"/>
      <c r="N165" s="24"/>
      <c r="O165" s="24"/>
      <c r="AA165" s="86"/>
    </row>
    <row r="166" spans="1:255" ht="14.4" thickBot="1" x14ac:dyDescent="0.3">
      <c r="A166" s="9"/>
      <c r="B166" s="32" t="s">
        <v>8</v>
      </c>
      <c r="C166" s="32"/>
      <c r="D166" s="32"/>
      <c r="E166" s="32"/>
      <c r="F166" s="32"/>
      <c r="G166" s="32"/>
      <c r="H166" s="33"/>
      <c r="I166" s="33"/>
      <c r="J166" s="33"/>
      <c r="K166" s="33"/>
      <c r="L166" s="33"/>
      <c r="M166" s="33"/>
      <c r="N166" s="33"/>
      <c r="O166" s="24"/>
      <c r="AA166" s="86"/>
    </row>
    <row r="167" spans="1:255" ht="14.25" customHeight="1" x14ac:dyDescent="0.25">
      <c r="A167" s="9"/>
      <c r="B167" s="34"/>
      <c r="C167" s="183" t="s">
        <v>19</v>
      </c>
      <c r="D167" s="184"/>
      <c r="E167" s="185"/>
      <c r="F167" s="189" t="s">
        <v>24</v>
      </c>
      <c r="G167" s="190"/>
      <c r="H167" s="190"/>
      <c r="I167" s="190"/>
      <c r="J167" s="190"/>
      <c r="K167" s="191"/>
      <c r="L167" s="192" t="s">
        <v>22</v>
      </c>
      <c r="M167" s="194" t="s">
        <v>10</v>
      </c>
      <c r="N167" s="195"/>
      <c r="O167" s="24"/>
    </row>
    <row r="168" spans="1:255" ht="14.4" thickBot="1" x14ac:dyDescent="0.3">
      <c r="A168" s="9"/>
      <c r="B168" s="35"/>
      <c r="C168" s="186"/>
      <c r="D168" s="187"/>
      <c r="E168" s="188"/>
      <c r="F168" s="36" t="str">
        <f>IF(OR(H160&lt;$J$9,H162&gt;$J$10),"",CONCATENATE("MES ",H160))</f>
        <v xml:space="preserve">MES </v>
      </c>
      <c r="G168" s="37" t="str">
        <f>IF(OR(H160&lt;$J$9,H162&gt;$J$10),"",IF(H160+1&gt;H162,"",CONCATENATE("MES ",H160+1)))</f>
        <v/>
      </c>
      <c r="H168" s="37" t="str">
        <f>IF(OR(H160&lt;$J$9,H162&gt;$J$10),"",IF(H160+2&gt;H162,"",CONCATENATE("MES ",H160+2)))</f>
        <v/>
      </c>
      <c r="I168" s="37" t="str">
        <f>IF(OR(H160&lt;$J$9,H162&gt;$J$10),"",IF(H160+3&gt;H162,"",CONCATENATE("MES ",H160+3)))</f>
        <v/>
      </c>
      <c r="J168" s="37" t="str">
        <f>IF(OR(H160&lt;$J$9,H162&gt;$J$10),"",IF(H160+4&gt;H162,"",CONCATENATE("MES ",H160+4)))</f>
        <v/>
      </c>
      <c r="K168" s="38" t="str">
        <f>IF(OR(H160&lt;$J$9,H162&gt;$J$10),"",IF(H160+5&gt;H162,"",CONCATENATE("MES ",H160+5)))</f>
        <v/>
      </c>
      <c r="L168" s="193"/>
      <c r="M168" s="196"/>
      <c r="N168" s="197"/>
      <c r="O168" s="39"/>
    </row>
    <row r="169" spans="1:255" x14ac:dyDescent="0.25">
      <c r="A169" s="9"/>
      <c r="B169" s="40">
        <v>1</v>
      </c>
      <c r="C169" s="198"/>
      <c r="D169" s="199"/>
      <c r="E169" s="200"/>
      <c r="F169" s="57"/>
      <c r="G169" s="58"/>
      <c r="H169" s="58"/>
      <c r="I169" s="58"/>
      <c r="J169" s="58"/>
      <c r="K169" s="59"/>
      <c r="L169" s="41" t="str">
        <f>IF(C169="","",SUM(F169:K169))</f>
        <v/>
      </c>
      <c r="M169" s="170" t="str">
        <f t="shared" ref="M169:M178" si="14">IF(C169="","",ROUND(L169*VLOOKUP(C169,TCN,3,FALSE),3))</f>
        <v/>
      </c>
      <c r="N169" s="171"/>
      <c r="O169" s="24"/>
    </row>
    <row r="170" spans="1:255" x14ac:dyDescent="0.25">
      <c r="A170" s="9"/>
      <c r="B170" s="40">
        <v>3</v>
      </c>
      <c r="C170" s="165"/>
      <c r="D170" s="166"/>
      <c r="E170" s="167"/>
      <c r="F170" s="60"/>
      <c r="G170" s="61"/>
      <c r="H170" s="61"/>
      <c r="I170" s="61"/>
      <c r="J170" s="61"/>
      <c r="K170" s="62"/>
      <c r="L170" s="42" t="str">
        <f t="shared" ref="L170:L178" si="15">IF(C170="","",SUM(F170:K170))</f>
        <v/>
      </c>
      <c r="M170" s="168" t="str">
        <f t="shared" si="14"/>
        <v/>
      </c>
      <c r="N170" s="169"/>
      <c r="O170" s="24"/>
    </row>
    <row r="171" spans="1:255" x14ac:dyDescent="0.25">
      <c r="A171" s="9"/>
      <c r="B171" s="40">
        <v>3</v>
      </c>
      <c r="C171" s="165"/>
      <c r="D171" s="166"/>
      <c r="E171" s="167"/>
      <c r="F171" s="60"/>
      <c r="G171" s="61"/>
      <c r="H171" s="61"/>
      <c r="I171" s="61"/>
      <c r="J171" s="61"/>
      <c r="K171" s="62"/>
      <c r="L171" s="42" t="str">
        <f t="shared" si="15"/>
        <v/>
      </c>
      <c r="M171" s="168" t="str">
        <f t="shared" si="14"/>
        <v/>
      </c>
      <c r="N171" s="169"/>
      <c r="O171" s="24"/>
    </row>
    <row r="172" spans="1:255" x14ac:dyDescent="0.25">
      <c r="A172" s="9"/>
      <c r="B172" s="40">
        <v>4</v>
      </c>
      <c r="C172" s="165"/>
      <c r="D172" s="166"/>
      <c r="E172" s="167"/>
      <c r="F172" s="60"/>
      <c r="G172" s="61"/>
      <c r="H172" s="61"/>
      <c r="I172" s="61"/>
      <c r="J172" s="61"/>
      <c r="K172" s="62"/>
      <c r="L172" s="42" t="str">
        <f t="shared" si="15"/>
        <v/>
      </c>
      <c r="M172" s="168" t="str">
        <f t="shared" si="14"/>
        <v/>
      </c>
      <c r="N172" s="169"/>
      <c r="O172" s="24"/>
    </row>
    <row r="173" spans="1:255" x14ac:dyDescent="0.25">
      <c r="A173" s="9"/>
      <c r="B173" s="40">
        <v>5</v>
      </c>
      <c r="C173" s="165"/>
      <c r="D173" s="166"/>
      <c r="E173" s="167"/>
      <c r="F173" s="60"/>
      <c r="G173" s="61"/>
      <c r="H173" s="61"/>
      <c r="I173" s="61"/>
      <c r="J173" s="61"/>
      <c r="K173" s="62"/>
      <c r="L173" s="42" t="str">
        <f t="shared" si="15"/>
        <v/>
      </c>
      <c r="M173" s="168" t="str">
        <f t="shared" si="14"/>
        <v/>
      </c>
      <c r="N173" s="169"/>
      <c r="O173" s="24"/>
      <c r="AA173" s="87"/>
    </row>
    <row r="174" spans="1:255" x14ac:dyDescent="0.25">
      <c r="A174" s="9"/>
      <c r="B174" s="40">
        <v>6</v>
      </c>
      <c r="C174" s="165"/>
      <c r="D174" s="166"/>
      <c r="E174" s="167"/>
      <c r="F174" s="60"/>
      <c r="G174" s="61"/>
      <c r="H174" s="61"/>
      <c r="I174" s="61"/>
      <c r="J174" s="61"/>
      <c r="K174" s="62"/>
      <c r="L174" s="42" t="str">
        <f t="shared" si="15"/>
        <v/>
      </c>
      <c r="M174" s="168" t="str">
        <f t="shared" si="14"/>
        <v/>
      </c>
      <c r="N174" s="169"/>
      <c r="O174" s="24"/>
    </row>
    <row r="175" spans="1:255" x14ac:dyDescent="0.25">
      <c r="A175" s="9"/>
      <c r="B175" s="40">
        <v>7</v>
      </c>
      <c r="C175" s="165"/>
      <c r="D175" s="166"/>
      <c r="E175" s="167"/>
      <c r="F175" s="60"/>
      <c r="G175" s="61"/>
      <c r="H175" s="61"/>
      <c r="I175" s="61"/>
      <c r="J175" s="61"/>
      <c r="K175" s="62"/>
      <c r="L175" s="42" t="str">
        <f t="shared" si="15"/>
        <v/>
      </c>
      <c r="M175" s="168" t="str">
        <f t="shared" si="14"/>
        <v/>
      </c>
      <c r="N175" s="169"/>
      <c r="O175" s="24"/>
    </row>
    <row r="176" spans="1:255" x14ac:dyDescent="0.25">
      <c r="A176" s="9"/>
      <c r="B176" s="40">
        <v>8</v>
      </c>
      <c r="C176" s="165"/>
      <c r="D176" s="166"/>
      <c r="E176" s="167"/>
      <c r="F176" s="60"/>
      <c r="G176" s="61"/>
      <c r="H176" s="61"/>
      <c r="I176" s="61"/>
      <c r="J176" s="61"/>
      <c r="K176" s="62"/>
      <c r="L176" s="42" t="str">
        <f t="shared" si="15"/>
        <v/>
      </c>
      <c r="M176" s="168" t="str">
        <f t="shared" si="14"/>
        <v/>
      </c>
      <c r="N176" s="169"/>
      <c r="O176" s="24"/>
    </row>
    <row r="177" spans="1:27" x14ac:dyDescent="0.25">
      <c r="A177" s="9"/>
      <c r="B177" s="40">
        <v>9</v>
      </c>
      <c r="C177" s="165"/>
      <c r="D177" s="166"/>
      <c r="E177" s="167"/>
      <c r="F177" s="60"/>
      <c r="G177" s="61"/>
      <c r="H177" s="61"/>
      <c r="I177" s="61"/>
      <c r="J177" s="61"/>
      <c r="K177" s="62"/>
      <c r="L177" s="42" t="str">
        <f t="shared" si="15"/>
        <v/>
      </c>
      <c r="M177" s="168" t="str">
        <f t="shared" si="14"/>
        <v/>
      </c>
      <c r="N177" s="169"/>
      <c r="O177" s="24"/>
    </row>
    <row r="178" spans="1:27" ht="14.4" thickBot="1" x14ac:dyDescent="0.3">
      <c r="A178" s="9"/>
      <c r="B178" s="40">
        <v>10</v>
      </c>
      <c r="C178" s="172"/>
      <c r="D178" s="173"/>
      <c r="E178" s="174"/>
      <c r="F178" s="63"/>
      <c r="G178" s="64"/>
      <c r="H178" s="64"/>
      <c r="I178" s="64"/>
      <c r="J178" s="64"/>
      <c r="K178" s="65"/>
      <c r="L178" s="44" t="str">
        <f t="shared" si="15"/>
        <v/>
      </c>
      <c r="M178" s="175" t="str">
        <f t="shared" si="14"/>
        <v/>
      </c>
      <c r="N178" s="176"/>
      <c r="O178" s="24"/>
    </row>
    <row r="179" spans="1:27" x14ac:dyDescent="0.25">
      <c r="A179" s="33"/>
      <c r="B179" s="24"/>
      <c r="C179" s="24"/>
      <c r="D179" s="249" t="s">
        <v>9</v>
      </c>
      <c r="E179" s="249"/>
      <c r="F179" s="45">
        <f t="shared" ref="F179:K179" si="16">IF(AND(F168="",SUM(F168:F178)=0),"",IF(AND(F168="",SUM(F168:F178)&lt;&gt;0),"ERR",SUM(F168:F178)))</f>
        <v>0</v>
      </c>
      <c r="G179" s="45" t="str">
        <f t="shared" si="16"/>
        <v/>
      </c>
      <c r="H179" s="45" t="str">
        <f t="shared" si="16"/>
        <v/>
      </c>
      <c r="I179" s="45" t="str">
        <f t="shared" si="16"/>
        <v/>
      </c>
      <c r="J179" s="45" t="str">
        <f t="shared" si="16"/>
        <v/>
      </c>
      <c r="K179" s="45" t="str">
        <f t="shared" si="16"/>
        <v/>
      </c>
      <c r="L179" s="46"/>
      <c r="M179" s="247">
        <f>IF(OR(F179="ERR",G179="ERR",H179="ERR",I179="ERR",J179="ERR",K179="ERR"),"ERROR",SUM(M169:N178))</f>
        <v>0</v>
      </c>
      <c r="N179" s="248"/>
      <c r="O179" s="24"/>
      <c r="AA179" s="85">
        <f>M179</f>
        <v>0</v>
      </c>
    </row>
  </sheetData>
  <sheetProtection algorithmName="SHA-512" hashValue="2ORzrW1379sPCqJA5b4Vnv0iuQdnbu6tBdAg9eKo4XofbI4wl7fYHGEKSBufIbUp8MEEQjWjWtobJ/ru2x/TWw==" saltValue="jkOx6xtb7b3lU0BTRJdx6Q==" spinCount="100000" sheet="1" objects="1" scenarios="1"/>
  <mergeCells count="260">
    <mergeCell ref="D179:E179"/>
    <mergeCell ref="M179:N179"/>
    <mergeCell ref="C176:E176"/>
    <mergeCell ref="M176:N176"/>
    <mergeCell ref="C177:E177"/>
    <mergeCell ref="M177:N177"/>
    <mergeCell ref="C178:E178"/>
    <mergeCell ref="M178:N178"/>
    <mergeCell ref="M175:N175"/>
    <mergeCell ref="L167:L168"/>
    <mergeCell ref="H164:I164"/>
    <mergeCell ref="B160:G161"/>
    <mergeCell ref="M167:N168"/>
    <mergeCell ref="C173:E173"/>
    <mergeCell ref="M173:N173"/>
    <mergeCell ref="C171:E171"/>
    <mergeCell ref="M171:N171"/>
    <mergeCell ref="C175:E175"/>
    <mergeCell ref="M174:N174"/>
    <mergeCell ref="C174:E174"/>
    <mergeCell ref="C167:E168"/>
    <mergeCell ref="C172:E172"/>
    <mergeCell ref="M172:N172"/>
    <mergeCell ref="C170:E170"/>
    <mergeCell ref="M170:N170"/>
    <mergeCell ref="F167:K167"/>
    <mergeCell ref="C169:E169"/>
    <mergeCell ref="M169:N169"/>
    <mergeCell ref="B162:G163"/>
    <mergeCell ref="H162:H163"/>
    <mergeCell ref="I162:O163"/>
    <mergeCell ref="L155:M155"/>
    <mergeCell ref="N155:O155"/>
    <mergeCell ref="L156:M156"/>
    <mergeCell ref="N156:O156"/>
    <mergeCell ref="H160:H161"/>
    <mergeCell ref="I160:O161"/>
    <mergeCell ref="B155:J156"/>
    <mergeCell ref="A152:O152"/>
    <mergeCell ref="C141:E141"/>
    <mergeCell ref="D150:E150"/>
    <mergeCell ref="C145:E145"/>
    <mergeCell ref="M145:N145"/>
    <mergeCell ref="C144:E144"/>
    <mergeCell ref="M144:N144"/>
    <mergeCell ref="L154:O154"/>
    <mergeCell ref="C146:E146"/>
    <mergeCell ref="M146:N146"/>
    <mergeCell ref="C147:E147"/>
    <mergeCell ref="M147:N147"/>
    <mergeCell ref="C149:E149"/>
    <mergeCell ref="M149:N149"/>
    <mergeCell ref="C148:E148"/>
    <mergeCell ref="M148:N148"/>
    <mergeCell ref="M150:N150"/>
    <mergeCell ref="M141:N141"/>
    <mergeCell ref="C142:E142"/>
    <mergeCell ref="M142:N142"/>
    <mergeCell ref="C143:E143"/>
    <mergeCell ref="M143:N143"/>
    <mergeCell ref="H135:I135"/>
    <mergeCell ref="B133:G134"/>
    <mergeCell ref="H133:H134"/>
    <mergeCell ref="I133:O134"/>
    <mergeCell ref="C140:E140"/>
    <mergeCell ref="M140:N140"/>
    <mergeCell ref="L125:O125"/>
    <mergeCell ref="L126:M126"/>
    <mergeCell ref="N126:O126"/>
    <mergeCell ref="B126:J127"/>
    <mergeCell ref="A120:B121"/>
    <mergeCell ref="L138:L139"/>
    <mergeCell ref="M138:N139"/>
    <mergeCell ref="C138:E139"/>
    <mergeCell ref="F138:K138"/>
    <mergeCell ref="L127:M127"/>
    <mergeCell ref="N127:O127"/>
    <mergeCell ref="B131:G132"/>
    <mergeCell ref="H131:H132"/>
    <mergeCell ref="I131:O132"/>
    <mergeCell ref="C113:E113"/>
    <mergeCell ref="C120:O121"/>
    <mergeCell ref="A123:O123"/>
    <mergeCell ref="C116:E116"/>
    <mergeCell ref="M116:N116"/>
    <mergeCell ref="C117:E117"/>
    <mergeCell ref="C114:E114"/>
    <mergeCell ref="C115:E115"/>
    <mergeCell ref="M113:N113"/>
    <mergeCell ref="M114:N114"/>
    <mergeCell ref="M117:N117"/>
    <mergeCell ref="M115:N115"/>
    <mergeCell ref="D118:E118"/>
    <mergeCell ref="M118:N118"/>
    <mergeCell ref="C111:E111"/>
    <mergeCell ref="M111:N111"/>
    <mergeCell ref="M106:N107"/>
    <mergeCell ref="C108:E108"/>
    <mergeCell ref="M108:N108"/>
    <mergeCell ref="C106:E107"/>
    <mergeCell ref="F106:K106"/>
    <mergeCell ref="L106:L107"/>
    <mergeCell ref="C112:E112"/>
    <mergeCell ref="M112:N112"/>
    <mergeCell ref="H103:I103"/>
    <mergeCell ref="D89:E89"/>
    <mergeCell ref="M89:N89"/>
    <mergeCell ref="A91:O91"/>
    <mergeCell ref="L93:O93"/>
    <mergeCell ref="C109:E109"/>
    <mergeCell ref="M109:N109"/>
    <mergeCell ref="C110:E110"/>
    <mergeCell ref="M110:N110"/>
    <mergeCell ref="L94:M94"/>
    <mergeCell ref="N94:O94"/>
    <mergeCell ref="B101:G102"/>
    <mergeCell ref="N95:O95"/>
    <mergeCell ref="C86:E86"/>
    <mergeCell ref="M86:N86"/>
    <mergeCell ref="C87:E87"/>
    <mergeCell ref="M87:N87"/>
    <mergeCell ref="C88:E88"/>
    <mergeCell ref="M88:N88"/>
    <mergeCell ref="H101:H102"/>
    <mergeCell ref="I101:O102"/>
    <mergeCell ref="B94:J95"/>
    <mergeCell ref="L95:M95"/>
    <mergeCell ref="B99:G100"/>
    <mergeCell ref="H99:H100"/>
    <mergeCell ref="I99:O100"/>
    <mergeCell ref="B72:G73"/>
    <mergeCell ref="H72:H73"/>
    <mergeCell ref="I72:O73"/>
    <mergeCell ref="L77:L78"/>
    <mergeCell ref="M77:N78"/>
    <mergeCell ref="C85:E85"/>
    <mergeCell ref="C82:E82"/>
    <mergeCell ref="C83:E83"/>
    <mergeCell ref="M83:N83"/>
    <mergeCell ref="M82:N82"/>
    <mergeCell ref="H74:I74"/>
    <mergeCell ref="C77:E78"/>
    <mergeCell ref="F77:K77"/>
    <mergeCell ref="C80:E80"/>
    <mergeCell ref="M80:N80"/>
    <mergeCell ref="C79:E79"/>
    <mergeCell ref="M79:N79"/>
    <mergeCell ref="C81:E81"/>
    <mergeCell ref="M81:N81"/>
    <mergeCell ref="C84:E84"/>
    <mergeCell ref="M84:N84"/>
    <mergeCell ref="M85:N85"/>
    <mergeCell ref="B70:G71"/>
    <mergeCell ref="H70:H71"/>
    <mergeCell ref="I70:O71"/>
    <mergeCell ref="B65:J66"/>
    <mergeCell ref="C50:E50"/>
    <mergeCell ref="M50:N50"/>
    <mergeCell ref="C51:E51"/>
    <mergeCell ref="M51:N51"/>
    <mergeCell ref="M54:N54"/>
    <mergeCell ref="C55:E55"/>
    <mergeCell ref="M55:N55"/>
    <mergeCell ref="C52:E52"/>
    <mergeCell ref="M52:N52"/>
    <mergeCell ref="C54:E54"/>
    <mergeCell ref="L64:O64"/>
    <mergeCell ref="L65:M65"/>
    <mergeCell ref="N65:O65"/>
    <mergeCell ref="L66:M66"/>
    <mergeCell ref="N66:O66"/>
    <mergeCell ref="A62:O62"/>
    <mergeCell ref="D57:E57"/>
    <mergeCell ref="M57:N57"/>
    <mergeCell ref="A59:B60"/>
    <mergeCell ref="C59:O60"/>
    <mergeCell ref="C56:E56"/>
    <mergeCell ref="M56:N56"/>
    <mergeCell ref="C47:E47"/>
    <mergeCell ref="M47:N47"/>
    <mergeCell ref="H38:H39"/>
    <mergeCell ref="I38:O39"/>
    <mergeCell ref="H42:I42"/>
    <mergeCell ref="B40:G41"/>
    <mergeCell ref="H40:H41"/>
    <mergeCell ref="I40:O41"/>
    <mergeCell ref="B38:G39"/>
    <mergeCell ref="C49:E49"/>
    <mergeCell ref="M49:N49"/>
    <mergeCell ref="C48:E48"/>
    <mergeCell ref="M48:N48"/>
    <mergeCell ref="M45:N46"/>
    <mergeCell ref="C45:E46"/>
    <mergeCell ref="F45:K45"/>
    <mergeCell ref="L45:L46"/>
    <mergeCell ref="P52:Q52"/>
    <mergeCell ref="C53:E53"/>
    <mergeCell ref="M53:N53"/>
    <mergeCell ref="A30:O30"/>
    <mergeCell ref="L34:M34"/>
    <mergeCell ref="L32:O32"/>
    <mergeCell ref="L33:M33"/>
    <mergeCell ref="N34:O34"/>
    <mergeCell ref="B33:J34"/>
    <mergeCell ref="N33:O33"/>
    <mergeCell ref="N28:O28"/>
    <mergeCell ref="I28:J28"/>
    <mergeCell ref="L28:M28"/>
    <mergeCell ref="I21:J21"/>
    <mergeCell ref="L21:M21"/>
    <mergeCell ref="N21:O21"/>
    <mergeCell ref="N27:O27"/>
    <mergeCell ref="C27:G27"/>
    <mergeCell ref="I27:J27"/>
    <mergeCell ref="L27:M27"/>
    <mergeCell ref="C26:G26"/>
    <mergeCell ref="I26:J26"/>
    <mergeCell ref="C24:G25"/>
    <mergeCell ref="H24:H25"/>
    <mergeCell ref="I24:J25"/>
    <mergeCell ref="L24:O24"/>
    <mergeCell ref="L25:M25"/>
    <mergeCell ref="N25:O25"/>
    <mergeCell ref="L26:M26"/>
    <mergeCell ref="N26:O26"/>
    <mergeCell ref="C20:G20"/>
    <mergeCell ref="I20:J20"/>
    <mergeCell ref="L20:M20"/>
    <mergeCell ref="N20:O20"/>
    <mergeCell ref="C19:G19"/>
    <mergeCell ref="I19:J19"/>
    <mergeCell ref="L19:M19"/>
    <mergeCell ref="N19:O19"/>
    <mergeCell ref="C18:G18"/>
    <mergeCell ref="I18:J18"/>
    <mergeCell ref="L18:M18"/>
    <mergeCell ref="N18:O18"/>
    <mergeCell ref="C17:G17"/>
    <mergeCell ref="I17:J17"/>
    <mergeCell ref="L17:M17"/>
    <mergeCell ref="N17:O17"/>
    <mergeCell ref="L14:O14"/>
    <mergeCell ref="L15:M15"/>
    <mergeCell ref="N15:O15"/>
    <mergeCell ref="C16:G16"/>
    <mergeCell ref="I16:J16"/>
    <mergeCell ref="L16:M16"/>
    <mergeCell ref="N16:O16"/>
    <mergeCell ref="A9:I9"/>
    <mergeCell ref="A10:I10"/>
    <mergeCell ref="J11:K11"/>
    <mergeCell ref="C14:G15"/>
    <mergeCell ref="H14:H15"/>
    <mergeCell ref="I14:J15"/>
    <mergeCell ref="A1:O1"/>
    <mergeCell ref="A2:O3"/>
    <mergeCell ref="A5:B7"/>
    <mergeCell ref="C5:K7"/>
    <mergeCell ref="M5:O6"/>
    <mergeCell ref="M7:O7"/>
  </mergeCells>
  <phoneticPr fontId="6" type="noConversion"/>
  <conditionalFormatting sqref="F79:K79">
    <cfRule type="expression" dxfId="479" priority="31" stopIfTrue="1">
      <formula>F89="ERR"</formula>
    </cfRule>
  </conditionalFormatting>
  <conditionalFormatting sqref="F84:K84">
    <cfRule type="expression" dxfId="478" priority="32" stopIfTrue="1">
      <formula>F89="ERR"</formula>
    </cfRule>
  </conditionalFormatting>
  <conditionalFormatting sqref="F80:K80">
    <cfRule type="expression" dxfId="477" priority="33" stopIfTrue="1">
      <formula>F89="ERR"</formula>
    </cfRule>
  </conditionalFormatting>
  <conditionalFormatting sqref="F81:K81">
    <cfRule type="expression" dxfId="476" priority="34" stopIfTrue="1">
      <formula>F89="ERR"</formula>
    </cfRule>
  </conditionalFormatting>
  <conditionalFormatting sqref="F82:K82">
    <cfRule type="expression" dxfId="475" priority="35" stopIfTrue="1">
      <formula>F89="ERR"</formula>
    </cfRule>
  </conditionalFormatting>
  <conditionalFormatting sqref="F83:K83">
    <cfRule type="expression" dxfId="474" priority="36" stopIfTrue="1">
      <formula>F89="ERR"</formula>
    </cfRule>
  </conditionalFormatting>
  <conditionalFormatting sqref="F85:K85">
    <cfRule type="expression" dxfId="473" priority="37" stopIfTrue="1">
      <formula>F89="ERR"</formula>
    </cfRule>
  </conditionalFormatting>
  <conditionalFormatting sqref="F86:K86">
    <cfRule type="expression" dxfId="472" priority="38" stopIfTrue="1">
      <formula>F89="ERR"</formula>
    </cfRule>
  </conditionalFormatting>
  <conditionalFormatting sqref="F87:K87">
    <cfRule type="expression" dxfId="471" priority="39" stopIfTrue="1">
      <formula>F89="ERR"</formula>
    </cfRule>
  </conditionalFormatting>
  <conditionalFormatting sqref="F88:K88">
    <cfRule type="expression" dxfId="470" priority="40" stopIfTrue="1">
      <formula>F89="ERR"</formula>
    </cfRule>
  </conditionalFormatting>
  <conditionalFormatting sqref="F57:K57 K23:K27 K14:K20 K29">
    <cfRule type="cellIs" dxfId="469" priority="81" stopIfTrue="1" operator="equal">
      <formula>"ERR"</formula>
    </cfRule>
  </conditionalFormatting>
  <conditionalFormatting sqref="F47:K47">
    <cfRule type="expression" dxfId="468" priority="82" stopIfTrue="1">
      <formula>F57="ERR"</formula>
    </cfRule>
  </conditionalFormatting>
  <conditionalFormatting sqref="F52:K52">
    <cfRule type="expression" dxfId="467" priority="83" stopIfTrue="1">
      <formula>F57="ERR"</formula>
    </cfRule>
  </conditionalFormatting>
  <conditionalFormatting sqref="F48:K48">
    <cfRule type="expression" dxfId="466" priority="84" stopIfTrue="1">
      <formula>F57="ERR"</formula>
    </cfRule>
  </conditionalFormatting>
  <conditionalFormatting sqref="F49:K49">
    <cfRule type="expression" dxfId="465" priority="85" stopIfTrue="1">
      <formula>F57="ERR"</formula>
    </cfRule>
  </conditionalFormatting>
  <conditionalFormatting sqref="F50:K50">
    <cfRule type="expression" dxfId="464" priority="86" stopIfTrue="1">
      <formula>F57="ERR"</formula>
    </cfRule>
  </conditionalFormatting>
  <conditionalFormatting sqref="F51:K51">
    <cfRule type="expression" dxfId="463" priority="87" stopIfTrue="1">
      <formula>F57="ERR"</formula>
    </cfRule>
  </conditionalFormatting>
  <conditionalFormatting sqref="F53:K53">
    <cfRule type="expression" dxfId="462" priority="88" stopIfTrue="1">
      <formula>F57="ERR"</formula>
    </cfRule>
  </conditionalFormatting>
  <conditionalFormatting sqref="F54:K54">
    <cfRule type="expression" dxfId="461" priority="89" stopIfTrue="1">
      <formula>F57="ERR"</formula>
    </cfRule>
  </conditionalFormatting>
  <conditionalFormatting sqref="F55:K55">
    <cfRule type="expression" dxfId="460" priority="90" stopIfTrue="1">
      <formula>F57="ERR"</formula>
    </cfRule>
  </conditionalFormatting>
  <conditionalFormatting sqref="F56:K56">
    <cfRule type="expression" dxfId="459" priority="91" stopIfTrue="1">
      <formula>F57="ERR"</formula>
    </cfRule>
  </conditionalFormatting>
  <conditionalFormatting sqref="H42">
    <cfRule type="cellIs" dxfId="458" priority="66" stopIfTrue="1" operator="equal">
      <formula>"ERROR"</formula>
    </cfRule>
  </conditionalFormatting>
  <conditionalFormatting sqref="H42">
    <cfRule type="cellIs" dxfId="457" priority="65" stopIfTrue="1" operator="equal">
      <formula>"SUBSANAR"</formula>
    </cfRule>
  </conditionalFormatting>
  <conditionalFormatting sqref="F89:K89 K63">
    <cfRule type="cellIs" dxfId="456" priority="64" stopIfTrue="1" operator="equal">
      <formula>"ERR"</formula>
    </cfRule>
  </conditionalFormatting>
  <conditionalFormatting sqref="N34:O34">
    <cfRule type="cellIs" dxfId="455" priority="62" stopIfTrue="1" operator="equal">
      <formula>"FALTA TIPO"</formula>
    </cfRule>
  </conditionalFormatting>
  <conditionalFormatting sqref="L34:M34">
    <cfRule type="cellIs" dxfId="454" priority="63" stopIfTrue="1" operator="equal">
      <formula>"FALTA TIPO"</formula>
    </cfRule>
  </conditionalFormatting>
  <conditionalFormatting sqref="N66:O66">
    <cfRule type="cellIs" dxfId="453" priority="60" stopIfTrue="1" operator="equal">
      <formula>"FALTA TIPO"</formula>
    </cfRule>
  </conditionalFormatting>
  <conditionalFormatting sqref="L66:M66">
    <cfRule type="cellIs" dxfId="452" priority="61" stopIfTrue="1" operator="equal">
      <formula>"FALTA TIPO"</formula>
    </cfRule>
  </conditionalFormatting>
  <conditionalFormatting sqref="H74">
    <cfRule type="cellIs" dxfId="451" priority="59" stopIfTrue="1" operator="equal">
      <formula>"ERROR"</formula>
    </cfRule>
  </conditionalFormatting>
  <conditionalFormatting sqref="H74">
    <cfRule type="cellIs" dxfId="450" priority="58" stopIfTrue="1" operator="equal">
      <formula>"SUBSANAR"</formula>
    </cfRule>
  </conditionalFormatting>
  <conditionalFormatting sqref="F118:K118 K92">
    <cfRule type="cellIs" dxfId="449" priority="57" stopIfTrue="1" operator="equal">
      <formula>"ERR"</formula>
    </cfRule>
  </conditionalFormatting>
  <conditionalFormatting sqref="N95:O95">
    <cfRule type="cellIs" dxfId="448" priority="55" stopIfTrue="1" operator="equal">
      <formula>"FALTA TIPO"</formula>
    </cfRule>
  </conditionalFormatting>
  <conditionalFormatting sqref="L95:M95">
    <cfRule type="cellIs" dxfId="447" priority="56" stopIfTrue="1" operator="equal">
      <formula>"FALTA TIPO"</formula>
    </cfRule>
  </conditionalFormatting>
  <conditionalFormatting sqref="H103">
    <cfRule type="cellIs" dxfId="446" priority="54" stopIfTrue="1" operator="equal">
      <formula>"ERROR"</formula>
    </cfRule>
  </conditionalFormatting>
  <conditionalFormatting sqref="H103">
    <cfRule type="cellIs" dxfId="445" priority="53" stopIfTrue="1" operator="equal">
      <formula>"SUBSANAR"</formula>
    </cfRule>
  </conditionalFormatting>
  <conditionalFormatting sqref="F150:K150 K124">
    <cfRule type="cellIs" dxfId="444" priority="52" stopIfTrue="1" operator="equal">
      <formula>"ERR"</formula>
    </cfRule>
  </conditionalFormatting>
  <conditionalFormatting sqref="N127:O127">
    <cfRule type="cellIs" dxfId="443" priority="50" stopIfTrue="1" operator="equal">
      <formula>"FALTA TIPO"</formula>
    </cfRule>
  </conditionalFormatting>
  <conditionalFormatting sqref="L127:M127">
    <cfRule type="cellIs" dxfId="442" priority="51" stopIfTrue="1" operator="equal">
      <formula>"FALTA TIPO"</formula>
    </cfRule>
  </conditionalFormatting>
  <conditionalFormatting sqref="H135">
    <cfRule type="cellIs" dxfId="441" priority="49" stopIfTrue="1" operator="equal">
      <formula>"ERROR"</formula>
    </cfRule>
  </conditionalFormatting>
  <conditionalFormatting sqref="H135">
    <cfRule type="cellIs" dxfId="440" priority="48" stopIfTrue="1" operator="equal">
      <formula>"SUBSANAR"</formula>
    </cfRule>
  </conditionalFormatting>
  <conditionalFormatting sqref="F179:K179 K153">
    <cfRule type="cellIs" dxfId="439" priority="47" stopIfTrue="1" operator="equal">
      <formula>"ERR"</formula>
    </cfRule>
  </conditionalFormatting>
  <conditionalFormatting sqref="N156:O156">
    <cfRule type="cellIs" dxfId="438" priority="45" stopIfTrue="1" operator="equal">
      <formula>"FALTA TIPO"</formula>
    </cfRule>
  </conditionalFormatting>
  <conditionalFormatting sqref="L156:M156">
    <cfRule type="cellIs" dxfId="437" priority="46" stopIfTrue="1" operator="equal">
      <formula>"FALTA TIPO"</formula>
    </cfRule>
  </conditionalFormatting>
  <conditionalFormatting sqref="H164">
    <cfRule type="cellIs" dxfId="436" priority="44" stopIfTrue="1" operator="equal">
      <formula>"ERROR"</formula>
    </cfRule>
  </conditionalFormatting>
  <conditionalFormatting sqref="H164">
    <cfRule type="cellIs" dxfId="435" priority="43" stopIfTrue="1" operator="equal">
      <formula>"SUBSANAR"</formula>
    </cfRule>
  </conditionalFormatting>
  <conditionalFormatting sqref="F108:K108">
    <cfRule type="expression" dxfId="434" priority="21" stopIfTrue="1">
      <formula>F118="ERR"</formula>
    </cfRule>
  </conditionalFormatting>
  <conditionalFormatting sqref="F113:K113">
    <cfRule type="expression" dxfId="433" priority="22" stopIfTrue="1">
      <formula>F118="ERR"</formula>
    </cfRule>
  </conditionalFormatting>
  <conditionalFormatting sqref="F109:K109">
    <cfRule type="expression" dxfId="432" priority="23" stopIfTrue="1">
      <formula>F118="ERR"</formula>
    </cfRule>
  </conditionalFormatting>
  <conditionalFormatting sqref="F110:K110">
    <cfRule type="expression" dxfId="431" priority="24" stopIfTrue="1">
      <formula>F118="ERR"</formula>
    </cfRule>
  </conditionalFormatting>
  <conditionalFormatting sqref="F111:K111">
    <cfRule type="expression" dxfId="430" priority="25" stopIfTrue="1">
      <formula>F118="ERR"</formula>
    </cfRule>
  </conditionalFormatting>
  <conditionalFormatting sqref="F112:K112">
    <cfRule type="expression" dxfId="429" priority="26" stopIfTrue="1">
      <formula>F118="ERR"</formula>
    </cfRule>
  </conditionalFormatting>
  <conditionalFormatting sqref="F114:K114">
    <cfRule type="expression" dxfId="428" priority="27" stopIfTrue="1">
      <formula>F118="ERR"</formula>
    </cfRule>
  </conditionalFormatting>
  <conditionalFormatting sqref="F115:K115">
    <cfRule type="expression" dxfId="427" priority="28" stopIfTrue="1">
      <formula>F118="ERR"</formula>
    </cfRule>
  </conditionalFormatting>
  <conditionalFormatting sqref="F116:K116">
    <cfRule type="expression" dxfId="426" priority="29" stopIfTrue="1">
      <formula>F118="ERR"</formula>
    </cfRule>
  </conditionalFormatting>
  <conditionalFormatting sqref="F117:K117">
    <cfRule type="expression" dxfId="425" priority="30" stopIfTrue="1">
      <formula>F118="ERR"</formula>
    </cfRule>
  </conditionalFormatting>
  <conditionalFormatting sqref="F140:K140">
    <cfRule type="expression" dxfId="424" priority="11" stopIfTrue="1">
      <formula>F150="ERR"</formula>
    </cfRule>
  </conditionalFormatting>
  <conditionalFormatting sqref="F145:K145">
    <cfRule type="expression" dxfId="423" priority="12" stopIfTrue="1">
      <formula>F150="ERR"</formula>
    </cfRule>
  </conditionalFormatting>
  <conditionalFormatting sqref="F141:K141">
    <cfRule type="expression" dxfId="422" priority="13" stopIfTrue="1">
      <formula>F150="ERR"</formula>
    </cfRule>
  </conditionalFormatting>
  <conditionalFormatting sqref="F142:K142">
    <cfRule type="expression" dxfId="421" priority="14" stopIfTrue="1">
      <formula>F150="ERR"</formula>
    </cfRule>
  </conditionalFormatting>
  <conditionalFormatting sqref="F143:K143">
    <cfRule type="expression" dxfId="420" priority="15" stopIfTrue="1">
      <formula>F150="ERR"</formula>
    </cfRule>
  </conditionalFormatting>
  <conditionalFormatting sqref="F144:K144">
    <cfRule type="expression" dxfId="419" priority="16" stopIfTrue="1">
      <formula>F150="ERR"</formula>
    </cfRule>
  </conditionalFormatting>
  <conditionalFormatting sqref="F146:K146">
    <cfRule type="expression" dxfId="418" priority="17" stopIfTrue="1">
      <formula>F150="ERR"</formula>
    </cfRule>
  </conditionalFormatting>
  <conditionalFormatting sqref="F147:K147">
    <cfRule type="expression" dxfId="417" priority="18" stopIfTrue="1">
      <formula>F150="ERR"</formula>
    </cfRule>
  </conditionalFormatting>
  <conditionalFormatting sqref="F148:K148">
    <cfRule type="expression" dxfId="416" priority="19" stopIfTrue="1">
      <formula>F150="ERR"</formula>
    </cfRule>
  </conditionalFormatting>
  <conditionalFormatting sqref="F149:K149">
    <cfRule type="expression" dxfId="415" priority="20" stopIfTrue="1">
      <formula>F150="ERR"</formula>
    </cfRule>
  </conditionalFormatting>
  <conditionalFormatting sqref="F169:K169">
    <cfRule type="expression" dxfId="414" priority="1" stopIfTrue="1">
      <formula>F179="ERR"</formula>
    </cfRule>
  </conditionalFormatting>
  <conditionalFormatting sqref="F174:K174">
    <cfRule type="expression" dxfId="413" priority="2" stopIfTrue="1">
      <formula>F179="ERR"</formula>
    </cfRule>
  </conditionalFormatting>
  <conditionalFormatting sqref="F170:K170">
    <cfRule type="expression" dxfId="412" priority="3" stopIfTrue="1">
      <formula>F179="ERR"</formula>
    </cfRule>
  </conditionalFormatting>
  <conditionalFormatting sqref="F171:K171">
    <cfRule type="expression" dxfId="411" priority="4" stopIfTrue="1">
      <formula>F179="ERR"</formula>
    </cfRule>
  </conditionalFormatting>
  <conditionalFormatting sqref="F172:K172">
    <cfRule type="expression" dxfId="410" priority="5" stopIfTrue="1">
      <formula>F179="ERR"</formula>
    </cfRule>
  </conditionalFormatting>
  <conditionalFormatting sqref="F173:K173">
    <cfRule type="expression" dxfId="409" priority="6" stopIfTrue="1">
      <formula>F179="ERR"</formula>
    </cfRule>
  </conditionalFormatting>
  <conditionalFormatting sqref="F175:K175">
    <cfRule type="expression" dxfId="408" priority="7" stopIfTrue="1">
      <formula>F179="ERR"</formula>
    </cfRule>
  </conditionalFormatting>
  <conditionalFormatting sqref="F176:K176">
    <cfRule type="expression" dxfId="407" priority="8" stopIfTrue="1">
      <formula>F179="ERR"</formula>
    </cfRule>
  </conditionalFormatting>
  <conditionalFormatting sqref="F177:K177">
    <cfRule type="expression" dxfId="406" priority="9" stopIfTrue="1">
      <formula>F179="ERR"</formula>
    </cfRule>
  </conditionalFormatting>
  <conditionalFormatting sqref="F178:K178">
    <cfRule type="expression" dxfId="405" priority="10" stopIfTrue="1">
      <formula>F179="ERR"</formula>
    </cfRule>
  </conditionalFormatting>
  <conditionalFormatting sqref="J11:K11">
    <cfRule type="cellIs" dxfId="404" priority="167" stopIfTrue="1" operator="equal">
      <formula>"ERROR"</formula>
    </cfRule>
    <cfRule type="cellIs" dxfId="403" priority="168" stopIfTrue="1" operator="equal">
      <formula>"SUBSANAR"</formula>
    </cfRule>
  </conditionalFormatting>
  <conditionalFormatting sqref="L26:O27 L16:O20">
    <cfRule type="cellIs" dxfId="402" priority="169" stopIfTrue="1" operator="equal">
      <formula>"FALTA TIPO"</formula>
    </cfRule>
    <cfRule type="cellIs" dxfId="401" priority="170" stopIfTrue="1" operator="equal">
      <formula>"ERROR TIPO"</formula>
    </cfRule>
  </conditionalFormatting>
  <dataValidations count="3">
    <dataValidation type="whole" allowBlank="1" showInputMessage="1" showErrorMessage="1" sqref="J9:J10 H38 H40 H70 H72 H99 H101 H131 H133 H160 H162" xr:uid="{00000000-0002-0000-0700-000000000000}">
      <formula1>1</formula1>
      <formula2>18</formula2>
    </dataValidation>
    <dataValidation type="list" allowBlank="1" showInputMessage="1" showErrorMessage="1" sqref="C47:E56 C140:E149 C79:E88 C108:E117 C169:E178" xr:uid="{00000000-0002-0000-0700-000001000000}">
      <formula1>OFFSET(TCN_ORD,0,,COUNTIF(TCN_ORD,"&lt;&gt;x"))</formula1>
    </dataValidation>
    <dataValidation type="list" allowBlank="1" showInputMessage="1" showErrorMessage="1" sqref="C16:G20" xr:uid="{00000000-0002-0000-0700-000002000000}">
      <formula1>OFFSET(COL_EXT,0,,COUNTIF(COL_EXT,"&lt;&gt;x"))</formula1>
    </dataValidation>
  </dataValidations>
  <printOptions horizontalCentered="1"/>
  <pageMargins left="0.59055118110236227" right="0.59055118110236227" top="0.59055118110236227" bottom="0.59055118110236227" header="0.19685039370078741" footer="0.19685039370078741"/>
  <pageSetup paperSize="9" scale="84" orientation="portrait" r:id="rId1"/>
  <headerFooter>
    <oddFooter>&amp;C&amp;8&amp;A&amp;R&amp;8Pág &amp;P de &amp;N</oddFooter>
  </headerFooter>
  <rowBreaks count="2" manualBreakCount="2">
    <brk id="57" max="14" man="1"/>
    <brk id="118" max="14" man="1"/>
  </rowBreaks>
  <colBreaks count="1" manualBreakCount="1">
    <brk id="15"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3"/>
  </sheetPr>
  <dimension ref="A1:IU179"/>
  <sheetViews>
    <sheetView showGridLines="0" showZeros="0" view="pageBreakPreview" zoomScaleNormal="100" zoomScaleSheetLayoutView="100" workbookViewId="0">
      <selection sqref="A1:XFD1048576"/>
    </sheetView>
  </sheetViews>
  <sheetFormatPr baseColWidth="10" defaultColWidth="11.5546875" defaultRowHeight="13.8" x14ac:dyDescent="0.25"/>
  <cols>
    <col min="1" max="5" width="5.6640625" style="1" customWidth="1"/>
    <col min="6" max="11" width="7.6640625" style="1" customWidth="1"/>
    <col min="12" max="12" width="6.6640625" style="1" customWidth="1"/>
    <col min="13" max="13" width="5.6640625" style="1" customWidth="1"/>
    <col min="14" max="14" width="6.6640625" style="1" customWidth="1"/>
    <col min="15" max="26" width="5.6640625" style="1" customWidth="1"/>
    <col min="27" max="27" width="20.6640625" style="84" hidden="1" customWidth="1"/>
    <col min="28" max="30" width="5.6640625" style="1" customWidth="1"/>
    <col min="31" max="253" width="11.5546875" style="1"/>
    <col min="254" max="254" width="13.33203125" style="1" bestFit="1" customWidth="1"/>
    <col min="255" max="255" width="10.109375" style="1" bestFit="1" customWidth="1"/>
    <col min="256" max="16384" width="11.5546875" style="1"/>
  </cols>
  <sheetData>
    <row r="1" spans="1:255" ht="15" customHeight="1" x14ac:dyDescent="0.25">
      <c r="A1" s="162" t="str">
        <f>'COLABORACIONES EXTERNAS'!A1:D1</f>
        <v xml:space="preserve">EMPRESA:  </v>
      </c>
      <c r="B1" s="162"/>
      <c r="C1" s="162"/>
      <c r="D1" s="162"/>
      <c r="E1" s="162"/>
      <c r="F1" s="162"/>
      <c r="G1" s="162"/>
      <c r="H1" s="162"/>
      <c r="I1" s="162"/>
      <c r="J1" s="162"/>
      <c r="K1" s="162"/>
      <c r="L1" s="162"/>
      <c r="M1" s="162"/>
      <c r="N1" s="162"/>
      <c r="O1" s="162"/>
    </row>
    <row r="2" spans="1:255" ht="14.25" customHeight="1" x14ac:dyDescent="0.25">
      <c r="A2" s="163" t="str">
        <f>'COLABORACIONES EXTERNAS'!A2:D3</f>
        <v xml:space="preserve">PROYECTO:  </v>
      </c>
      <c r="B2" s="163"/>
      <c r="C2" s="163"/>
      <c r="D2" s="163"/>
      <c r="E2" s="163"/>
      <c r="F2" s="163"/>
      <c r="G2" s="163"/>
      <c r="H2" s="163"/>
      <c r="I2" s="163"/>
      <c r="J2" s="163"/>
      <c r="K2" s="163"/>
      <c r="L2" s="163"/>
      <c r="M2" s="163"/>
      <c r="N2" s="163"/>
      <c r="O2" s="163"/>
      <c r="IQ2" s="1">
        <v>1</v>
      </c>
      <c r="IR2" s="1" t="str">
        <f>PERSONAL!F11</f>
        <v/>
      </c>
      <c r="IS2" s="1">
        <f>IF(IR2="",MAX($IQ$2:$IQ$11)+1,IQ2)</f>
        <v>11</v>
      </c>
      <c r="IT2" s="1" t="str">
        <f>IF(ISERROR(VLOOKUP(SMALL($IS$2:$IS$11,IQ2),$IQ$2:$IR$11,2,FALSE)),"X",VLOOKUP(SMALL($IS$2:$IS$11,IQ2),$IQ$2:$IR$11,2,FALSE))</f>
        <v>X</v>
      </c>
    </row>
    <row r="3" spans="1:255" x14ac:dyDescent="0.25">
      <c r="A3" s="163"/>
      <c r="B3" s="163"/>
      <c r="C3" s="163"/>
      <c r="D3" s="163"/>
      <c r="E3" s="163"/>
      <c r="F3" s="163"/>
      <c r="G3" s="163"/>
      <c r="H3" s="163"/>
      <c r="I3" s="163"/>
      <c r="J3" s="163"/>
      <c r="K3" s="163"/>
      <c r="L3" s="163"/>
      <c r="M3" s="163"/>
      <c r="N3" s="163"/>
      <c r="O3" s="163"/>
      <c r="IQ3" s="1">
        <v>2</v>
      </c>
      <c r="IR3" s="1" t="str">
        <f>PERSONAL!F12</f>
        <v/>
      </c>
      <c r="IS3" s="1">
        <f t="shared" ref="IS3:IS11" si="0">IF(IR3="",MAX($IQ$2:$IQ$11)+1,IQ3)</f>
        <v>11</v>
      </c>
      <c r="IT3" s="1" t="str">
        <f t="shared" ref="IT3:IT11" si="1">IF(ISERROR(VLOOKUP(SMALL($IS$2:$IS$11,IQ3),$IQ$2:$IR$11,2,FALSE)),"X",VLOOKUP(SMALL($IS$2:$IS$11,IQ3),$IQ$2:$IR$11,2,FALSE))</f>
        <v>X</v>
      </c>
    </row>
    <row r="4" spans="1:255" ht="14.4" thickBot="1" x14ac:dyDescent="0.3">
      <c r="IQ4" s="1">
        <v>3</v>
      </c>
      <c r="IR4" s="1" t="str">
        <f>PERSONAL!F13</f>
        <v/>
      </c>
      <c r="IS4" s="1">
        <f t="shared" si="0"/>
        <v>11</v>
      </c>
      <c r="IT4" s="1" t="str">
        <f t="shared" si="1"/>
        <v>X</v>
      </c>
    </row>
    <row r="5" spans="1:255" ht="14.4" customHeight="1" x14ac:dyDescent="0.25">
      <c r="A5" s="214" t="s">
        <v>308</v>
      </c>
      <c r="B5" s="236"/>
      <c r="C5" s="202"/>
      <c r="D5" s="203"/>
      <c r="E5" s="203"/>
      <c r="F5" s="203"/>
      <c r="G5" s="203"/>
      <c r="H5" s="203"/>
      <c r="I5" s="203"/>
      <c r="J5" s="203"/>
      <c r="K5" s="204"/>
      <c r="M5" s="214" t="s">
        <v>158</v>
      </c>
      <c r="N5" s="215"/>
      <c r="O5" s="216"/>
      <c r="AA5" s="84">
        <f>C5</f>
        <v>0</v>
      </c>
      <c r="IQ5" s="1">
        <v>4</v>
      </c>
      <c r="IR5" s="1" t="str">
        <f>PERSONAL!F14</f>
        <v/>
      </c>
      <c r="IS5" s="1">
        <f t="shared" si="0"/>
        <v>11</v>
      </c>
      <c r="IT5" s="1" t="str">
        <f t="shared" si="1"/>
        <v>X</v>
      </c>
    </row>
    <row r="6" spans="1:255" ht="15" customHeight="1" thickBot="1" x14ac:dyDescent="0.3">
      <c r="A6" s="283"/>
      <c r="B6" s="284"/>
      <c r="C6" s="205"/>
      <c r="D6" s="206"/>
      <c r="E6" s="206"/>
      <c r="F6" s="206"/>
      <c r="G6" s="206"/>
      <c r="H6" s="206"/>
      <c r="I6" s="206"/>
      <c r="J6" s="206"/>
      <c r="K6" s="207"/>
      <c r="M6" s="217"/>
      <c r="N6" s="218"/>
      <c r="O6" s="219"/>
      <c r="IQ6" s="1">
        <v>5</v>
      </c>
      <c r="IR6" s="1" t="str">
        <f>PERSONAL!F15</f>
        <v/>
      </c>
      <c r="IS6" s="1">
        <f t="shared" si="0"/>
        <v>11</v>
      </c>
      <c r="IT6" s="1" t="str">
        <f t="shared" si="1"/>
        <v>X</v>
      </c>
      <c r="IU6" s="4">
        <f>C5</f>
        <v>0</v>
      </c>
    </row>
    <row r="7" spans="1:255" ht="15" customHeight="1" thickBot="1" x14ac:dyDescent="0.3">
      <c r="A7" s="285"/>
      <c r="B7" s="286"/>
      <c r="C7" s="208"/>
      <c r="D7" s="209"/>
      <c r="E7" s="209"/>
      <c r="F7" s="209"/>
      <c r="G7" s="209"/>
      <c r="H7" s="209"/>
      <c r="I7" s="209"/>
      <c r="J7" s="209"/>
      <c r="K7" s="210"/>
      <c r="M7" s="211">
        <f>L21+N21+L28+N28+M57+M89+M118+M150+M179</f>
        <v>0</v>
      </c>
      <c r="N7" s="212"/>
      <c r="O7" s="213"/>
      <c r="AA7" s="85">
        <f>M7</f>
        <v>0</v>
      </c>
      <c r="IQ7" s="1">
        <v>6</v>
      </c>
      <c r="IR7" s="1" t="str">
        <f>PERSONAL!F16</f>
        <v/>
      </c>
      <c r="IS7" s="1">
        <f t="shared" si="0"/>
        <v>11</v>
      </c>
      <c r="IT7" s="1" t="str">
        <f t="shared" si="1"/>
        <v>X</v>
      </c>
      <c r="IU7" s="4">
        <f>M7</f>
        <v>0</v>
      </c>
    </row>
    <row r="8" spans="1:255" x14ac:dyDescent="0.25">
      <c r="IQ8" s="1">
        <v>7</v>
      </c>
      <c r="IR8" s="1" t="str">
        <f>PERSONAL!F17</f>
        <v/>
      </c>
      <c r="IS8" s="1">
        <f t="shared" si="0"/>
        <v>11</v>
      </c>
      <c r="IT8" s="1" t="str">
        <f t="shared" si="1"/>
        <v>X</v>
      </c>
    </row>
    <row r="9" spans="1:255" x14ac:dyDescent="0.25">
      <c r="A9" s="267" t="s">
        <v>160</v>
      </c>
      <c r="B9" s="267"/>
      <c r="C9" s="267"/>
      <c r="D9" s="267"/>
      <c r="E9" s="267"/>
      <c r="F9" s="267"/>
      <c r="G9" s="267"/>
      <c r="H9" s="267"/>
      <c r="I9" s="267"/>
      <c r="J9" s="49"/>
      <c r="L9" s="6" t="str">
        <f>IF(AND(J10&gt;0,J9=0),"Incluir mes de inicio","")</f>
        <v/>
      </c>
      <c r="AA9" s="84">
        <f>J9</f>
        <v>0</v>
      </c>
      <c r="IQ9" s="1">
        <v>8</v>
      </c>
      <c r="IR9" s="1" t="str">
        <f>PERSONAL!F18</f>
        <v/>
      </c>
      <c r="IS9" s="1">
        <f t="shared" si="0"/>
        <v>11</v>
      </c>
      <c r="IT9" s="1" t="str">
        <f t="shared" si="1"/>
        <v>X</v>
      </c>
      <c r="IU9" s="1">
        <f>J9</f>
        <v>0</v>
      </c>
    </row>
    <row r="10" spans="1:255" x14ac:dyDescent="0.25">
      <c r="A10" s="267" t="s">
        <v>161</v>
      </c>
      <c r="B10" s="267"/>
      <c r="C10" s="267"/>
      <c r="D10" s="267"/>
      <c r="E10" s="267"/>
      <c r="F10" s="267"/>
      <c r="G10" s="267"/>
      <c r="H10" s="267"/>
      <c r="I10" s="267"/>
      <c r="J10" s="50"/>
      <c r="L10" s="6" t="str">
        <f>IF(AND(J9&gt;0,J10=0),"Incluir mes finalización","")</f>
        <v/>
      </c>
      <c r="AA10" s="84">
        <f>J10</f>
        <v>0</v>
      </c>
      <c r="IQ10" s="1">
        <v>9</v>
      </c>
      <c r="IR10" s="1" t="str">
        <f>PERSONAL!F19</f>
        <v/>
      </c>
      <c r="IS10" s="1">
        <f t="shared" si="0"/>
        <v>11</v>
      </c>
      <c r="IT10" s="1" t="str">
        <f t="shared" si="1"/>
        <v>X</v>
      </c>
      <c r="IU10" s="1">
        <f>J10</f>
        <v>0</v>
      </c>
    </row>
    <row r="11" spans="1:255" x14ac:dyDescent="0.25">
      <c r="B11" s="7"/>
      <c r="C11" s="7"/>
      <c r="D11" s="7"/>
      <c r="I11" s="8" t="s">
        <v>162</v>
      </c>
      <c r="J11" s="181" t="str">
        <f>IF(AND(J9=0,J10=0),"",IF(AND(J9=0,J10&gt;0),"SUBSANAR",IF(AND(J9&gt;0,J10=0),"SUBSANAR",IF(J10&lt;J9,"ERROR",IF(J10-J9+1&gt;6,"ERROR",J10-J9+1)))))</f>
        <v/>
      </c>
      <c r="K11" s="182"/>
      <c r="L11" s="1" t="s">
        <v>17</v>
      </c>
      <c r="AA11" s="84" t="str">
        <f>J11</f>
        <v/>
      </c>
      <c r="IQ11" s="1">
        <v>10</v>
      </c>
      <c r="IR11" s="1" t="str">
        <f>PERSONAL!F20</f>
        <v/>
      </c>
      <c r="IS11" s="1">
        <f t="shared" si="0"/>
        <v>11</v>
      </c>
      <c r="IT11" s="1" t="str">
        <f t="shared" si="1"/>
        <v>X</v>
      </c>
    </row>
    <row r="12" spans="1:255" x14ac:dyDescent="0.25">
      <c r="A12" s="9"/>
      <c r="B12" s="9"/>
      <c r="C12" s="9"/>
      <c r="D12" s="9"/>
      <c r="O12" s="10" t="str">
        <f>IF(OR(J9=0,J10=0),"",IF(J10&lt;J9,"El mes de finalización es anterior al inicio de la actividad",IF(J11&lt;=6,"","La duración de la actividad debe ser inferior a seis meses")))</f>
        <v/>
      </c>
    </row>
    <row r="13" spans="1:255" ht="14.4" thickBot="1" x14ac:dyDescent="0.3">
      <c r="B13" s="11" t="s">
        <v>363</v>
      </c>
      <c r="C13" s="11"/>
      <c r="D13" s="11"/>
      <c r="E13" s="11"/>
      <c r="F13" s="11"/>
      <c r="G13" s="11"/>
      <c r="H13" s="9"/>
      <c r="I13" s="9"/>
      <c r="J13" s="9"/>
      <c r="K13" s="9"/>
      <c r="L13" s="9"/>
      <c r="M13" s="9"/>
      <c r="N13" s="9"/>
    </row>
    <row r="14" spans="1:255" ht="15" customHeight="1" thickBot="1" x14ac:dyDescent="0.3">
      <c r="B14" s="12"/>
      <c r="C14" s="214" t="s">
        <v>32</v>
      </c>
      <c r="D14" s="215"/>
      <c r="E14" s="215"/>
      <c r="F14" s="215"/>
      <c r="G14" s="216"/>
      <c r="H14" s="255" t="s">
        <v>33</v>
      </c>
      <c r="I14" s="214" t="s">
        <v>34</v>
      </c>
      <c r="J14" s="216"/>
      <c r="K14" s="13"/>
      <c r="L14" s="237" t="s">
        <v>10</v>
      </c>
      <c r="M14" s="238"/>
      <c r="N14" s="238"/>
      <c r="O14" s="239"/>
    </row>
    <row r="15" spans="1:255" ht="14.4" thickBot="1" x14ac:dyDescent="0.3">
      <c r="B15" s="12"/>
      <c r="C15" s="265"/>
      <c r="D15" s="269"/>
      <c r="E15" s="269"/>
      <c r="F15" s="269"/>
      <c r="G15" s="266"/>
      <c r="H15" s="156"/>
      <c r="I15" s="265"/>
      <c r="J15" s="266"/>
      <c r="K15" s="13"/>
      <c r="L15" s="233" t="s">
        <v>29</v>
      </c>
      <c r="M15" s="234"/>
      <c r="N15" s="235" t="s">
        <v>30</v>
      </c>
      <c r="O15" s="236"/>
    </row>
    <row r="16" spans="1:255" ht="15" customHeight="1" x14ac:dyDescent="0.25">
      <c r="B16" s="15">
        <v>1</v>
      </c>
      <c r="C16" s="260"/>
      <c r="D16" s="261"/>
      <c r="E16" s="261"/>
      <c r="F16" s="261"/>
      <c r="G16" s="262"/>
      <c r="H16" s="51"/>
      <c r="I16" s="263"/>
      <c r="J16" s="264"/>
      <c r="K16" s="13"/>
      <c r="L16" s="250">
        <f>IF(H16="II",I16,IF(H16="DE",0,IF(AND(I16&gt;0,H16=0),"FALTA TIPO",IF(AND(I16&gt;0,H16&lt;&gt;"DE",H16&lt;&gt;"II"),"ERROR TIPO",0))))</f>
        <v>0</v>
      </c>
      <c r="M16" s="251"/>
      <c r="N16" s="250">
        <f>IF(H16="DE",I16,IF(AND(I16&gt;0,H16=0),"FALTA TIPO",IF(AND(I16&gt;0,H16&lt;&gt;"DE",H16&lt;&gt;"II"),"ERROR TIPO",0)))</f>
        <v>0</v>
      </c>
      <c r="O16" s="251"/>
    </row>
    <row r="17" spans="1:255" x14ac:dyDescent="0.25">
      <c r="B17" s="15">
        <v>2</v>
      </c>
      <c r="C17" s="165"/>
      <c r="D17" s="166"/>
      <c r="E17" s="166"/>
      <c r="F17" s="166"/>
      <c r="G17" s="268"/>
      <c r="H17" s="52"/>
      <c r="I17" s="258"/>
      <c r="J17" s="259"/>
      <c r="K17" s="13"/>
      <c r="L17" s="252">
        <f>IF(H17="II",I17,IF(H17="DE",0,IF(AND(I17&gt;0,H17=0),"FALTA TIPO",IF(AND(I17&gt;0,OR(H17&lt;&gt;"DE",H17&lt;&gt;"II")),"ERROR TIPO",0))))</f>
        <v>0</v>
      </c>
      <c r="M17" s="271"/>
      <c r="N17" s="252">
        <f>IF(H17="DE",I17,IF(AND(I17&gt;0,H17=0),"FALTA TIPO",IF(AND(I17&gt;0,H17&lt;&gt;"DE",H17&lt;&gt;"II"),"ERROR TIPO",0)))</f>
        <v>0</v>
      </c>
      <c r="O17" s="271"/>
    </row>
    <row r="18" spans="1:255" x14ac:dyDescent="0.25">
      <c r="B18" s="15">
        <v>3</v>
      </c>
      <c r="C18" s="165"/>
      <c r="D18" s="166"/>
      <c r="E18" s="166"/>
      <c r="F18" s="166"/>
      <c r="G18" s="268"/>
      <c r="H18" s="52"/>
      <c r="I18" s="258"/>
      <c r="J18" s="259"/>
      <c r="K18" s="13"/>
      <c r="L18" s="252">
        <f>IF(H18="II",I18,IF(H18="DE",0,IF(AND(I18&gt;0,H18=0),"FALTA TIPO",IF(AND(I18&gt;0,OR(H18&lt;&gt;"DE",H18&lt;&gt;"II")),"ERROR TIPO",0))))</f>
        <v>0</v>
      </c>
      <c r="M18" s="271"/>
      <c r="N18" s="252">
        <f>IF(H18="DE",I18,IF(AND(I18&gt;0,H18=0),"FALTA TIPO",IF(AND(I18&gt;0,H18&lt;&gt;"DE",H18&lt;&gt;"II"),"ERROR TIPO",0)))</f>
        <v>0</v>
      </c>
      <c r="O18" s="271"/>
    </row>
    <row r="19" spans="1:255" x14ac:dyDescent="0.25">
      <c r="B19" s="15">
        <v>4</v>
      </c>
      <c r="C19" s="165"/>
      <c r="D19" s="166"/>
      <c r="E19" s="166"/>
      <c r="F19" s="166"/>
      <c r="G19" s="268"/>
      <c r="H19" s="52"/>
      <c r="I19" s="258"/>
      <c r="J19" s="259"/>
      <c r="K19" s="13"/>
      <c r="L19" s="252">
        <f>IF(H19="II",I19,IF(H19="DE",0,IF(AND(I19&gt;0,H19=0),"FALTA TIPO",IF(AND(I19&gt;0,OR(H19&lt;&gt;"DE",H19&lt;&gt;"II")),"ERROR TIPO",0))))</f>
        <v>0</v>
      </c>
      <c r="M19" s="271"/>
      <c r="N19" s="252">
        <f>IF(H19="DE",I19,IF(AND(I19&gt;0,H19=0),"FALTA TIPO",IF(AND(I19&gt;0,H19&lt;&gt;"DE",H19&lt;&gt;"II"),"ERROR TIPO",0)))</f>
        <v>0</v>
      </c>
      <c r="O19" s="271"/>
    </row>
    <row r="20" spans="1:255" ht="14.4" thickBot="1" x14ac:dyDescent="0.3">
      <c r="B20" s="15">
        <v>5</v>
      </c>
      <c r="C20" s="172"/>
      <c r="D20" s="173"/>
      <c r="E20" s="173"/>
      <c r="F20" s="173"/>
      <c r="G20" s="270"/>
      <c r="H20" s="53"/>
      <c r="I20" s="275"/>
      <c r="J20" s="276"/>
      <c r="K20" s="13"/>
      <c r="L20" s="256">
        <f>IF(H20="II",I20,IF(H20="DE",0,IF(AND(I20&gt;0,H20=0),"FALTA TIPO",IF(AND(I20&gt;0,OR(H20&lt;&gt;"DE",H20&lt;&gt;"II")),"ERROR TIPO",0))))</f>
        <v>0</v>
      </c>
      <c r="M20" s="282"/>
      <c r="N20" s="256">
        <f>IF(H20="DE",I20,IF(AND(I20&gt;0,H20=0),"FALTA TIPO",IF(AND(I20&gt;0,H20&lt;&gt;"DE",H20&lt;&gt;"II"),"ERROR TIPO",0)))</f>
        <v>0</v>
      </c>
      <c r="O20" s="282"/>
    </row>
    <row r="21" spans="1:255" ht="14.4" thickBot="1" x14ac:dyDescent="0.3">
      <c r="B21" s="15"/>
      <c r="F21" s="13" t="str">
        <f>IF(AND(F15="",SUM(F16:F20)=0),"",IF(AND(F15="",SUM(F16:F20)&lt;&gt;0),"ERR",SUM(F16:F20)))</f>
        <v/>
      </c>
      <c r="H21" s="16" t="s">
        <v>9</v>
      </c>
      <c r="I21" s="222">
        <f>SUM(I16:J20)</f>
        <v>0</v>
      </c>
      <c r="J21" s="223"/>
      <c r="K21" s="17"/>
      <c r="L21" s="222">
        <f>IF(OR(L16="ERROR TIPO",L17="ERROR TIPO",L18="ERROR TIPO",L19="ERROR TIPO",L20="ERROR TIPO"),"ERROR",SUM(L16:M20))</f>
        <v>0</v>
      </c>
      <c r="M21" s="223"/>
      <c r="N21" s="222">
        <f>IF(OR(N16="ERROR TIPO",N17="ERROR TIPO",N18="ERROR TIPO",N19="ERROR TIPO",N20="ERROR TIPO"),"ERROR",SUM(N16:O20))</f>
        <v>0</v>
      </c>
      <c r="O21" s="223"/>
      <c r="AA21" s="85">
        <f>I21</f>
        <v>0</v>
      </c>
      <c r="IU21" s="4">
        <f>L21</f>
        <v>0</v>
      </c>
    </row>
    <row r="22" spans="1:255" x14ac:dyDescent="0.25">
      <c r="B22" s="11"/>
      <c r="C22" s="11"/>
      <c r="D22" s="11"/>
      <c r="E22" s="11"/>
      <c r="F22" s="11"/>
      <c r="G22" s="11"/>
      <c r="H22" s="9"/>
      <c r="I22" s="9"/>
      <c r="J22" s="9"/>
      <c r="K22" s="9"/>
      <c r="L22" s="9"/>
      <c r="M22" s="9"/>
      <c r="N22" s="9"/>
      <c r="AA22" s="85">
        <f>L21</f>
        <v>0</v>
      </c>
      <c r="IU22" s="4">
        <f>N21</f>
        <v>0</v>
      </c>
    </row>
    <row r="23" spans="1:255" ht="14.4" thickBot="1" x14ac:dyDescent="0.3">
      <c r="B23" s="11" t="s">
        <v>163</v>
      </c>
      <c r="C23" s="11"/>
      <c r="D23" s="11"/>
      <c r="E23" s="11"/>
      <c r="F23" s="11"/>
      <c r="G23" s="11"/>
      <c r="H23" s="9"/>
      <c r="I23" s="9"/>
      <c r="J23" s="9"/>
      <c r="K23" s="13"/>
      <c r="L23" s="9"/>
      <c r="M23" s="9"/>
      <c r="N23" s="9"/>
      <c r="AA23" s="85">
        <f>N21</f>
        <v>0</v>
      </c>
    </row>
    <row r="24" spans="1:255" ht="15" customHeight="1" thickBot="1" x14ac:dyDescent="0.3">
      <c r="A24" s="18"/>
      <c r="B24" s="12"/>
      <c r="C24" s="214" t="s">
        <v>21</v>
      </c>
      <c r="D24" s="215"/>
      <c r="E24" s="215"/>
      <c r="F24" s="215"/>
      <c r="G24" s="216"/>
      <c r="H24" s="255" t="s">
        <v>33</v>
      </c>
      <c r="I24" s="214" t="s">
        <v>34</v>
      </c>
      <c r="J24" s="216"/>
      <c r="K24" s="13"/>
      <c r="L24" s="237" t="s">
        <v>10</v>
      </c>
      <c r="M24" s="238"/>
      <c r="N24" s="238"/>
      <c r="O24" s="239"/>
    </row>
    <row r="25" spans="1:255" ht="14.25" customHeight="1" thickBot="1" x14ac:dyDescent="0.3">
      <c r="A25" s="18"/>
      <c r="B25" s="12"/>
      <c r="C25" s="217"/>
      <c r="D25" s="218"/>
      <c r="E25" s="218"/>
      <c r="F25" s="218"/>
      <c r="G25" s="219"/>
      <c r="H25" s="156"/>
      <c r="I25" s="217"/>
      <c r="J25" s="219"/>
      <c r="K25" s="13"/>
      <c r="L25" s="233" t="s">
        <v>29</v>
      </c>
      <c r="M25" s="234"/>
      <c r="N25" s="235" t="s">
        <v>30</v>
      </c>
      <c r="O25" s="236"/>
    </row>
    <row r="26" spans="1:255" ht="15.75" customHeight="1" x14ac:dyDescent="0.25">
      <c r="B26" s="15">
        <v>1</v>
      </c>
      <c r="C26" s="277"/>
      <c r="D26" s="278"/>
      <c r="E26" s="278"/>
      <c r="F26" s="278"/>
      <c r="G26" s="279"/>
      <c r="H26" s="54"/>
      <c r="I26" s="263"/>
      <c r="J26" s="264"/>
      <c r="K26" s="13"/>
      <c r="L26" s="250">
        <f>IF(H26="II",I26,IF(H26="DE",0,IF(AND(I26&gt;0,H26=0),"FALTA TIPO",IF(AND(I26&gt;0,H26&lt;&gt;"DE",H26&lt;&gt;"II"),"ERROR TIPO",0))))</f>
        <v>0</v>
      </c>
      <c r="M26" s="251"/>
      <c r="N26" s="250">
        <f>IF(H26="DE",I26,IF(AND(I26&gt;0,H26=0),"FALTA TIPO",IF(AND(I26&gt;0,H26&lt;&gt;"DE",H26&lt;&gt;"II"),"ERROR TIPO",0)))</f>
        <v>0</v>
      </c>
      <c r="O26" s="251"/>
    </row>
    <row r="27" spans="1:255" ht="15" customHeight="1" thickBot="1" x14ac:dyDescent="0.3">
      <c r="B27" s="15">
        <v>2</v>
      </c>
      <c r="C27" s="272"/>
      <c r="D27" s="273"/>
      <c r="E27" s="273"/>
      <c r="F27" s="273"/>
      <c r="G27" s="274"/>
      <c r="H27" s="55"/>
      <c r="I27" s="275"/>
      <c r="J27" s="276"/>
      <c r="K27" s="13"/>
      <c r="L27" s="256">
        <f>IF(H27="II",I27,IF(H27="DE",0,IF(AND(I27&gt;0,H27=0),"FALTA TIPO",IF(AND(I27&gt;0,OR(H27&lt;&gt;"DE",H27&lt;&gt;"II")),"ERROR TIPO",0))))</f>
        <v>0</v>
      </c>
      <c r="M27" s="282"/>
      <c r="N27" s="256">
        <f>IF(H27="DE",I27,IF(AND(I27&gt;0,H27=0),"FALTA TIPO",IF(AND(I27&gt;0,OR(H27&lt;&gt;"DE",H27&lt;&gt;"II")),"ERROR TIPO",0)))</f>
        <v>0</v>
      </c>
      <c r="O27" s="282"/>
    </row>
    <row r="28" spans="1:255" ht="15.75" customHeight="1" thickBot="1" x14ac:dyDescent="0.3">
      <c r="B28" s="15"/>
      <c r="F28" s="13" t="str">
        <f>IF(AND(F25="",SUM(F26:F27)=0),"",IF(AND(F25="",SUM(F26:F27)&lt;&gt;0),"ERR",SUM(F26:F27)))</f>
        <v/>
      </c>
      <c r="H28" s="19" t="s">
        <v>9</v>
      </c>
      <c r="I28" s="280">
        <f>SUM(I26:J27)</f>
        <v>0</v>
      </c>
      <c r="J28" s="281"/>
      <c r="K28" s="17"/>
      <c r="L28" s="222">
        <f>IF(OR(L26="ERROR TIPO",L27="ERROR TIPO"),"ERROR",SUM(L26:M27))</f>
        <v>0</v>
      </c>
      <c r="M28" s="223"/>
      <c r="N28" s="222">
        <f>IF(OR(N26="ERROR TIPO",N27="ERROR TIPO"),"ERROR",SUM(N26:O27))</f>
        <v>0</v>
      </c>
      <c r="O28" s="223"/>
      <c r="AA28" s="85">
        <f>I28</f>
        <v>0</v>
      </c>
      <c r="IU28" s="4">
        <f>L28</f>
        <v>0</v>
      </c>
    </row>
    <row r="29" spans="1:255" ht="14.4" thickBot="1" x14ac:dyDescent="0.3">
      <c r="A29" s="9"/>
      <c r="B29" s="9"/>
      <c r="C29" s="9"/>
      <c r="D29" s="9"/>
      <c r="K29" s="13"/>
      <c r="M29" s="20"/>
      <c r="N29" s="21"/>
      <c r="AA29" s="85">
        <f>L28</f>
        <v>0</v>
      </c>
      <c r="IU29" s="4">
        <f>N28</f>
        <v>0</v>
      </c>
    </row>
    <row r="30" spans="1:255" ht="14.4" thickBot="1" x14ac:dyDescent="0.3">
      <c r="A30" s="224" t="s">
        <v>164</v>
      </c>
      <c r="B30" s="225"/>
      <c r="C30" s="225"/>
      <c r="D30" s="225"/>
      <c r="E30" s="225"/>
      <c r="F30" s="225"/>
      <c r="G30" s="225"/>
      <c r="H30" s="225"/>
      <c r="I30" s="225"/>
      <c r="J30" s="225"/>
      <c r="K30" s="225"/>
      <c r="L30" s="225"/>
      <c r="M30" s="225"/>
      <c r="N30" s="225"/>
      <c r="O30" s="226"/>
      <c r="AA30" s="85">
        <f>N28</f>
        <v>0</v>
      </c>
    </row>
    <row r="31" spans="1:255" ht="15" customHeight="1" thickBot="1" x14ac:dyDescent="0.3">
      <c r="B31" s="22"/>
      <c r="C31" s="22"/>
      <c r="D31" s="22"/>
      <c r="E31" s="22"/>
      <c r="F31" s="22"/>
      <c r="G31" s="22"/>
      <c r="H31" s="22"/>
      <c r="I31" s="22"/>
      <c r="J31" s="22"/>
      <c r="K31" s="22"/>
      <c r="L31" s="22"/>
      <c r="M31" s="22"/>
      <c r="N31" s="22"/>
      <c r="O31" s="22"/>
    </row>
    <row r="32" spans="1:255" ht="15.75" customHeight="1" thickBot="1" x14ac:dyDescent="0.3">
      <c r="A32" s="9"/>
      <c r="B32" s="23" t="s">
        <v>312</v>
      </c>
      <c r="C32" s="9"/>
      <c r="D32" s="9"/>
      <c r="E32" s="9"/>
      <c r="F32" s="9"/>
      <c r="G32" s="9"/>
      <c r="H32" s="9"/>
      <c r="I32" s="9"/>
      <c r="J32" s="9"/>
      <c r="K32" s="24"/>
      <c r="L32" s="237" t="s">
        <v>10</v>
      </c>
      <c r="M32" s="238"/>
      <c r="N32" s="238"/>
      <c r="O32" s="239"/>
      <c r="IU32" s="1" t="str">
        <f>B32</f>
        <v>Descripción:</v>
      </c>
    </row>
    <row r="33" spans="1:255" ht="15" customHeight="1" thickBot="1" x14ac:dyDescent="0.3">
      <c r="A33" s="9"/>
      <c r="B33" s="227"/>
      <c r="C33" s="228"/>
      <c r="D33" s="228"/>
      <c r="E33" s="228"/>
      <c r="F33" s="228"/>
      <c r="G33" s="228"/>
      <c r="H33" s="228"/>
      <c r="I33" s="228"/>
      <c r="J33" s="229"/>
      <c r="K33" s="24"/>
      <c r="L33" s="233" t="s">
        <v>29</v>
      </c>
      <c r="M33" s="234"/>
      <c r="N33" s="235" t="s">
        <v>30</v>
      </c>
      <c r="O33" s="236"/>
      <c r="AA33" s="84">
        <f>B33</f>
        <v>0</v>
      </c>
    </row>
    <row r="34" spans="1:255" ht="15.75" customHeight="1" thickBot="1" x14ac:dyDescent="0.3">
      <c r="A34" s="9"/>
      <c r="B34" s="230"/>
      <c r="C34" s="231"/>
      <c r="D34" s="231"/>
      <c r="E34" s="231"/>
      <c r="F34" s="231"/>
      <c r="G34" s="231"/>
      <c r="H34" s="231"/>
      <c r="I34" s="231"/>
      <c r="J34" s="232"/>
      <c r="K34" s="16" t="s">
        <v>9</v>
      </c>
      <c r="L34" s="220">
        <f>IF(M57=0,0,IF(G36="II",M57,IF(G36=0,"SUBSANAR",0)))</f>
        <v>0</v>
      </c>
      <c r="M34" s="221"/>
      <c r="N34" s="220">
        <f>IF(M57=0,0,IF(G36="DE",M57,IF(G36=0,"SUBSANAR",0)))</f>
        <v>0</v>
      </c>
      <c r="O34" s="221"/>
      <c r="AA34" s="85">
        <f>L34</f>
        <v>0</v>
      </c>
      <c r="IU34" s="4">
        <f>L34</f>
        <v>0</v>
      </c>
    </row>
    <row r="35" spans="1:255" ht="15.75" customHeight="1" x14ac:dyDescent="0.25">
      <c r="A35" s="9"/>
      <c r="B35" s="24"/>
      <c r="C35" s="24"/>
      <c r="D35" s="24"/>
      <c r="E35" s="24"/>
      <c r="F35" s="24"/>
      <c r="G35" s="24"/>
      <c r="H35" s="24"/>
      <c r="I35" s="24"/>
      <c r="J35" s="24"/>
      <c r="K35" s="24"/>
      <c r="L35" s="24"/>
      <c r="M35" s="24"/>
      <c r="N35" s="24"/>
      <c r="O35" s="24"/>
      <c r="AA35" s="85">
        <f>N34</f>
        <v>0</v>
      </c>
      <c r="IU35" s="4">
        <f>N34</f>
        <v>0</v>
      </c>
    </row>
    <row r="36" spans="1:255" ht="15" customHeight="1" x14ac:dyDescent="0.25">
      <c r="A36" s="9"/>
      <c r="B36" s="25" t="s">
        <v>36</v>
      </c>
      <c r="C36" s="26"/>
      <c r="D36" s="26"/>
      <c r="E36" s="24"/>
      <c r="F36" s="24"/>
      <c r="G36" s="56"/>
      <c r="H36" s="27" t="str">
        <f>IF(B33="","",IF(OR(G36="II",G36="DE"),"","Indicar si la subtarea es de Investigación o Desarrollo"))</f>
        <v/>
      </c>
      <c r="I36" s="24"/>
      <c r="J36" s="28"/>
      <c r="K36" s="28"/>
      <c r="L36" s="28"/>
      <c r="M36" s="28"/>
      <c r="N36" s="28"/>
      <c r="O36" s="28"/>
      <c r="AA36" s="84">
        <f>G36</f>
        <v>0</v>
      </c>
      <c r="IU36" s="1">
        <f>G36</f>
        <v>0</v>
      </c>
    </row>
    <row r="37" spans="1:255" ht="15" customHeight="1" x14ac:dyDescent="0.25">
      <c r="A37" s="9"/>
      <c r="B37" s="24"/>
      <c r="C37" s="24"/>
      <c r="D37" s="24"/>
      <c r="E37" s="24"/>
      <c r="F37" s="24"/>
      <c r="G37" s="24"/>
      <c r="H37" s="24"/>
      <c r="I37" s="24"/>
      <c r="J37" s="24"/>
      <c r="K37" s="24"/>
      <c r="L37" s="24"/>
      <c r="M37" s="24"/>
      <c r="N37" s="24"/>
      <c r="O37" s="24"/>
    </row>
    <row r="38" spans="1:255" ht="15" customHeight="1" x14ac:dyDescent="0.25">
      <c r="A38" s="9"/>
      <c r="B38" s="177" t="s">
        <v>165</v>
      </c>
      <c r="C38" s="177"/>
      <c r="D38" s="177"/>
      <c r="E38" s="177"/>
      <c r="F38" s="177"/>
      <c r="G38" s="177"/>
      <c r="H38" s="178"/>
      <c r="I38" s="180" t="str">
        <f>IF(AND(H38=0,H40=0),"",IF(AND(H40&gt;0,H38=0),"Incluir mes de inicio",IF(H38&lt;$J$9,"La subtarea se inicia antes del inicio de la actividad",IF(H38&gt;$J$10,"La subtarea se inicia después de la finalización de la actividad",""))))</f>
        <v/>
      </c>
      <c r="J38" s="180"/>
      <c r="K38" s="180"/>
      <c r="L38" s="180"/>
      <c r="M38" s="180"/>
      <c r="N38" s="180"/>
      <c r="O38" s="180"/>
      <c r="AA38" s="84">
        <f>H38</f>
        <v>0</v>
      </c>
      <c r="IU38" s="1">
        <f>H38</f>
        <v>0</v>
      </c>
    </row>
    <row r="39" spans="1:255" ht="15" customHeight="1" x14ac:dyDescent="0.25">
      <c r="A39" s="9"/>
      <c r="B39" s="177"/>
      <c r="C39" s="177"/>
      <c r="D39" s="177"/>
      <c r="E39" s="177"/>
      <c r="F39" s="177"/>
      <c r="G39" s="177"/>
      <c r="H39" s="201"/>
      <c r="I39" s="180"/>
      <c r="J39" s="180"/>
      <c r="K39" s="180"/>
      <c r="L39" s="180"/>
      <c r="M39" s="180"/>
      <c r="N39" s="180"/>
      <c r="O39" s="180"/>
    </row>
    <row r="40" spans="1:255" ht="14.25" customHeight="1" x14ac:dyDescent="0.25">
      <c r="A40" s="9"/>
      <c r="B40" s="177" t="s">
        <v>166</v>
      </c>
      <c r="C40" s="177"/>
      <c r="D40" s="177"/>
      <c r="E40" s="177"/>
      <c r="F40" s="177"/>
      <c r="G40" s="177"/>
      <c r="H40" s="178"/>
      <c r="I40" s="180" t="str">
        <f>IF(AND(H38=0,H40=0),"",IF(AND(OR(H38&lt;$J$9,H38&gt;$J$10),H40=0),"",IF(AND(H38&gt;=$J$9,H38&lt;=$J$10,H40=0),"Incluir mes de finalización",IF(H40&lt;$J$9,"La subtarea finaliza antes del inicio de la actividad",IF(H40&gt;$J$10,"La subtarea finaliza después de la finalización de la actividad","")))))</f>
        <v/>
      </c>
      <c r="J40" s="180"/>
      <c r="K40" s="180"/>
      <c r="L40" s="180"/>
      <c r="M40" s="180"/>
      <c r="N40" s="180"/>
      <c r="O40" s="180"/>
      <c r="AA40" s="84">
        <f>H40</f>
        <v>0</v>
      </c>
      <c r="IU40" s="1">
        <f>H40</f>
        <v>0</v>
      </c>
    </row>
    <row r="41" spans="1:255" ht="14.4" customHeight="1" x14ac:dyDescent="0.25">
      <c r="A41" s="9"/>
      <c r="B41" s="177"/>
      <c r="C41" s="177"/>
      <c r="D41" s="177"/>
      <c r="E41" s="177"/>
      <c r="F41" s="177"/>
      <c r="G41" s="177"/>
      <c r="H41" s="179"/>
      <c r="I41" s="180"/>
      <c r="J41" s="180"/>
      <c r="K41" s="180"/>
      <c r="L41" s="180"/>
      <c r="M41" s="180"/>
      <c r="N41" s="180"/>
      <c r="O41" s="180"/>
      <c r="R41" s="29"/>
      <c r="S41" s="29"/>
      <c r="T41" s="29"/>
      <c r="U41" s="29"/>
      <c r="V41" s="29"/>
      <c r="W41" s="29"/>
      <c r="X41" s="29"/>
      <c r="Y41" s="29"/>
      <c r="Z41" s="29"/>
      <c r="AA41" s="86"/>
      <c r="AB41" s="29"/>
      <c r="AC41" s="29"/>
      <c r="AD41" s="29"/>
      <c r="IU41" s="29"/>
    </row>
    <row r="42" spans="1:255" ht="14.4" customHeight="1" x14ac:dyDescent="0.25">
      <c r="A42" s="9"/>
      <c r="B42" s="24"/>
      <c r="C42" s="24"/>
      <c r="D42" s="24"/>
      <c r="E42" s="24"/>
      <c r="F42" s="24"/>
      <c r="G42" s="31" t="s">
        <v>167</v>
      </c>
      <c r="H42" s="181" t="str">
        <f>IF(AND(H38=0,H40=0),"",IF(AND(H38&gt;=$J$9,H38&lt;=$J$10,H40=0),"SUBSANAR",IF(AND(H40&gt;=$J$9,H40&lt;=$J$10,H38=0),"SUBSANAR",IF(OR(H38&lt;$J$9,H38&gt;$J$10,H40&lt;$J$9,H40&gt;$J$10),"ERROR",H40-H38+1))))</f>
        <v/>
      </c>
      <c r="I42" s="182"/>
      <c r="J42" s="24" t="s">
        <v>17</v>
      </c>
      <c r="K42" s="24"/>
      <c r="L42" s="24"/>
      <c r="M42" s="24"/>
      <c r="N42" s="24"/>
      <c r="O42" s="24"/>
      <c r="R42" s="29"/>
      <c r="S42" s="29"/>
      <c r="T42" s="29"/>
      <c r="U42" s="29"/>
      <c r="V42" s="29"/>
      <c r="W42" s="29"/>
      <c r="X42" s="29"/>
      <c r="Y42" s="29"/>
      <c r="Z42" s="29"/>
      <c r="AA42" s="86" t="str">
        <f>H42</f>
        <v/>
      </c>
      <c r="AB42" s="29"/>
      <c r="AC42" s="29"/>
      <c r="AD42" s="29"/>
      <c r="IU42" s="29"/>
    </row>
    <row r="43" spans="1:255" ht="14.4" customHeight="1" x14ac:dyDescent="0.25">
      <c r="A43" s="9"/>
      <c r="B43" s="24"/>
      <c r="C43" s="24"/>
      <c r="D43" s="24"/>
      <c r="E43" s="24"/>
      <c r="F43" s="24"/>
      <c r="G43" s="24"/>
      <c r="H43" s="24"/>
      <c r="I43" s="24"/>
      <c r="J43" s="24"/>
      <c r="K43" s="24"/>
      <c r="L43" s="24"/>
      <c r="M43" s="24"/>
      <c r="N43" s="24"/>
      <c r="O43" s="24"/>
      <c r="R43" s="29"/>
      <c r="S43" s="29"/>
      <c r="T43" s="29"/>
      <c r="U43" s="29"/>
      <c r="V43" s="29"/>
      <c r="W43" s="29"/>
      <c r="X43" s="29"/>
      <c r="Y43" s="29"/>
      <c r="Z43" s="29"/>
      <c r="AA43" s="86"/>
      <c r="AB43" s="29"/>
      <c r="AC43" s="29"/>
      <c r="AD43" s="29"/>
      <c r="IU43" s="29"/>
    </row>
    <row r="44" spans="1:255" ht="15.75" customHeight="1" thickBot="1" x14ac:dyDescent="0.3">
      <c r="A44" s="9"/>
      <c r="B44" s="32" t="s">
        <v>8</v>
      </c>
      <c r="C44" s="32"/>
      <c r="D44" s="32"/>
      <c r="E44" s="32"/>
      <c r="F44" s="32"/>
      <c r="G44" s="32"/>
      <c r="H44" s="33"/>
      <c r="I44" s="33"/>
      <c r="J44" s="33"/>
      <c r="K44" s="33"/>
      <c r="L44" s="33"/>
      <c r="M44" s="33"/>
      <c r="N44" s="33"/>
      <c r="O44" s="24"/>
      <c r="R44" s="29"/>
      <c r="S44" s="29"/>
      <c r="T44" s="29"/>
      <c r="U44" s="29"/>
      <c r="V44" s="29"/>
      <c r="W44" s="29"/>
      <c r="X44" s="29"/>
      <c r="Y44" s="29"/>
      <c r="Z44" s="29"/>
      <c r="AA44" s="86"/>
      <c r="AB44" s="29"/>
      <c r="AC44" s="29"/>
      <c r="AD44" s="29"/>
      <c r="IU44" s="29"/>
    </row>
    <row r="45" spans="1:255" ht="14.4" customHeight="1" x14ac:dyDescent="0.25">
      <c r="A45" s="9"/>
      <c r="B45" s="34"/>
      <c r="C45" s="183" t="s">
        <v>19</v>
      </c>
      <c r="D45" s="184"/>
      <c r="E45" s="185"/>
      <c r="F45" s="189" t="s">
        <v>24</v>
      </c>
      <c r="G45" s="190"/>
      <c r="H45" s="190"/>
      <c r="I45" s="190"/>
      <c r="J45" s="190"/>
      <c r="K45" s="191"/>
      <c r="L45" s="192" t="s">
        <v>22</v>
      </c>
      <c r="M45" s="194" t="s">
        <v>10</v>
      </c>
      <c r="N45" s="195"/>
      <c r="O45" s="24"/>
    </row>
    <row r="46" spans="1:255" ht="15.75" customHeight="1" thickBot="1" x14ac:dyDescent="0.3">
      <c r="A46" s="9"/>
      <c r="B46" s="35"/>
      <c r="C46" s="186"/>
      <c r="D46" s="187"/>
      <c r="E46" s="188"/>
      <c r="F46" s="36" t="str">
        <f>IF(OR(H38&lt;$J$9,H40&gt;$J$10),"",CONCATENATE("MES ",H38))</f>
        <v xml:space="preserve">MES </v>
      </c>
      <c r="G46" s="37" t="str">
        <f>IF(OR(H38&lt;$J$9,H40&gt;$J$10),"",IF(H38+1&gt;H40,"",CONCATENATE("MES ",H38+1)))</f>
        <v/>
      </c>
      <c r="H46" s="37" t="str">
        <f>IF(OR(H38&lt;$J$9,H40&gt;$J$10),"",IF(H38+2&gt;H40,"",CONCATENATE("MES ",H38+2)))</f>
        <v/>
      </c>
      <c r="I46" s="37" t="str">
        <f>IF(OR(H38&lt;$J$9,H40&gt;$J$10),"",IF(H38+3&gt;H40,"",CONCATENATE("MES ",H38+3)))</f>
        <v/>
      </c>
      <c r="J46" s="37" t="str">
        <f>IF(OR(H38&lt;$J$9,H40&gt;$J$10),"",IF(H38+4&gt;H40,"",CONCATENATE("MES ",H38+4)))</f>
        <v/>
      </c>
      <c r="K46" s="38" t="str">
        <f>IF(OR(H38&lt;$J$9,H40&gt;$J$10),"",IF(H38+5&gt;H40,"",CONCATENATE("MES ",H38+5)))</f>
        <v/>
      </c>
      <c r="L46" s="193"/>
      <c r="M46" s="196"/>
      <c r="N46" s="197"/>
      <c r="O46" s="39"/>
    </row>
    <row r="47" spans="1:255" ht="15" customHeight="1" x14ac:dyDescent="0.25">
      <c r="A47" s="9"/>
      <c r="B47" s="40">
        <v>1</v>
      </c>
      <c r="C47" s="198"/>
      <c r="D47" s="199"/>
      <c r="E47" s="200"/>
      <c r="F47" s="57"/>
      <c r="G47" s="58"/>
      <c r="H47" s="58"/>
      <c r="I47" s="58"/>
      <c r="J47" s="58"/>
      <c r="K47" s="59"/>
      <c r="L47" s="41" t="str">
        <f>IF(C47="","",SUM(F47:K47))</f>
        <v/>
      </c>
      <c r="M47" s="170" t="str">
        <f t="shared" ref="M47:M56" si="2">IF(C47="","",ROUND(L47*VLOOKUP(C47,TCN,3,FALSE),3))</f>
        <v/>
      </c>
      <c r="N47" s="171"/>
      <c r="O47" s="24"/>
    </row>
    <row r="48" spans="1:255" ht="15" customHeight="1" x14ac:dyDescent="0.25">
      <c r="A48" s="9"/>
      <c r="B48" s="40">
        <v>3</v>
      </c>
      <c r="C48" s="165"/>
      <c r="D48" s="166"/>
      <c r="E48" s="167"/>
      <c r="F48" s="60"/>
      <c r="G48" s="61"/>
      <c r="H48" s="61"/>
      <c r="I48" s="61"/>
      <c r="J48" s="61"/>
      <c r="K48" s="62"/>
      <c r="L48" s="42" t="str">
        <f t="shared" ref="L48:L56" si="3">IF(C48="","",SUM(F48:K48))</f>
        <v/>
      </c>
      <c r="M48" s="168" t="str">
        <f t="shared" si="2"/>
        <v/>
      </c>
      <c r="N48" s="169"/>
      <c r="O48" s="24"/>
    </row>
    <row r="49" spans="1:255" ht="15" customHeight="1" x14ac:dyDescent="0.25">
      <c r="A49" s="9"/>
      <c r="B49" s="40">
        <v>3</v>
      </c>
      <c r="C49" s="165"/>
      <c r="D49" s="166"/>
      <c r="E49" s="167"/>
      <c r="F49" s="60"/>
      <c r="G49" s="61"/>
      <c r="H49" s="61"/>
      <c r="I49" s="61"/>
      <c r="J49" s="61"/>
      <c r="K49" s="62"/>
      <c r="L49" s="42" t="str">
        <f t="shared" si="3"/>
        <v/>
      </c>
      <c r="M49" s="168" t="str">
        <f t="shared" si="2"/>
        <v/>
      </c>
      <c r="N49" s="169"/>
      <c r="O49" s="24"/>
    </row>
    <row r="50" spans="1:255" ht="15" customHeight="1" x14ac:dyDescent="0.25">
      <c r="A50" s="9"/>
      <c r="B50" s="40">
        <v>4</v>
      </c>
      <c r="C50" s="165"/>
      <c r="D50" s="166"/>
      <c r="E50" s="167"/>
      <c r="F50" s="60"/>
      <c r="G50" s="61"/>
      <c r="H50" s="61"/>
      <c r="I50" s="61"/>
      <c r="J50" s="61"/>
      <c r="K50" s="62"/>
      <c r="L50" s="42" t="str">
        <f t="shared" si="3"/>
        <v/>
      </c>
      <c r="M50" s="168" t="str">
        <f t="shared" si="2"/>
        <v/>
      </c>
      <c r="N50" s="169"/>
      <c r="O50" s="24"/>
    </row>
    <row r="51" spans="1:255" s="18" customFormat="1" ht="14.4" customHeight="1" x14ac:dyDescent="0.3">
      <c r="A51" s="9"/>
      <c r="B51" s="40">
        <v>5</v>
      </c>
      <c r="C51" s="165"/>
      <c r="D51" s="166"/>
      <c r="E51" s="167"/>
      <c r="F51" s="60"/>
      <c r="G51" s="61"/>
      <c r="H51" s="61"/>
      <c r="I51" s="61"/>
      <c r="J51" s="61"/>
      <c r="K51" s="62"/>
      <c r="L51" s="42" t="str">
        <f t="shared" si="3"/>
        <v/>
      </c>
      <c r="M51" s="168" t="str">
        <f t="shared" si="2"/>
        <v/>
      </c>
      <c r="N51" s="169"/>
      <c r="O51" s="24"/>
      <c r="Q51" s="2"/>
      <c r="AA51" s="87"/>
    </row>
    <row r="52" spans="1:255" ht="15" customHeight="1" x14ac:dyDescent="0.25">
      <c r="A52" s="9"/>
      <c r="B52" s="40">
        <v>6</v>
      </c>
      <c r="C52" s="165"/>
      <c r="D52" s="166"/>
      <c r="E52" s="167"/>
      <c r="F52" s="60"/>
      <c r="G52" s="61"/>
      <c r="H52" s="61"/>
      <c r="I52" s="61"/>
      <c r="J52" s="61"/>
      <c r="K52" s="62"/>
      <c r="L52" s="42" t="str">
        <f t="shared" si="3"/>
        <v/>
      </c>
      <c r="M52" s="168" t="str">
        <f t="shared" si="2"/>
        <v/>
      </c>
      <c r="N52" s="169"/>
      <c r="O52" s="24"/>
      <c r="P52" s="246"/>
      <c r="Q52" s="246"/>
    </row>
    <row r="53" spans="1:255" ht="14.4" x14ac:dyDescent="0.3">
      <c r="A53" s="9"/>
      <c r="B53" s="40">
        <v>7</v>
      </c>
      <c r="C53" s="165"/>
      <c r="D53" s="166"/>
      <c r="E53" s="167"/>
      <c r="F53" s="60"/>
      <c r="G53" s="61"/>
      <c r="H53" s="61"/>
      <c r="I53" s="61"/>
      <c r="J53" s="61"/>
      <c r="K53" s="62"/>
      <c r="L53" s="42" t="str">
        <f t="shared" si="3"/>
        <v/>
      </c>
      <c r="M53" s="168" t="str">
        <f t="shared" si="2"/>
        <v/>
      </c>
      <c r="N53" s="169"/>
      <c r="O53" s="24"/>
      <c r="Q53" s="2"/>
    </row>
    <row r="54" spans="1:255" ht="14.4" x14ac:dyDescent="0.3">
      <c r="A54" s="9"/>
      <c r="B54" s="40">
        <v>8</v>
      </c>
      <c r="C54" s="165"/>
      <c r="D54" s="166"/>
      <c r="E54" s="167"/>
      <c r="F54" s="60"/>
      <c r="G54" s="61"/>
      <c r="H54" s="61"/>
      <c r="I54" s="61"/>
      <c r="J54" s="61"/>
      <c r="K54" s="62"/>
      <c r="L54" s="42" t="str">
        <f t="shared" si="3"/>
        <v/>
      </c>
      <c r="M54" s="168" t="str">
        <f t="shared" si="2"/>
        <v/>
      </c>
      <c r="N54" s="169"/>
      <c r="O54" s="24"/>
      <c r="Q54" s="2"/>
    </row>
    <row r="55" spans="1:255" ht="14.4" x14ac:dyDescent="0.3">
      <c r="A55" s="9"/>
      <c r="B55" s="40">
        <v>9</v>
      </c>
      <c r="C55" s="165"/>
      <c r="D55" s="166"/>
      <c r="E55" s="167"/>
      <c r="F55" s="60"/>
      <c r="G55" s="61"/>
      <c r="H55" s="61"/>
      <c r="I55" s="61"/>
      <c r="J55" s="61"/>
      <c r="K55" s="62"/>
      <c r="L55" s="42" t="str">
        <f t="shared" si="3"/>
        <v/>
      </c>
      <c r="M55" s="168" t="str">
        <f t="shared" si="2"/>
        <v/>
      </c>
      <c r="N55" s="169"/>
      <c r="O55" s="24"/>
      <c r="Q55" s="2"/>
    </row>
    <row r="56" spans="1:255" ht="15.75" customHeight="1" thickBot="1" x14ac:dyDescent="0.3">
      <c r="A56" s="9"/>
      <c r="B56" s="40">
        <v>10</v>
      </c>
      <c r="C56" s="172"/>
      <c r="D56" s="173"/>
      <c r="E56" s="174"/>
      <c r="F56" s="63"/>
      <c r="G56" s="64"/>
      <c r="H56" s="64"/>
      <c r="I56" s="64"/>
      <c r="J56" s="64"/>
      <c r="K56" s="65"/>
      <c r="L56" s="44" t="str">
        <f t="shared" si="3"/>
        <v/>
      </c>
      <c r="M56" s="175" t="str">
        <f t="shared" si="2"/>
        <v/>
      </c>
      <c r="N56" s="176"/>
      <c r="O56" s="24"/>
    </row>
    <row r="57" spans="1:255" x14ac:dyDescent="0.25">
      <c r="A57" s="33"/>
      <c r="B57" s="24"/>
      <c r="C57" s="24"/>
      <c r="D57" s="249" t="s">
        <v>9</v>
      </c>
      <c r="E57" s="249"/>
      <c r="F57" s="45">
        <f t="shared" ref="F57:K57" si="4">IF(AND(F46="",SUM(F46:F56)=0),"",IF(AND(F46="",SUM(F46:F56)&lt;&gt;0),"ERR",SUM(F46:F56)))</f>
        <v>0</v>
      </c>
      <c r="G57" s="45" t="str">
        <f t="shared" si="4"/>
        <v/>
      </c>
      <c r="H57" s="45" t="str">
        <f t="shared" si="4"/>
        <v/>
      </c>
      <c r="I57" s="45" t="str">
        <f t="shared" si="4"/>
        <v/>
      </c>
      <c r="J57" s="45" t="str">
        <f t="shared" si="4"/>
        <v/>
      </c>
      <c r="K57" s="45" t="str">
        <f t="shared" si="4"/>
        <v/>
      </c>
      <c r="L57" s="46"/>
      <c r="M57" s="247">
        <f>IF(OR(F57="ERR",G57="ERR",H57="ERR",I57="ERR",J57="ERR",K57="ERR"),"ERROR",SUM(M47:N56))</f>
        <v>0</v>
      </c>
      <c r="N57" s="248"/>
      <c r="O57" s="24"/>
      <c r="AA57" s="85">
        <f>M57</f>
        <v>0</v>
      </c>
    </row>
    <row r="58" spans="1:255" ht="14.4" thickBot="1" x14ac:dyDescent="0.3">
      <c r="A58" s="47"/>
      <c r="B58" s="47"/>
      <c r="C58" s="47"/>
      <c r="D58" s="47"/>
      <c r="E58" s="47"/>
      <c r="F58" s="47"/>
      <c r="G58" s="47"/>
      <c r="H58" s="47"/>
      <c r="I58" s="47"/>
      <c r="J58" s="47"/>
      <c r="K58" s="47"/>
      <c r="L58" s="47"/>
      <c r="M58" s="47"/>
      <c r="N58" s="47"/>
      <c r="O58" s="47"/>
    </row>
    <row r="59" spans="1:255" ht="14.25" customHeight="1" x14ac:dyDescent="0.25">
      <c r="A59" s="214" t="s">
        <v>159</v>
      </c>
      <c r="B59" s="216"/>
      <c r="C59" s="240">
        <f>$C$5</f>
        <v>0</v>
      </c>
      <c r="D59" s="241"/>
      <c r="E59" s="241"/>
      <c r="F59" s="241"/>
      <c r="G59" s="241"/>
      <c r="H59" s="241"/>
      <c r="I59" s="241"/>
      <c r="J59" s="241"/>
      <c r="K59" s="241"/>
      <c r="L59" s="241"/>
      <c r="M59" s="241"/>
      <c r="N59" s="241"/>
      <c r="O59" s="242"/>
    </row>
    <row r="60" spans="1:255" ht="14.4" thickBot="1" x14ac:dyDescent="0.3">
      <c r="A60" s="217"/>
      <c r="B60" s="219"/>
      <c r="C60" s="243"/>
      <c r="D60" s="244"/>
      <c r="E60" s="244"/>
      <c r="F60" s="244"/>
      <c r="G60" s="244"/>
      <c r="H60" s="244"/>
      <c r="I60" s="244"/>
      <c r="J60" s="244"/>
      <c r="K60" s="244"/>
      <c r="L60" s="244"/>
      <c r="M60" s="244"/>
      <c r="N60" s="244"/>
      <c r="O60" s="245"/>
    </row>
    <row r="61" spans="1:255" ht="14.25" customHeight="1" thickBot="1" x14ac:dyDescent="0.3"/>
    <row r="62" spans="1:255" ht="14.4" thickBot="1" x14ac:dyDescent="0.3">
      <c r="A62" s="224" t="s">
        <v>168</v>
      </c>
      <c r="B62" s="225"/>
      <c r="C62" s="225"/>
      <c r="D62" s="225"/>
      <c r="E62" s="225"/>
      <c r="F62" s="225"/>
      <c r="G62" s="225"/>
      <c r="H62" s="225"/>
      <c r="I62" s="225"/>
      <c r="J62" s="225"/>
      <c r="K62" s="225"/>
      <c r="L62" s="225"/>
      <c r="M62" s="225"/>
      <c r="N62" s="225"/>
      <c r="O62" s="226"/>
    </row>
    <row r="63" spans="1:255" ht="15" customHeight="1" thickBot="1" x14ac:dyDescent="0.3">
      <c r="B63" s="22"/>
      <c r="C63" s="22"/>
      <c r="D63" s="22"/>
      <c r="E63" s="22"/>
      <c r="F63" s="22"/>
      <c r="G63" s="22"/>
      <c r="H63" s="22"/>
      <c r="I63" s="22"/>
      <c r="J63" s="22"/>
      <c r="K63" s="48"/>
      <c r="L63" s="24"/>
      <c r="M63" s="24"/>
      <c r="N63" s="24"/>
      <c r="O63" s="24"/>
    </row>
    <row r="64" spans="1:255" ht="14.4" thickBot="1" x14ac:dyDescent="0.3">
      <c r="A64" s="9"/>
      <c r="B64" s="23" t="s">
        <v>312</v>
      </c>
      <c r="C64" s="9"/>
      <c r="D64" s="9"/>
      <c r="E64" s="9"/>
      <c r="F64" s="9"/>
      <c r="G64" s="9"/>
      <c r="H64" s="9"/>
      <c r="I64" s="9"/>
      <c r="J64" s="9"/>
      <c r="K64" s="24"/>
      <c r="L64" s="237" t="s">
        <v>10</v>
      </c>
      <c r="M64" s="238"/>
      <c r="N64" s="238"/>
      <c r="O64" s="239"/>
      <c r="IU64" s="1" t="str">
        <f>B64</f>
        <v>Descripción:</v>
      </c>
    </row>
    <row r="65" spans="1:255" ht="14.4" thickBot="1" x14ac:dyDescent="0.3">
      <c r="A65" s="9"/>
      <c r="B65" s="227"/>
      <c r="C65" s="228"/>
      <c r="D65" s="228"/>
      <c r="E65" s="228"/>
      <c r="F65" s="228"/>
      <c r="G65" s="228"/>
      <c r="H65" s="228"/>
      <c r="I65" s="228"/>
      <c r="J65" s="229"/>
      <c r="K65" s="24"/>
      <c r="L65" s="233" t="s">
        <v>29</v>
      </c>
      <c r="M65" s="234"/>
      <c r="N65" s="235" t="s">
        <v>30</v>
      </c>
      <c r="O65" s="236"/>
      <c r="AA65" s="84">
        <f>B65</f>
        <v>0</v>
      </c>
    </row>
    <row r="66" spans="1:255" ht="14.4" thickBot="1" x14ac:dyDescent="0.3">
      <c r="A66" s="9"/>
      <c r="B66" s="230"/>
      <c r="C66" s="231"/>
      <c r="D66" s="231"/>
      <c r="E66" s="231"/>
      <c r="F66" s="231"/>
      <c r="G66" s="231"/>
      <c r="H66" s="231"/>
      <c r="I66" s="231"/>
      <c r="J66" s="232"/>
      <c r="K66" s="16" t="s">
        <v>9</v>
      </c>
      <c r="L66" s="220">
        <f>IF(M89=0,0,IF(G68="II",M89,IF(G68=0,"SUBSANAR",0)))</f>
        <v>0</v>
      </c>
      <c r="M66" s="221"/>
      <c r="N66" s="220">
        <f>IF(M89=0,0,IF(G68="DE",M89,IF(G68=0,"SUBSANAR",0)))</f>
        <v>0</v>
      </c>
      <c r="O66" s="221"/>
      <c r="AA66" s="85">
        <f>L66</f>
        <v>0</v>
      </c>
      <c r="IU66" s="4">
        <f>L66</f>
        <v>0</v>
      </c>
    </row>
    <row r="67" spans="1:255" x14ac:dyDescent="0.25">
      <c r="A67" s="9"/>
      <c r="B67" s="24"/>
      <c r="C67" s="24"/>
      <c r="D67" s="24"/>
      <c r="E67" s="24"/>
      <c r="F67" s="24"/>
      <c r="G67" s="24"/>
      <c r="H67" s="24"/>
      <c r="I67" s="24"/>
      <c r="J67" s="24"/>
      <c r="K67" s="24"/>
      <c r="L67" s="24"/>
      <c r="M67" s="24"/>
      <c r="N67" s="24"/>
      <c r="O67" s="24"/>
      <c r="AA67" s="85">
        <f>N66</f>
        <v>0</v>
      </c>
      <c r="IU67" s="4">
        <f>N66</f>
        <v>0</v>
      </c>
    </row>
    <row r="68" spans="1:255" x14ac:dyDescent="0.25">
      <c r="A68" s="9"/>
      <c r="B68" s="25" t="s">
        <v>36</v>
      </c>
      <c r="C68" s="26"/>
      <c r="D68" s="26"/>
      <c r="E68" s="24"/>
      <c r="F68" s="24"/>
      <c r="G68" s="56"/>
      <c r="H68" s="27" t="str">
        <f>IF(B65="","",IF(OR(G68="II",G68="DE"),"","Indicar si la subtarea es de Investigación o Desarrollo"))</f>
        <v/>
      </c>
      <c r="I68" s="24"/>
      <c r="J68" s="28"/>
      <c r="K68" s="28"/>
      <c r="L68" s="28"/>
      <c r="M68" s="28"/>
      <c r="N68" s="28"/>
      <c r="O68" s="28"/>
      <c r="AA68" s="84">
        <f>G68</f>
        <v>0</v>
      </c>
      <c r="IU68" s="1">
        <f>G68</f>
        <v>0</v>
      </c>
    </row>
    <row r="69" spans="1:255" x14ac:dyDescent="0.25">
      <c r="A69" s="9"/>
      <c r="B69" s="24"/>
      <c r="C69" s="24"/>
      <c r="D69" s="24"/>
      <c r="E69" s="24"/>
      <c r="F69" s="24"/>
      <c r="G69" s="24"/>
      <c r="H69" s="24"/>
      <c r="I69" s="24"/>
      <c r="J69" s="24"/>
      <c r="K69" s="24"/>
      <c r="L69" s="24"/>
      <c r="M69" s="24"/>
      <c r="N69" s="24"/>
      <c r="O69" s="24"/>
    </row>
    <row r="70" spans="1:255" ht="14.25" customHeight="1" x14ac:dyDescent="0.25">
      <c r="A70" s="9"/>
      <c r="B70" s="177" t="s">
        <v>169</v>
      </c>
      <c r="C70" s="177"/>
      <c r="D70" s="177"/>
      <c r="E70" s="177"/>
      <c r="F70" s="177"/>
      <c r="G70" s="177"/>
      <c r="H70" s="178"/>
      <c r="I70" s="180" t="str">
        <f>IF(AND(H70=0,H72=0),"",IF(AND(H72&gt;0,H70=0),"Incluir mes de inicio",IF(H70&lt;$J$9,"La subtarea se inicia antes del inicio de la actividad",IF(H70&gt;$J$10,"La subtarea se inicia después de la finalización de la actividad",""))))</f>
        <v/>
      </c>
      <c r="J70" s="180"/>
      <c r="K70" s="180"/>
      <c r="L70" s="180"/>
      <c r="M70" s="180"/>
      <c r="N70" s="180"/>
      <c r="O70" s="180"/>
      <c r="AA70" s="84">
        <f>H70</f>
        <v>0</v>
      </c>
      <c r="IU70" s="1">
        <f>H70</f>
        <v>0</v>
      </c>
    </row>
    <row r="71" spans="1:255" x14ac:dyDescent="0.25">
      <c r="A71" s="9"/>
      <c r="B71" s="177"/>
      <c r="C71" s="177"/>
      <c r="D71" s="177"/>
      <c r="E71" s="177"/>
      <c r="F71" s="177"/>
      <c r="G71" s="177"/>
      <c r="H71" s="201"/>
      <c r="I71" s="180"/>
      <c r="J71" s="180"/>
      <c r="K71" s="180"/>
      <c r="L71" s="180"/>
      <c r="M71" s="180"/>
      <c r="N71" s="180"/>
      <c r="O71" s="180"/>
    </row>
    <row r="72" spans="1:255" ht="14.25" customHeight="1" x14ac:dyDescent="0.25">
      <c r="A72" s="9"/>
      <c r="B72" s="177" t="s">
        <v>170</v>
      </c>
      <c r="C72" s="177"/>
      <c r="D72" s="177"/>
      <c r="E72" s="177"/>
      <c r="F72" s="177"/>
      <c r="G72" s="177"/>
      <c r="H72" s="178"/>
      <c r="I72" s="180" t="str">
        <f>IF(AND(H70=0,H72=0),"",IF(AND(OR(H70&lt;$J$9,H70&gt;$J$10),H72=0),"",IF(AND(H70&gt;=$J$9,H70&lt;=$J$10,H72=0),"Incluir mes de finalización",IF(H72&lt;$J$9,"La subtarea finaliza antes del inicio de la actividad",IF(H72&gt;$J$10,"La subtarea finaliza después de la finalización de la actividad","")))))</f>
        <v/>
      </c>
      <c r="J72" s="180"/>
      <c r="K72" s="180"/>
      <c r="L72" s="180"/>
      <c r="M72" s="180"/>
      <c r="N72" s="180"/>
      <c r="O72" s="180"/>
      <c r="AA72" s="84">
        <f>H72</f>
        <v>0</v>
      </c>
      <c r="IU72" s="1">
        <f>H72</f>
        <v>0</v>
      </c>
    </row>
    <row r="73" spans="1:255" x14ac:dyDescent="0.25">
      <c r="A73" s="9"/>
      <c r="B73" s="177"/>
      <c r="C73" s="177"/>
      <c r="D73" s="177"/>
      <c r="E73" s="177"/>
      <c r="F73" s="177"/>
      <c r="G73" s="177"/>
      <c r="H73" s="179"/>
      <c r="I73" s="180"/>
      <c r="J73" s="180"/>
      <c r="K73" s="180"/>
      <c r="L73" s="180"/>
      <c r="M73" s="180"/>
      <c r="N73" s="180"/>
      <c r="O73" s="180"/>
      <c r="AA73" s="86"/>
    </row>
    <row r="74" spans="1:255" x14ac:dyDescent="0.25">
      <c r="A74" s="9"/>
      <c r="B74" s="24"/>
      <c r="C74" s="24"/>
      <c r="D74" s="24"/>
      <c r="E74" s="24"/>
      <c r="F74" s="24"/>
      <c r="G74" s="31" t="s">
        <v>171</v>
      </c>
      <c r="H74" s="181" t="str">
        <f>IF(AND(H70=0,H72=0),"",IF(AND(H70&gt;=$J$9,H70&lt;=$J$10,H72=0),"SUBSANAR",IF(AND(H72&gt;=$J$9,H72&lt;=$J$10,H70=0),"SUBSANAR",IF(OR(H70&lt;$J$9,H70&gt;$J$10,H72&lt;$J$9,H72&gt;$J$10),"ERROR",H72-H70+1))))</f>
        <v/>
      </c>
      <c r="I74" s="182"/>
      <c r="J74" s="24" t="s">
        <v>17</v>
      </c>
      <c r="K74" s="24"/>
      <c r="L74" s="24"/>
      <c r="M74" s="24"/>
      <c r="N74" s="24"/>
      <c r="O74" s="24"/>
      <c r="AA74" s="86" t="str">
        <f>H74</f>
        <v/>
      </c>
    </row>
    <row r="75" spans="1:255" x14ac:dyDescent="0.25">
      <c r="A75" s="9"/>
      <c r="B75" s="24"/>
      <c r="C75" s="24"/>
      <c r="D75" s="24"/>
      <c r="E75" s="24"/>
      <c r="F75" s="24"/>
      <c r="G75" s="24"/>
      <c r="H75" s="24"/>
      <c r="I75" s="24"/>
      <c r="J75" s="24"/>
      <c r="K75" s="24"/>
      <c r="L75" s="24"/>
      <c r="M75" s="24"/>
      <c r="N75" s="24"/>
      <c r="O75" s="24"/>
      <c r="AA75" s="86"/>
    </row>
    <row r="76" spans="1:255" ht="14.4" thickBot="1" x14ac:dyDescent="0.3">
      <c r="A76" s="9"/>
      <c r="B76" s="32" t="s">
        <v>8</v>
      </c>
      <c r="C76" s="32"/>
      <c r="D76" s="32"/>
      <c r="E76" s="32"/>
      <c r="F76" s="32"/>
      <c r="G76" s="32"/>
      <c r="H76" s="33"/>
      <c r="I76" s="33"/>
      <c r="J76" s="33"/>
      <c r="K76" s="33"/>
      <c r="L76" s="33"/>
      <c r="M76" s="33"/>
      <c r="N76" s="33"/>
      <c r="O76" s="24"/>
      <c r="AA76" s="86"/>
    </row>
    <row r="77" spans="1:255" ht="14.25" customHeight="1" x14ac:dyDescent="0.25">
      <c r="A77" s="9"/>
      <c r="B77" s="34"/>
      <c r="C77" s="183" t="s">
        <v>19</v>
      </c>
      <c r="D77" s="184"/>
      <c r="E77" s="185"/>
      <c r="F77" s="189" t="s">
        <v>24</v>
      </c>
      <c r="G77" s="190"/>
      <c r="H77" s="190"/>
      <c r="I77" s="190"/>
      <c r="J77" s="190"/>
      <c r="K77" s="191"/>
      <c r="L77" s="192" t="s">
        <v>22</v>
      </c>
      <c r="M77" s="194" t="s">
        <v>10</v>
      </c>
      <c r="N77" s="195"/>
      <c r="O77" s="24"/>
    </row>
    <row r="78" spans="1:255" ht="14.4" thickBot="1" x14ac:dyDescent="0.3">
      <c r="A78" s="9"/>
      <c r="B78" s="35"/>
      <c r="C78" s="186"/>
      <c r="D78" s="187"/>
      <c r="E78" s="188"/>
      <c r="F78" s="36" t="str">
        <f>IF(OR(H70&lt;$J$9,H72&gt;$J$10),"",CONCATENATE("MES ",H70))</f>
        <v xml:space="preserve">MES </v>
      </c>
      <c r="G78" s="37" t="str">
        <f>IF(OR(H70&lt;$J$9,H72&gt;$J$10),"",IF(H70+1&gt;H72,"",CONCATENATE("MES ",H70+1)))</f>
        <v/>
      </c>
      <c r="H78" s="37" t="str">
        <f>IF(OR(H70&lt;$J$9,H72&gt;$J$10),"",IF(H70+2&gt;H72,"",CONCATENATE("MES ",H70+2)))</f>
        <v/>
      </c>
      <c r="I78" s="37" t="str">
        <f>IF(OR(H70&lt;$J$9,H72&gt;$J$10),"",IF(H70+3&gt;H72,"",CONCATENATE("MES ",H70+3)))</f>
        <v/>
      </c>
      <c r="J78" s="37" t="str">
        <f>IF(OR(H70&lt;$J$9,H72&gt;$J$10),"",IF(H70+4&gt;H72,"",CONCATENATE("MES ",H70+4)))</f>
        <v/>
      </c>
      <c r="K78" s="38" t="str">
        <f>IF(OR(H70&lt;$J$9,H72&gt;$J$10),"",IF(H70+5&gt;H72,"",CONCATENATE("MES ",H70+5)))</f>
        <v/>
      </c>
      <c r="L78" s="193"/>
      <c r="M78" s="196"/>
      <c r="N78" s="197"/>
      <c r="O78" s="39"/>
    </row>
    <row r="79" spans="1:255" x14ac:dyDescent="0.25">
      <c r="A79" s="9"/>
      <c r="B79" s="40">
        <v>1</v>
      </c>
      <c r="C79" s="198"/>
      <c r="D79" s="199"/>
      <c r="E79" s="200"/>
      <c r="F79" s="57"/>
      <c r="G79" s="58"/>
      <c r="H79" s="58"/>
      <c r="I79" s="58"/>
      <c r="J79" s="58"/>
      <c r="K79" s="59"/>
      <c r="L79" s="41" t="str">
        <f>IF(C79="","",SUM(F79:K79))</f>
        <v/>
      </c>
      <c r="M79" s="170" t="str">
        <f t="shared" ref="M79:M88" si="5">IF(C79="","",ROUND(L79*VLOOKUP(C79,TCN,3,FALSE),3))</f>
        <v/>
      </c>
      <c r="N79" s="171"/>
      <c r="O79" s="24"/>
    </row>
    <row r="80" spans="1:255" x14ac:dyDescent="0.25">
      <c r="A80" s="9"/>
      <c r="B80" s="40">
        <v>3</v>
      </c>
      <c r="C80" s="165"/>
      <c r="D80" s="166"/>
      <c r="E80" s="167"/>
      <c r="F80" s="60"/>
      <c r="G80" s="61"/>
      <c r="H80" s="61"/>
      <c r="I80" s="61"/>
      <c r="J80" s="61"/>
      <c r="K80" s="62"/>
      <c r="L80" s="42" t="str">
        <f t="shared" ref="L80:L88" si="6">IF(C80="","",SUM(F80:K80))</f>
        <v/>
      </c>
      <c r="M80" s="168" t="str">
        <f t="shared" si="5"/>
        <v/>
      </c>
      <c r="N80" s="169"/>
      <c r="O80" s="24"/>
    </row>
    <row r="81" spans="1:255" x14ac:dyDescent="0.25">
      <c r="A81" s="9"/>
      <c r="B81" s="40">
        <v>3</v>
      </c>
      <c r="C81" s="165"/>
      <c r="D81" s="166"/>
      <c r="E81" s="167"/>
      <c r="F81" s="60"/>
      <c r="G81" s="61"/>
      <c r="H81" s="61"/>
      <c r="I81" s="61"/>
      <c r="J81" s="61"/>
      <c r="K81" s="62"/>
      <c r="L81" s="42" t="str">
        <f t="shared" si="6"/>
        <v/>
      </c>
      <c r="M81" s="168" t="str">
        <f t="shared" si="5"/>
        <v/>
      </c>
      <c r="N81" s="169"/>
      <c r="O81" s="24"/>
    </row>
    <row r="82" spans="1:255" x14ac:dyDescent="0.25">
      <c r="A82" s="9"/>
      <c r="B82" s="40">
        <v>4</v>
      </c>
      <c r="C82" s="165"/>
      <c r="D82" s="166"/>
      <c r="E82" s="167"/>
      <c r="F82" s="60"/>
      <c r="G82" s="61"/>
      <c r="H82" s="61"/>
      <c r="I82" s="61"/>
      <c r="J82" s="61"/>
      <c r="K82" s="62"/>
      <c r="L82" s="42" t="str">
        <f t="shared" si="6"/>
        <v/>
      </c>
      <c r="M82" s="168" t="str">
        <f t="shared" si="5"/>
        <v/>
      </c>
      <c r="N82" s="169"/>
      <c r="O82" s="24"/>
    </row>
    <row r="83" spans="1:255" x14ac:dyDescent="0.25">
      <c r="A83" s="9"/>
      <c r="B83" s="40">
        <v>5</v>
      </c>
      <c r="C83" s="165"/>
      <c r="D83" s="166"/>
      <c r="E83" s="167"/>
      <c r="F83" s="60"/>
      <c r="G83" s="61"/>
      <c r="H83" s="61"/>
      <c r="I83" s="61"/>
      <c r="J83" s="61"/>
      <c r="K83" s="62"/>
      <c r="L83" s="42" t="str">
        <f t="shared" si="6"/>
        <v/>
      </c>
      <c r="M83" s="168" t="str">
        <f t="shared" si="5"/>
        <v/>
      </c>
      <c r="N83" s="169"/>
      <c r="O83" s="24"/>
      <c r="AA83" s="87"/>
    </row>
    <row r="84" spans="1:255" x14ac:dyDescent="0.25">
      <c r="A84" s="9"/>
      <c r="B84" s="40">
        <v>6</v>
      </c>
      <c r="C84" s="165"/>
      <c r="D84" s="166"/>
      <c r="E84" s="167"/>
      <c r="F84" s="60"/>
      <c r="G84" s="61"/>
      <c r="H84" s="61"/>
      <c r="I84" s="61"/>
      <c r="J84" s="61"/>
      <c r="K84" s="62"/>
      <c r="L84" s="42" t="str">
        <f t="shared" si="6"/>
        <v/>
      </c>
      <c r="M84" s="168" t="str">
        <f t="shared" si="5"/>
        <v/>
      </c>
      <c r="N84" s="169"/>
      <c r="O84" s="24"/>
    </row>
    <row r="85" spans="1:255" x14ac:dyDescent="0.25">
      <c r="A85" s="9"/>
      <c r="B85" s="40">
        <v>7</v>
      </c>
      <c r="C85" s="165"/>
      <c r="D85" s="166"/>
      <c r="E85" s="167"/>
      <c r="F85" s="60"/>
      <c r="G85" s="61"/>
      <c r="H85" s="61"/>
      <c r="I85" s="61"/>
      <c r="J85" s="61"/>
      <c r="K85" s="62"/>
      <c r="L85" s="42" t="str">
        <f t="shared" si="6"/>
        <v/>
      </c>
      <c r="M85" s="168" t="str">
        <f t="shared" si="5"/>
        <v/>
      </c>
      <c r="N85" s="169"/>
      <c r="O85" s="24"/>
    </row>
    <row r="86" spans="1:255" x14ac:dyDescent="0.25">
      <c r="A86" s="9"/>
      <c r="B86" s="40">
        <v>8</v>
      </c>
      <c r="C86" s="165"/>
      <c r="D86" s="166"/>
      <c r="E86" s="167"/>
      <c r="F86" s="60"/>
      <c r="G86" s="61"/>
      <c r="H86" s="61"/>
      <c r="I86" s="61"/>
      <c r="J86" s="61"/>
      <c r="K86" s="62"/>
      <c r="L86" s="42" t="str">
        <f t="shared" si="6"/>
        <v/>
      </c>
      <c r="M86" s="168" t="str">
        <f t="shared" si="5"/>
        <v/>
      </c>
      <c r="N86" s="169"/>
      <c r="O86" s="24"/>
    </row>
    <row r="87" spans="1:255" x14ac:dyDescent="0.25">
      <c r="A87" s="9"/>
      <c r="B87" s="40">
        <v>9</v>
      </c>
      <c r="C87" s="165"/>
      <c r="D87" s="166"/>
      <c r="E87" s="167"/>
      <c r="F87" s="60"/>
      <c r="G87" s="61"/>
      <c r="H87" s="61"/>
      <c r="I87" s="61"/>
      <c r="J87" s="61"/>
      <c r="K87" s="62"/>
      <c r="L87" s="42" t="str">
        <f t="shared" si="6"/>
        <v/>
      </c>
      <c r="M87" s="168" t="str">
        <f t="shared" si="5"/>
        <v/>
      </c>
      <c r="N87" s="169"/>
      <c r="O87" s="24"/>
    </row>
    <row r="88" spans="1:255" ht="14.4" thickBot="1" x14ac:dyDescent="0.3">
      <c r="A88" s="9"/>
      <c r="B88" s="40">
        <v>10</v>
      </c>
      <c r="C88" s="172"/>
      <c r="D88" s="173"/>
      <c r="E88" s="174"/>
      <c r="F88" s="63"/>
      <c r="G88" s="64"/>
      <c r="H88" s="64"/>
      <c r="I88" s="64"/>
      <c r="J88" s="64"/>
      <c r="K88" s="65"/>
      <c r="L88" s="44" t="str">
        <f t="shared" si="6"/>
        <v/>
      </c>
      <c r="M88" s="175" t="str">
        <f t="shared" si="5"/>
        <v/>
      </c>
      <c r="N88" s="176"/>
      <c r="O88" s="24"/>
    </row>
    <row r="89" spans="1:255" x14ac:dyDescent="0.25">
      <c r="A89" s="33"/>
      <c r="B89" s="24"/>
      <c r="C89" s="24"/>
      <c r="D89" s="249" t="s">
        <v>9</v>
      </c>
      <c r="E89" s="249"/>
      <c r="F89" s="45">
        <f t="shared" ref="F89:K89" si="7">IF(AND(F78="",SUM(F78:F88)=0),"",IF(AND(F78="",SUM(F78:F88)&lt;&gt;0),"ERR",SUM(F78:F88)))</f>
        <v>0</v>
      </c>
      <c r="G89" s="45" t="str">
        <f t="shared" si="7"/>
        <v/>
      </c>
      <c r="H89" s="45" t="str">
        <f t="shared" si="7"/>
        <v/>
      </c>
      <c r="I89" s="45" t="str">
        <f t="shared" si="7"/>
        <v/>
      </c>
      <c r="J89" s="45" t="str">
        <f t="shared" si="7"/>
        <v/>
      </c>
      <c r="K89" s="45" t="str">
        <f t="shared" si="7"/>
        <v/>
      </c>
      <c r="L89" s="46"/>
      <c r="M89" s="247">
        <f>IF(OR(F89="ERR",G89="ERR",H89="ERR",I89="ERR",J89="ERR",K89="ERR"),"ERROR",SUM(M79:N88))</f>
        <v>0</v>
      </c>
      <c r="N89" s="248"/>
      <c r="O89" s="24"/>
      <c r="AA89" s="85">
        <f>M89</f>
        <v>0</v>
      </c>
    </row>
    <row r="90" spans="1:255" ht="14.4" thickBot="1" x14ac:dyDescent="0.3">
      <c r="A90" s="24"/>
      <c r="B90" s="24"/>
      <c r="C90" s="24"/>
      <c r="D90" s="24"/>
      <c r="E90" s="24"/>
      <c r="F90" s="24"/>
      <c r="G90" s="24"/>
      <c r="H90" s="24"/>
      <c r="I90" s="24"/>
      <c r="J90" s="24"/>
      <c r="K90" s="24"/>
      <c r="L90" s="24"/>
      <c r="M90" s="24"/>
      <c r="N90" s="24"/>
      <c r="O90" s="24"/>
    </row>
    <row r="91" spans="1:255" ht="14.4" thickBot="1" x14ac:dyDescent="0.3">
      <c r="A91" s="224" t="s">
        <v>172</v>
      </c>
      <c r="B91" s="225"/>
      <c r="C91" s="225"/>
      <c r="D91" s="225"/>
      <c r="E91" s="225"/>
      <c r="F91" s="225"/>
      <c r="G91" s="225"/>
      <c r="H91" s="225"/>
      <c r="I91" s="225"/>
      <c r="J91" s="225"/>
      <c r="K91" s="225"/>
      <c r="L91" s="225"/>
      <c r="M91" s="225"/>
      <c r="N91" s="225"/>
      <c r="O91" s="226"/>
    </row>
    <row r="92" spans="1:255" ht="15" customHeight="1" thickBot="1" x14ac:dyDescent="0.3">
      <c r="B92" s="22"/>
      <c r="C92" s="22"/>
      <c r="D92" s="22"/>
      <c r="E92" s="22"/>
      <c r="F92" s="22"/>
      <c r="G92" s="22"/>
      <c r="H92" s="22"/>
      <c r="I92" s="22"/>
      <c r="J92" s="22"/>
      <c r="K92" s="48"/>
      <c r="L92" s="24"/>
      <c r="M92" s="24"/>
      <c r="N92" s="24"/>
      <c r="O92" s="24"/>
    </row>
    <row r="93" spans="1:255" ht="14.4" thickBot="1" x14ac:dyDescent="0.3">
      <c r="A93" s="9"/>
      <c r="B93" s="23" t="s">
        <v>312</v>
      </c>
      <c r="C93" s="9"/>
      <c r="D93" s="9"/>
      <c r="E93" s="9"/>
      <c r="F93" s="9"/>
      <c r="G93" s="9"/>
      <c r="H93" s="9"/>
      <c r="I93" s="9"/>
      <c r="J93" s="9"/>
      <c r="K93" s="24"/>
      <c r="L93" s="237" t="s">
        <v>10</v>
      </c>
      <c r="M93" s="238"/>
      <c r="N93" s="238"/>
      <c r="O93" s="239"/>
      <c r="IU93" s="1" t="str">
        <f>B93</f>
        <v>Descripción:</v>
      </c>
    </row>
    <row r="94" spans="1:255" ht="14.4" thickBot="1" x14ac:dyDescent="0.3">
      <c r="A94" s="9"/>
      <c r="B94" s="227"/>
      <c r="C94" s="228"/>
      <c r="D94" s="228"/>
      <c r="E94" s="228"/>
      <c r="F94" s="228"/>
      <c r="G94" s="228"/>
      <c r="H94" s="228"/>
      <c r="I94" s="228"/>
      <c r="J94" s="229"/>
      <c r="K94" s="24"/>
      <c r="L94" s="233" t="s">
        <v>29</v>
      </c>
      <c r="M94" s="234"/>
      <c r="N94" s="235" t="s">
        <v>30</v>
      </c>
      <c r="O94" s="236"/>
      <c r="AA94" s="84">
        <f>B94</f>
        <v>0</v>
      </c>
    </row>
    <row r="95" spans="1:255" ht="14.4" thickBot="1" x14ac:dyDescent="0.3">
      <c r="A95" s="9"/>
      <c r="B95" s="230"/>
      <c r="C95" s="231"/>
      <c r="D95" s="231"/>
      <c r="E95" s="231"/>
      <c r="F95" s="231"/>
      <c r="G95" s="231"/>
      <c r="H95" s="231"/>
      <c r="I95" s="231"/>
      <c r="J95" s="232"/>
      <c r="K95" s="16" t="s">
        <v>9</v>
      </c>
      <c r="L95" s="220">
        <f>IF(M118=0,0,IF(G97="II",M118,IF(G97=0,"SUBSANAR",0)))</f>
        <v>0</v>
      </c>
      <c r="M95" s="221"/>
      <c r="N95" s="220">
        <f>IF(M118=0,0,IF(G97="DE",M118,IF(G97=0,"SUBSANAR",0)))</f>
        <v>0</v>
      </c>
      <c r="O95" s="221"/>
      <c r="AA95" s="85">
        <f>L95</f>
        <v>0</v>
      </c>
      <c r="IU95" s="4">
        <f>L95</f>
        <v>0</v>
      </c>
    </row>
    <row r="96" spans="1:255" x14ac:dyDescent="0.25">
      <c r="A96" s="9"/>
      <c r="B96" s="24"/>
      <c r="C96" s="24"/>
      <c r="D96" s="24"/>
      <c r="E96" s="24"/>
      <c r="F96" s="24"/>
      <c r="G96" s="24"/>
      <c r="H96" s="24"/>
      <c r="I96" s="24"/>
      <c r="J96" s="24"/>
      <c r="K96" s="24"/>
      <c r="L96" s="24"/>
      <c r="M96" s="24"/>
      <c r="N96" s="24"/>
      <c r="O96" s="24"/>
      <c r="AA96" s="85">
        <f>N95</f>
        <v>0</v>
      </c>
      <c r="IU96" s="4">
        <f>N95</f>
        <v>0</v>
      </c>
    </row>
    <row r="97" spans="1:255" x14ac:dyDescent="0.25">
      <c r="A97" s="9"/>
      <c r="B97" s="25" t="s">
        <v>36</v>
      </c>
      <c r="C97" s="26"/>
      <c r="D97" s="26"/>
      <c r="E97" s="24"/>
      <c r="F97" s="24"/>
      <c r="G97" s="56"/>
      <c r="H97" s="27" t="str">
        <f>IF(B94="","",IF(OR(G97="II",G97="DE"),"","Indicar si la subtarea es de Investigación o Desarrollo"))</f>
        <v/>
      </c>
      <c r="I97" s="24"/>
      <c r="J97" s="28"/>
      <c r="K97" s="28"/>
      <c r="L97" s="28"/>
      <c r="M97" s="28"/>
      <c r="N97" s="28"/>
      <c r="O97" s="28"/>
      <c r="AA97" s="84">
        <f>G97</f>
        <v>0</v>
      </c>
      <c r="IU97" s="1">
        <f>G97</f>
        <v>0</v>
      </c>
    </row>
    <row r="98" spans="1:255" x14ac:dyDescent="0.25">
      <c r="A98" s="9"/>
      <c r="B98" s="24"/>
      <c r="C98" s="24"/>
      <c r="D98" s="24"/>
      <c r="E98" s="24"/>
      <c r="F98" s="24"/>
      <c r="G98" s="24"/>
      <c r="H98" s="24"/>
      <c r="I98" s="24"/>
      <c r="J98" s="24"/>
      <c r="K98" s="24"/>
      <c r="L98" s="24"/>
      <c r="M98" s="24"/>
      <c r="N98" s="24"/>
      <c r="O98" s="24"/>
    </row>
    <row r="99" spans="1:255" ht="14.25" customHeight="1" x14ac:dyDescent="0.25">
      <c r="A99" s="9"/>
      <c r="B99" s="177" t="s">
        <v>173</v>
      </c>
      <c r="C99" s="177"/>
      <c r="D99" s="177"/>
      <c r="E99" s="177"/>
      <c r="F99" s="177"/>
      <c r="G99" s="177"/>
      <c r="H99" s="178"/>
      <c r="I99" s="180" t="str">
        <f>IF(AND(H99=0,H101=0),"",IF(AND(H101&gt;0,H99=0),"Incluir mes de inicio",IF(H99&lt;$J$9,"La subtarea se inicia antes del inicio de la actividad",IF(H99&gt;$J$10,"La subtarea se inicia después de la finalización de la actividad",""))))</f>
        <v/>
      </c>
      <c r="J99" s="180"/>
      <c r="K99" s="180"/>
      <c r="L99" s="180"/>
      <c r="M99" s="180"/>
      <c r="N99" s="180"/>
      <c r="O99" s="180"/>
      <c r="AA99" s="84">
        <f>H99</f>
        <v>0</v>
      </c>
      <c r="IU99" s="1">
        <f>H99</f>
        <v>0</v>
      </c>
    </row>
    <row r="100" spans="1:255" x14ac:dyDescent="0.25">
      <c r="A100" s="9"/>
      <c r="B100" s="177"/>
      <c r="C100" s="177"/>
      <c r="D100" s="177"/>
      <c r="E100" s="177"/>
      <c r="F100" s="177"/>
      <c r="G100" s="177"/>
      <c r="H100" s="201"/>
      <c r="I100" s="180"/>
      <c r="J100" s="180"/>
      <c r="K100" s="180"/>
      <c r="L100" s="180"/>
      <c r="M100" s="180"/>
      <c r="N100" s="180"/>
      <c r="O100" s="180"/>
    </row>
    <row r="101" spans="1:255" ht="14.25" customHeight="1" x14ac:dyDescent="0.25">
      <c r="A101" s="9"/>
      <c r="B101" s="177" t="s">
        <v>174</v>
      </c>
      <c r="C101" s="177"/>
      <c r="D101" s="177"/>
      <c r="E101" s="177"/>
      <c r="F101" s="177"/>
      <c r="G101" s="177"/>
      <c r="H101" s="178"/>
      <c r="I101" s="180" t="str">
        <f>IF(AND(H99=0,H101=0),"",IF(AND(OR(H99&lt;$J$9,H99&gt;$J$10),H101=0),"",IF(AND(H99&gt;=$J$9,H99&lt;=$J$10,H101=0),"Incluir mes de finalización",IF(H101&lt;$J$9,"La subtarea finaliza antes del inicio de la actividad",IF(H101&gt;$J$10,"La subtarea finaliza después de la finalización de la actividad","")))))</f>
        <v/>
      </c>
      <c r="J101" s="180"/>
      <c r="K101" s="180"/>
      <c r="L101" s="180"/>
      <c r="M101" s="180"/>
      <c r="N101" s="180"/>
      <c r="O101" s="180"/>
      <c r="AA101" s="84">
        <f>H101</f>
        <v>0</v>
      </c>
      <c r="IU101" s="1">
        <f>H101</f>
        <v>0</v>
      </c>
    </row>
    <row r="102" spans="1:255" x14ac:dyDescent="0.25">
      <c r="A102" s="9"/>
      <c r="B102" s="177"/>
      <c r="C102" s="177"/>
      <c r="D102" s="177"/>
      <c r="E102" s="177"/>
      <c r="F102" s="177"/>
      <c r="G102" s="177"/>
      <c r="H102" s="179"/>
      <c r="I102" s="180"/>
      <c r="J102" s="180"/>
      <c r="K102" s="180"/>
      <c r="L102" s="180"/>
      <c r="M102" s="180"/>
      <c r="N102" s="180"/>
      <c r="O102" s="180"/>
      <c r="AA102" s="86"/>
    </row>
    <row r="103" spans="1:255" x14ac:dyDescent="0.25">
      <c r="A103" s="9"/>
      <c r="B103" s="24"/>
      <c r="C103" s="24"/>
      <c r="D103" s="24"/>
      <c r="E103" s="24"/>
      <c r="F103" s="24"/>
      <c r="G103" s="31" t="s">
        <v>175</v>
      </c>
      <c r="H103" s="181" t="str">
        <f>IF(AND(H99=0,H101=0),"",IF(AND(H99&gt;=$J$9,H99&lt;=$J$10,H101=0),"SUBSANAR",IF(AND(H101&gt;=$J$9,H101&lt;=$J$10,H99=0),"SUBSANAR",IF(OR(H99&lt;$J$9,H99&gt;$J$10,H101&lt;$J$9,H101&gt;$J$10),"ERROR",H101-H99+1))))</f>
        <v/>
      </c>
      <c r="I103" s="182"/>
      <c r="J103" s="24" t="s">
        <v>17</v>
      </c>
      <c r="K103" s="24"/>
      <c r="L103" s="24"/>
      <c r="M103" s="24"/>
      <c r="N103" s="24"/>
      <c r="O103" s="24"/>
      <c r="AA103" s="86" t="str">
        <f>H103</f>
        <v/>
      </c>
    </row>
    <row r="104" spans="1:255" x14ac:dyDescent="0.25">
      <c r="A104" s="9"/>
      <c r="B104" s="24"/>
      <c r="C104" s="24"/>
      <c r="D104" s="24"/>
      <c r="E104" s="24"/>
      <c r="F104" s="24"/>
      <c r="G104" s="24"/>
      <c r="H104" s="24"/>
      <c r="I104" s="24"/>
      <c r="J104" s="24"/>
      <c r="K104" s="24"/>
      <c r="L104" s="24"/>
      <c r="M104" s="24"/>
      <c r="N104" s="24"/>
      <c r="O104" s="24"/>
      <c r="AA104" s="86"/>
    </row>
    <row r="105" spans="1:255" ht="14.4" thickBot="1" x14ac:dyDescent="0.3">
      <c r="A105" s="9"/>
      <c r="B105" s="32" t="s">
        <v>8</v>
      </c>
      <c r="C105" s="32"/>
      <c r="D105" s="32"/>
      <c r="E105" s="32"/>
      <c r="F105" s="32"/>
      <c r="G105" s="32"/>
      <c r="H105" s="33"/>
      <c r="I105" s="33"/>
      <c r="J105" s="33"/>
      <c r="K105" s="33"/>
      <c r="L105" s="33"/>
      <c r="M105" s="33"/>
      <c r="N105" s="33"/>
      <c r="O105" s="24"/>
      <c r="AA105" s="86"/>
    </row>
    <row r="106" spans="1:255" ht="14.25" customHeight="1" x14ac:dyDescent="0.25">
      <c r="A106" s="9"/>
      <c r="B106" s="34"/>
      <c r="C106" s="183" t="s">
        <v>19</v>
      </c>
      <c r="D106" s="184"/>
      <c r="E106" s="185"/>
      <c r="F106" s="189" t="s">
        <v>24</v>
      </c>
      <c r="G106" s="190"/>
      <c r="H106" s="190"/>
      <c r="I106" s="190"/>
      <c r="J106" s="190"/>
      <c r="K106" s="191"/>
      <c r="L106" s="192" t="s">
        <v>22</v>
      </c>
      <c r="M106" s="194" t="s">
        <v>10</v>
      </c>
      <c r="N106" s="195"/>
      <c r="O106" s="24"/>
    </row>
    <row r="107" spans="1:255" ht="14.4" thickBot="1" x14ac:dyDescent="0.3">
      <c r="A107" s="9"/>
      <c r="B107" s="35"/>
      <c r="C107" s="186"/>
      <c r="D107" s="187"/>
      <c r="E107" s="188"/>
      <c r="F107" s="36" t="str">
        <f>IF(OR(H99&lt;$J$9,H101&gt;$J$10),"",CONCATENATE("MES ",H99))</f>
        <v xml:space="preserve">MES </v>
      </c>
      <c r="G107" s="37" t="str">
        <f>IF(OR(H99&lt;$J$9,H101&gt;$J$10),"",IF(H99+1&gt;H101,"",CONCATENATE("MES ",H99+1)))</f>
        <v/>
      </c>
      <c r="H107" s="37" t="str">
        <f>IF(OR(H99&lt;$J$9,H101&gt;$J$10),"",IF(H99+2&gt;H101,"",CONCATENATE("MES ",H99+2)))</f>
        <v/>
      </c>
      <c r="I107" s="37" t="str">
        <f>IF(OR(H99&lt;$J$9,H101&gt;$J$10),"",IF(H99+3&gt;H101,"",CONCATENATE("MES ",H99+3)))</f>
        <v/>
      </c>
      <c r="J107" s="37" t="str">
        <f>IF(OR(H99&lt;$J$9,H101&gt;$J$10),"",IF(H99+4&gt;H101,"",CONCATENATE("MES ",H99+4)))</f>
        <v/>
      </c>
      <c r="K107" s="38" t="str">
        <f>IF(OR(H99&lt;$J$9,H101&gt;$J$10),"",IF(H99+5&gt;H101,"",CONCATENATE("MES ",H99+5)))</f>
        <v/>
      </c>
      <c r="L107" s="193"/>
      <c r="M107" s="196"/>
      <c r="N107" s="197"/>
      <c r="O107" s="39"/>
    </row>
    <row r="108" spans="1:255" x14ac:dyDescent="0.25">
      <c r="A108" s="9"/>
      <c r="B108" s="40">
        <v>1</v>
      </c>
      <c r="C108" s="198"/>
      <c r="D108" s="199"/>
      <c r="E108" s="200"/>
      <c r="F108" s="57"/>
      <c r="G108" s="58"/>
      <c r="H108" s="58"/>
      <c r="I108" s="58"/>
      <c r="J108" s="58"/>
      <c r="K108" s="59"/>
      <c r="L108" s="41" t="str">
        <f>IF(C108="","",SUM(F108:K108))</f>
        <v/>
      </c>
      <c r="M108" s="170" t="str">
        <f t="shared" ref="M108:M117" si="8">IF(C108="","",ROUND(L108*VLOOKUP(C108,TCN,3,FALSE),3))</f>
        <v/>
      </c>
      <c r="N108" s="171"/>
      <c r="O108" s="24"/>
    </row>
    <row r="109" spans="1:255" x14ac:dyDescent="0.25">
      <c r="A109" s="9"/>
      <c r="B109" s="40">
        <v>3</v>
      </c>
      <c r="C109" s="165"/>
      <c r="D109" s="166"/>
      <c r="E109" s="167"/>
      <c r="F109" s="60"/>
      <c r="G109" s="61"/>
      <c r="H109" s="61"/>
      <c r="I109" s="61"/>
      <c r="J109" s="61"/>
      <c r="K109" s="62"/>
      <c r="L109" s="42" t="str">
        <f t="shared" ref="L109:L117" si="9">IF(C109="","",SUM(F109:K109))</f>
        <v/>
      </c>
      <c r="M109" s="168" t="str">
        <f t="shared" si="8"/>
        <v/>
      </c>
      <c r="N109" s="169"/>
      <c r="O109" s="24"/>
    </row>
    <row r="110" spans="1:255" x14ac:dyDescent="0.25">
      <c r="A110" s="9"/>
      <c r="B110" s="40">
        <v>3</v>
      </c>
      <c r="C110" s="165"/>
      <c r="D110" s="166"/>
      <c r="E110" s="167"/>
      <c r="F110" s="60"/>
      <c r="G110" s="61"/>
      <c r="H110" s="61"/>
      <c r="I110" s="61"/>
      <c r="J110" s="61"/>
      <c r="K110" s="62"/>
      <c r="L110" s="42" t="str">
        <f t="shared" si="9"/>
        <v/>
      </c>
      <c r="M110" s="168" t="str">
        <f t="shared" si="8"/>
        <v/>
      </c>
      <c r="N110" s="169"/>
      <c r="O110" s="24"/>
    </row>
    <row r="111" spans="1:255" x14ac:dyDescent="0.25">
      <c r="A111" s="9"/>
      <c r="B111" s="40">
        <v>4</v>
      </c>
      <c r="C111" s="165"/>
      <c r="D111" s="166"/>
      <c r="E111" s="167"/>
      <c r="F111" s="60"/>
      <c r="G111" s="61"/>
      <c r="H111" s="61"/>
      <c r="I111" s="61"/>
      <c r="J111" s="61"/>
      <c r="K111" s="62"/>
      <c r="L111" s="42" t="str">
        <f t="shared" si="9"/>
        <v/>
      </c>
      <c r="M111" s="168" t="str">
        <f t="shared" si="8"/>
        <v/>
      </c>
      <c r="N111" s="169"/>
      <c r="O111" s="24"/>
    </row>
    <row r="112" spans="1:255" x14ac:dyDescent="0.25">
      <c r="A112" s="9"/>
      <c r="B112" s="40">
        <v>5</v>
      </c>
      <c r="C112" s="165"/>
      <c r="D112" s="166"/>
      <c r="E112" s="167"/>
      <c r="F112" s="60"/>
      <c r="G112" s="61"/>
      <c r="H112" s="61"/>
      <c r="I112" s="61"/>
      <c r="J112" s="61"/>
      <c r="K112" s="62"/>
      <c r="L112" s="42" t="str">
        <f t="shared" si="9"/>
        <v/>
      </c>
      <c r="M112" s="168" t="str">
        <f t="shared" si="8"/>
        <v/>
      </c>
      <c r="N112" s="169"/>
      <c r="O112" s="24"/>
      <c r="AA112" s="87"/>
    </row>
    <row r="113" spans="1:255" x14ac:dyDescent="0.25">
      <c r="A113" s="9"/>
      <c r="B113" s="40">
        <v>6</v>
      </c>
      <c r="C113" s="165"/>
      <c r="D113" s="166"/>
      <c r="E113" s="167"/>
      <c r="F113" s="60"/>
      <c r="G113" s="61"/>
      <c r="H113" s="61"/>
      <c r="I113" s="61"/>
      <c r="J113" s="61"/>
      <c r="K113" s="62"/>
      <c r="L113" s="42" t="str">
        <f t="shared" si="9"/>
        <v/>
      </c>
      <c r="M113" s="168" t="str">
        <f t="shared" si="8"/>
        <v/>
      </c>
      <c r="N113" s="169"/>
      <c r="O113" s="24"/>
    </row>
    <row r="114" spans="1:255" x14ac:dyDescent="0.25">
      <c r="A114" s="9"/>
      <c r="B114" s="40">
        <v>7</v>
      </c>
      <c r="C114" s="165"/>
      <c r="D114" s="166"/>
      <c r="E114" s="167"/>
      <c r="F114" s="60"/>
      <c r="G114" s="61"/>
      <c r="H114" s="61"/>
      <c r="I114" s="61"/>
      <c r="J114" s="61"/>
      <c r="K114" s="62"/>
      <c r="L114" s="42" t="str">
        <f t="shared" si="9"/>
        <v/>
      </c>
      <c r="M114" s="168" t="str">
        <f t="shared" si="8"/>
        <v/>
      </c>
      <c r="N114" s="169"/>
      <c r="O114" s="24"/>
    </row>
    <row r="115" spans="1:255" x14ac:dyDescent="0.25">
      <c r="A115" s="9"/>
      <c r="B115" s="40">
        <v>8</v>
      </c>
      <c r="C115" s="165"/>
      <c r="D115" s="166"/>
      <c r="E115" s="167"/>
      <c r="F115" s="60"/>
      <c r="G115" s="61"/>
      <c r="H115" s="61"/>
      <c r="I115" s="61"/>
      <c r="J115" s="61"/>
      <c r="K115" s="62"/>
      <c r="L115" s="42" t="str">
        <f t="shared" si="9"/>
        <v/>
      </c>
      <c r="M115" s="168" t="str">
        <f t="shared" si="8"/>
        <v/>
      </c>
      <c r="N115" s="169"/>
      <c r="O115" s="24"/>
    </row>
    <row r="116" spans="1:255" x14ac:dyDescent="0.25">
      <c r="A116" s="9"/>
      <c r="B116" s="40">
        <v>9</v>
      </c>
      <c r="C116" s="165"/>
      <c r="D116" s="166"/>
      <c r="E116" s="167"/>
      <c r="F116" s="60"/>
      <c r="G116" s="61"/>
      <c r="H116" s="61"/>
      <c r="I116" s="61"/>
      <c r="J116" s="61"/>
      <c r="K116" s="62"/>
      <c r="L116" s="42" t="str">
        <f t="shared" si="9"/>
        <v/>
      </c>
      <c r="M116" s="168" t="str">
        <f t="shared" si="8"/>
        <v/>
      </c>
      <c r="N116" s="169"/>
      <c r="O116" s="24"/>
    </row>
    <row r="117" spans="1:255" ht="14.4" thickBot="1" x14ac:dyDescent="0.3">
      <c r="A117" s="9"/>
      <c r="B117" s="40">
        <v>10</v>
      </c>
      <c r="C117" s="172"/>
      <c r="D117" s="173"/>
      <c r="E117" s="174"/>
      <c r="F117" s="63"/>
      <c r="G117" s="64"/>
      <c r="H117" s="64"/>
      <c r="I117" s="64"/>
      <c r="J117" s="64"/>
      <c r="K117" s="65"/>
      <c r="L117" s="44" t="str">
        <f t="shared" si="9"/>
        <v/>
      </c>
      <c r="M117" s="175" t="str">
        <f t="shared" si="8"/>
        <v/>
      </c>
      <c r="N117" s="176"/>
      <c r="O117" s="24"/>
    </row>
    <row r="118" spans="1:255" x14ac:dyDescent="0.25">
      <c r="A118" s="33"/>
      <c r="B118" s="24"/>
      <c r="C118" s="24"/>
      <c r="D118" s="249" t="s">
        <v>9</v>
      </c>
      <c r="E118" s="249"/>
      <c r="F118" s="45">
        <f t="shared" ref="F118:K118" si="10">IF(AND(F107="",SUM(F107:F117)=0),"",IF(AND(F107="",SUM(F107:F117)&lt;&gt;0),"ERR",SUM(F107:F117)))</f>
        <v>0</v>
      </c>
      <c r="G118" s="45" t="str">
        <f t="shared" si="10"/>
        <v/>
      </c>
      <c r="H118" s="45" t="str">
        <f t="shared" si="10"/>
        <v/>
      </c>
      <c r="I118" s="45" t="str">
        <f t="shared" si="10"/>
        <v/>
      </c>
      <c r="J118" s="45" t="str">
        <f t="shared" si="10"/>
        <v/>
      </c>
      <c r="K118" s="45" t="str">
        <f t="shared" si="10"/>
        <v/>
      </c>
      <c r="L118" s="46"/>
      <c r="M118" s="247">
        <f>IF(OR(F118="ERR",G118="ERR",H118="ERR",I118="ERR",J118="ERR",K118="ERR"),"ERROR",SUM(M108:N117))</f>
        <v>0</v>
      </c>
      <c r="N118" s="248"/>
      <c r="O118" s="24"/>
      <c r="AA118" s="85">
        <f>M118</f>
        <v>0</v>
      </c>
    </row>
    <row r="119" spans="1:255" ht="14.4" thickBot="1" x14ac:dyDescent="0.3"/>
    <row r="120" spans="1:255" ht="14.25" customHeight="1" x14ac:dyDescent="0.25">
      <c r="A120" s="214" t="s">
        <v>159</v>
      </c>
      <c r="B120" s="216"/>
      <c r="C120" s="240">
        <f>$C$5</f>
        <v>0</v>
      </c>
      <c r="D120" s="241"/>
      <c r="E120" s="241"/>
      <c r="F120" s="241"/>
      <c r="G120" s="241"/>
      <c r="H120" s="241"/>
      <c r="I120" s="241"/>
      <c r="J120" s="241"/>
      <c r="K120" s="241"/>
      <c r="L120" s="241"/>
      <c r="M120" s="241"/>
      <c r="N120" s="241"/>
      <c r="O120" s="242"/>
    </row>
    <row r="121" spans="1:255" ht="14.4" thickBot="1" x14ac:dyDescent="0.3">
      <c r="A121" s="217"/>
      <c r="B121" s="219"/>
      <c r="C121" s="243"/>
      <c r="D121" s="244"/>
      <c r="E121" s="244"/>
      <c r="F121" s="244"/>
      <c r="G121" s="244"/>
      <c r="H121" s="244"/>
      <c r="I121" s="244"/>
      <c r="J121" s="244"/>
      <c r="K121" s="244"/>
      <c r="L121" s="244"/>
      <c r="M121" s="244"/>
      <c r="N121" s="244"/>
      <c r="O121" s="245"/>
    </row>
    <row r="122" spans="1:255" ht="14.4" thickBot="1" x14ac:dyDescent="0.3"/>
    <row r="123" spans="1:255" ht="14.4" thickBot="1" x14ac:dyDescent="0.3">
      <c r="A123" s="224" t="s">
        <v>176</v>
      </c>
      <c r="B123" s="225"/>
      <c r="C123" s="225"/>
      <c r="D123" s="225"/>
      <c r="E123" s="225"/>
      <c r="F123" s="225"/>
      <c r="G123" s="225"/>
      <c r="H123" s="225"/>
      <c r="I123" s="225"/>
      <c r="J123" s="225"/>
      <c r="K123" s="225"/>
      <c r="L123" s="225"/>
      <c r="M123" s="225"/>
      <c r="N123" s="225"/>
      <c r="O123" s="226"/>
    </row>
    <row r="124" spans="1:255" ht="15" customHeight="1" thickBot="1" x14ac:dyDescent="0.3">
      <c r="B124" s="22"/>
      <c r="C124" s="22"/>
      <c r="D124" s="22"/>
      <c r="E124" s="22"/>
      <c r="F124" s="22"/>
      <c r="G124" s="22"/>
      <c r="H124" s="22"/>
      <c r="I124" s="22"/>
      <c r="J124" s="22"/>
      <c r="K124" s="48"/>
      <c r="L124" s="24"/>
      <c r="M124" s="24"/>
      <c r="N124" s="24"/>
      <c r="O124" s="24"/>
    </row>
    <row r="125" spans="1:255" ht="14.4" thickBot="1" x14ac:dyDescent="0.3">
      <c r="A125" s="9"/>
      <c r="B125" s="23" t="s">
        <v>312</v>
      </c>
      <c r="C125" s="9"/>
      <c r="D125" s="9"/>
      <c r="E125" s="9"/>
      <c r="F125" s="9"/>
      <c r="G125" s="9"/>
      <c r="H125" s="9"/>
      <c r="I125" s="9"/>
      <c r="J125" s="9"/>
      <c r="K125" s="24"/>
      <c r="L125" s="237" t="s">
        <v>10</v>
      </c>
      <c r="M125" s="238"/>
      <c r="N125" s="238"/>
      <c r="O125" s="239"/>
      <c r="IU125" s="1" t="str">
        <f>B125</f>
        <v>Descripción:</v>
      </c>
    </row>
    <row r="126" spans="1:255" ht="14.4" thickBot="1" x14ac:dyDescent="0.3">
      <c r="A126" s="9"/>
      <c r="B126" s="227"/>
      <c r="C126" s="228"/>
      <c r="D126" s="228"/>
      <c r="E126" s="228"/>
      <c r="F126" s="228"/>
      <c r="G126" s="228"/>
      <c r="H126" s="228"/>
      <c r="I126" s="228"/>
      <c r="J126" s="229"/>
      <c r="K126" s="24"/>
      <c r="L126" s="233" t="s">
        <v>29</v>
      </c>
      <c r="M126" s="234"/>
      <c r="N126" s="235" t="s">
        <v>30</v>
      </c>
      <c r="O126" s="236"/>
      <c r="AA126" s="84">
        <f>B126</f>
        <v>0</v>
      </c>
    </row>
    <row r="127" spans="1:255" ht="14.4" thickBot="1" x14ac:dyDescent="0.3">
      <c r="A127" s="9"/>
      <c r="B127" s="230"/>
      <c r="C127" s="231"/>
      <c r="D127" s="231"/>
      <c r="E127" s="231"/>
      <c r="F127" s="231"/>
      <c r="G127" s="231"/>
      <c r="H127" s="231"/>
      <c r="I127" s="231"/>
      <c r="J127" s="232"/>
      <c r="K127" s="16" t="s">
        <v>9</v>
      </c>
      <c r="L127" s="220">
        <f>IF(M150=0,0,IF(G129="II",M150,IF(G129=0,"SUBSANAR",0)))</f>
        <v>0</v>
      </c>
      <c r="M127" s="221"/>
      <c r="N127" s="220">
        <f>IF(M150=0,0,IF(G129="DE",M150,IF(G129=0,"SUBSANAR",0)))</f>
        <v>0</v>
      </c>
      <c r="O127" s="221"/>
      <c r="AA127" s="85">
        <f>L127</f>
        <v>0</v>
      </c>
      <c r="IU127" s="4">
        <f>L127</f>
        <v>0</v>
      </c>
    </row>
    <row r="128" spans="1:255" x14ac:dyDescent="0.25">
      <c r="A128" s="9"/>
      <c r="B128" s="24"/>
      <c r="C128" s="24"/>
      <c r="D128" s="24"/>
      <c r="E128" s="24"/>
      <c r="F128" s="24"/>
      <c r="G128" s="24"/>
      <c r="H128" s="24"/>
      <c r="I128" s="24"/>
      <c r="J128" s="24"/>
      <c r="K128" s="24"/>
      <c r="L128" s="24"/>
      <c r="M128" s="24"/>
      <c r="N128" s="24"/>
      <c r="O128" s="24"/>
      <c r="AA128" s="85">
        <f>N127</f>
        <v>0</v>
      </c>
      <c r="IU128" s="4">
        <f>N127</f>
        <v>0</v>
      </c>
    </row>
    <row r="129" spans="1:255" x14ac:dyDescent="0.25">
      <c r="A129" s="9"/>
      <c r="B129" s="25" t="s">
        <v>36</v>
      </c>
      <c r="C129" s="26"/>
      <c r="D129" s="26"/>
      <c r="E129" s="24"/>
      <c r="F129" s="24"/>
      <c r="G129" s="56"/>
      <c r="H129" s="27" t="str">
        <f>IF(B126="","",IF(OR(G129="II",G129="DE"),"","Indicar si la subtarea es de Investigación o Desarrollo"))</f>
        <v/>
      </c>
      <c r="I129" s="24"/>
      <c r="J129" s="28"/>
      <c r="K129" s="28"/>
      <c r="L129" s="28"/>
      <c r="M129" s="28"/>
      <c r="N129" s="28"/>
      <c r="O129" s="28"/>
      <c r="AA129" s="84">
        <f>G129</f>
        <v>0</v>
      </c>
      <c r="IU129" s="1">
        <f>G129</f>
        <v>0</v>
      </c>
    </row>
    <row r="130" spans="1:255" x14ac:dyDescent="0.25">
      <c r="A130" s="9"/>
      <c r="B130" s="24"/>
      <c r="C130" s="24"/>
      <c r="D130" s="24"/>
      <c r="E130" s="24"/>
      <c r="F130" s="24"/>
      <c r="G130" s="24"/>
      <c r="H130" s="24"/>
      <c r="I130" s="24"/>
      <c r="J130" s="24"/>
      <c r="K130" s="24"/>
      <c r="L130" s="24"/>
      <c r="M130" s="24"/>
      <c r="N130" s="24"/>
      <c r="O130" s="24"/>
    </row>
    <row r="131" spans="1:255" ht="14.25" customHeight="1" x14ac:dyDescent="0.25">
      <c r="A131" s="9"/>
      <c r="B131" s="177" t="s">
        <v>177</v>
      </c>
      <c r="C131" s="177"/>
      <c r="D131" s="177"/>
      <c r="E131" s="177"/>
      <c r="F131" s="177"/>
      <c r="G131" s="177"/>
      <c r="H131" s="178"/>
      <c r="I131" s="180" t="str">
        <f>IF(AND(H131=0,H133=0),"",IF(AND(H133&gt;0,H131=0),"Incluir mes de inicio",IF(H131&lt;$J$9,"La subtarea se inicia antes del inicio de la actividad",IF(H131&gt;$J$10,"La subtarea se inicia después de la finalización de la actividad",""))))</f>
        <v/>
      </c>
      <c r="J131" s="180"/>
      <c r="K131" s="180"/>
      <c r="L131" s="180"/>
      <c r="M131" s="180"/>
      <c r="N131" s="180"/>
      <c r="O131" s="180"/>
      <c r="AA131" s="84">
        <f>H131</f>
        <v>0</v>
      </c>
      <c r="IU131" s="1">
        <f>H131</f>
        <v>0</v>
      </c>
    </row>
    <row r="132" spans="1:255" x14ac:dyDescent="0.25">
      <c r="A132" s="9"/>
      <c r="B132" s="177"/>
      <c r="C132" s="177"/>
      <c r="D132" s="177"/>
      <c r="E132" s="177"/>
      <c r="F132" s="177"/>
      <c r="G132" s="177"/>
      <c r="H132" s="201"/>
      <c r="I132" s="180"/>
      <c r="J132" s="180"/>
      <c r="K132" s="180"/>
      <c r="L132" s="180"/>
      <c r="M132" s="180"/>
      <c r="N132" s="180"/>
      <c r="O132" s="180"/>
    </row>
    <row r="133" spans="1:255" ht="14.25" customHeight="1" x14ac:dyDescent="0.25">
      <c r="A133" s="9"/>
      <c r="B133" s="177" t="s">
        <v>178</v>
      </c>
      <c r="C133" s="177"/>
      <c r="D133" s="177"/>
      <c r="E133" s="177"/>
      <c r="F133" s="177"/>
      <c r="G133" s="177"/>
      <c r="H133" s="178"/>
      <c r="I133" s="180" t="str">
        <f>IF(AND(H131=0,H133=0),"",IF(AND(OR(H131&lt;$J$9,H131&gt;$J$10),H133=0),"",IF(AND(H131&gt;=$J$9,H131&lt;=$J$10,H133=0),"Incluir mes de finalización",IF(H133&lt;$J$9,"La subtarea finaliza antes del inicio de la actividad",IF(H133&gt;$J$10,"La subtarea finaliza después de la finalización de la actividad","")))))</f>
        <v/>
      </c>
      <c r="J133" s="180"/>
      <c r="K133" s="180"/>
      <c r="L133" s="180"/>
      <c r="M133" s="180"/>
      <c r="N133" s="180"/>
      <c r="O133" s="180"/>
      <c r="AA133" s="84">
        <f>H133</f>
        <v>0</v>
      </c>
      <c r="IU133" s="1">
        <f>H133</f>
        <v>0</v>
      </c>
    </row>
    <row r="134" spans="1:255" x14ac:dyDescent="0.25">
      <c r="A134" s="9"/>
      <c r="B134" s="177"/>
      <c r="C134" s="177"/>
      <c r="D134" s="177"/>
      <c r="E134" s="177"/>
      <c r="F134" s="177"/>
      <c r="G134" s="177"/>
      <c r="H134" s="179"/>
      <c r="I134" s="180"/>
      <c r="J134" s="180"/>
      <c r="K134" s="180"/>
      <c r="L134" s="180"/>
      <c r="M134" s="180"/>
      <c r="N134" s="180"/>
      <c r="O134" s="180"/>
      <c r="AA134" s="86"/>
    </row>
    <row r="135" spans="1:255" x14ac:dyDescent="0.25">
      <c r="A135" s="9"/>
      <c r="B135" s="24"/>
      <c r="C135" s="24"/>
      <c r="D135" s="24"/>
      <c r="E135" s="24"/>
      <c r="F135" s="24"/>
      <c r="G135" s="31" t="s">
        <v>179</v>
      </c>
      <c r="H135" s="181" t="str">
        <f>IF(AND(H131=0,H133=0),"",IF(AND(H131&gt;=$J$9,H131&lt;=$J$10,H133=0),"SUBSANAR",IF(AND(H133&gt;=$J$9,H133&lt;=$J$10,H131=0),"SUBSANAR",IF(OR(H131&lt;$J$9,H131&gt;$J$10,H133&lt;$J$9,H133&gt;$J$10),"ERROR",H133-H131+1))))</f>
        <v/>
      </c>
      <c r="I135" s="182"/>
      <c r="J135" s="24" t="s">
        <v>17</v>
      </c>
      <c r="K135" s="24"/>
      <c r="L135" s="24"/>
      <c r="M135" s="24"/>
      <c r="N135" s="24"/>
      <c r="O135" s="24"/>
      <c r="AA135" s="86" t="str">
        <f>H135</f>
        <v/>
      </c>
    </row>
    <row r="136" spans="1:255" x14ac:dyDescent="0.25">
      <c r="A136" s="9"/>
      <c r="B136" s="24"/>
      <c r="C136" s="24"/>
      <c r="D136" s="24"/>
      <c r="E136" s="24"/>
      <c r="F136" s="24"/>
      <c r="G136" s="24"/>
      <c r="H136" s="24"/>
      <c r="I136" s="24"/>
      <c r="J136" s="24"/>
      <c r="K136" s="24"/>
      <c r="L136" s="24"/>
      <c r="M136" s="24"/>
      <c r="N136" s="24"/>
      <c r="O136" s="24"/>
      <c r="AA136" s="86"/>
    </row>
    <row r="137" spans="1:255" ht="14.4" thickBot="1" x14ac:dyDescent="0.3">
      <c r="A137" s="9"/>
      <c r="B137" s="32" t="s">
        <v>8</v>
      </c>
      <c r="C137" s="32"/>
      <c r="D137" s="32"/>
      <c r="E137" s="32"/>
      <c r="F137" s="32"/>
      <c r="G137" s="32"/>
      <c r="H137" s="33"/>
      <c r="I137" s="33"/>
      <c r="J137" s="33"/>
      <c r="K137" s="33"/>
      <c r="L137" s="33"/>
      <c r="M137" s="33"/>
      <c r="N137" s="33"/>
      <c r="O137" s="24"/>
      <c r="AA137" s="86"/>
    </row>
    <row r="138" spans="1:255" ht="14.25" customHeight="1" x14ac:dyDescent="0.25">
      <c r="A138" s="9"/>
      <c r="B138" s="34"/>
      <c r="C138" s="183" t="s">
        <v>19</v>
      </c>
      <c r="D138" s="184"/>
      <c r="E138" s="185"/>
      <c r="F138" s="189" t="s">
        <v>24</v>
      </c>
      <c r="G138" s="190"/>
      <c r="H138" s="190"/>
      <c r="I138" s="190"/>
      <c r="J138" s="190"/>
      <c r="K138" s="191"/>
      <c r="L138" s="192" t="s">
        <v>22</v>
      </c>
      <c r="M138" s="194" t="s">
        <v>10</v>
      </c>
      <c r="N138" s="195"/>
      <c r="O138" s="24"/>
    </row>
    <row r="139" spans="1:255" ht="14.4" thickBot="1" x14ac:dyDescent="0.3">
      <c r="A139" s="9"/>
      <c r="B139" s="35"/>
      <c r="C139" s="186"/>
      <c r="D139" s="187"/>
      <c r="E139" s="188"/>
      <c r="F139" s="36" t="str">
        <f>IF(OR(H131&lt;$J$9,H133&gt;$J$10),"",CONCATENATE("MES ",H131))</f>
        <v xml:space="preserve">MES </v>
      </c>
      <c r="G139" s="37" t="str">
        <f>IF(OR(H131&lt;$J$9,H133&gt;$J$10),"",IF(H131+1&gt;H133,"",CONCATENATE("MES ",H131+1)))</f>
        <v/>
      </c>
      <c r="H139" s="37" t="str">
        <f>IF(OR(H131&lt;$J$9,H133&gt;$J$10),"",IF(H131+2&gt;H133,"",CONCATENATE("MES ",H131+2)))</f>
        <v/>
      </c>
      <c r="I139" s="37" t="str">
        <f>IF(OR(H131&lt;$J$9,H133&gt;$J$10),"",IF(H131+3&gt;H133,"",CONCATENATE("MES ",H131+3)))</f>
        <v/>
      </c>
      <c r="J139" s="37" t="str">
        <f>IF(OR(H131&lt;$J$9,H133&gt;$J$10),"",IF(H131+4&gt;H133,"",CONCATENATE("MES ",H131+4)))</f>
        <v/>
      </c>
      <c r="K139" s="38" t="str">
        <f>IF(OR(H131&lt;$J$9,H133&gt;$J$10),"",IF(H131+5&gt;H133,"",CONCATENATE("MES ",H131+5)))</f>
        <v/>
      </c>
      <c r="L139" s="193"/>
      <c r="M139" s="196"/>
      <c r="N139" s="197"/>
      <c r="O139" s="39"/>
    </row>
    <row r="140" spans="1:255" x14ac:dyDescent="0.25">
      <c r="A140" s="9"/>
      <c r="B140" s="40">
        <v>1</v>
      </c>
      <c r="C140" s="198"/>
      <c r="D140" s="199"/>
      <c r="E140" s="200"/>
      <c r="F140" s="57"/>
      <c r="G140" s="58"/>
      <c r="H140" s="58"/>
      <c r="I140" s="58"/>
      <c r="J140" s="58"/>
      <c r="K140" s="59"/>
      <c r="L140" s="41" t="str">
        <f>IF(C140="","",SUM(F140:K140))</f>
        <v/>
      </c>
      <c r="M140" s="170" t="str">
        <f t="shared" ref="M140:M149" si="11">IF(C140="","",ROUND(L140*VLOOKUP(C140,TCN,3,FALSE),3))</f>
        <v/>
      </c>
      <c r="N140" s="171"/>
      <c r="O140" s="24"/>
    </row>
    <row r="141" spans="1:255" x14ac:dyDescent="0.25">
      <c r="A141" s="9"/>
      <c r="B141" s="40">
        <v>3</v>
      </c>
      <c r="C141" s="165"/>
      <c r="D141" s="166"/>
      <c r="E141" s="167"/>
      <c r="F141" s="60"/>
      <c r="G141" s="61"/>
      <c r="H141" s="61"/>
      <c r="I141" s="61"/>
      <c r="J141" s="61"/>
      <c r="K141" s="62"/>
      <c r="L141" s="42" t="str">
        <f t="shared" ref="L141:L149" si="12">IF(C141="","",SUM(F141:K141))</f>
        <v/>
      </c>
      <c r="M141" s="168" t="str">
        <f t="shared" si="11"/>
        <v/>
      </c>
      <c r="N141" s="169"/>
      <c r="O141" s="24"/>
    </row>
    <row r="142" spans="1:255" x14ac:dyDescent="0.25">
      <c r="A142" s="9"/>
      <c r="B142" s="40">
        <v>3</v>
      </c>
      <c r="C142" s="165"/>
      <c r="D142" s="166"/>
      <c r="E142" s="167"/>
      <c r="F142" s="60"/>
      <c r="G142" s="61"/>
      <c r="H142" s="61"/>
      <c r="I142" s="61"/>
      <c r="J142" s="61"/>
      <c r="K142" s="62"/>
      <c r="L142" s="42" t="str">
        <f t="shared" si="12"/>
        <v/>
      </c>
      <c r="M142" s="168" t="str">
        <f t="shared" si="11"/>
        <v/>
      </c>
      <c r="N142" s="169"/>
      <c r="O142" s="24"/>
    </row>
    <row r="143" spans="1:255" x14ac:dyDescent="0.25">
      <c r="A143" s="9"/>
      <c r="B143" s="40">
        <v>4</v>
      </c>
      <c r="C143" s="165"/>
      <c r="D143" s="166"/>
      <c r="E143" s="167"/>
      <c r="F143" s="60"/>
      <c r="G143" s="61"/>
      <c r="H143" s="61"/>
      <c r="I143" s="61"/>
      <c r="J143" s="61"/>
      <c r="K143" s="62"/>
      <c r="L143" s="42" t="str">
        <f t="shared" si="12"/>
        <v/>
      </c>
      <c r="M143" s="168" t="str">
        <f t="shared" si="11"/>
        <v/>
      </c>
      <c r="N143" s="169"/>
      <c r="O143" s="24"/>
    </row>
    <row r="144" spans="1:255" x14ac:dyDescent="0.25">
      <c r="A144" s="9"/>
      <c r="B144" s="40">
        <v>5</v>
      </c>
      <c r="C144" s="165"/>
      <c r="D144" s="166"/>
      <c r="E144" s="167"/>
      <c r="F144" s="60"/>
      <c r="G144" s="61"/>
      <c r="H144" s="61"/>
      <c r="I144" s="61"/>
      <c r="J144" s="61"/>
      <c r="K144" s="62"/>
      <c r="L144" s="42" t="str">
        <f t="shared" si="12"/>
        <v/>
      </c>
      <c r="M144" s="168" t="str">
        <f t="shared" si="11"/>
        <v/>
      </c>
      <c r="N144" s="169"/>
      <c r="O144" s="24"/>
      <c r="AA144" s="87"/>
    </row>
    <row r="145" spans="1:255" x14ac:dyDescent="0.25">
      <c r="A145" s="9"/>
      <c r="B145" s="40">
        <v>6</v>
      </c>
      <c r="C145" s="165"/>
      <c r="D145" s="166"/>
      <c r="E145" s="167"/>
      <c r="F145" s="60"/>
      <c r="G145" s="61"/>
      <c r="H145" s="61"/>
      <c r="I145" s="61"/>
      <c r="J145" s="61"/>
      <c r="K145" s="62"/>
      <c r="L145" s="42" t="str">
        <f t="shared" si="12"/>
        <v/>
      </c>
      <c r="M145" s="168" t="str">
        <f t="shared" si="11"/>
        <v/>
      </c>
      <c r="N145" s="169"/>
      <c r="O145" s="24"/>
    </row>
    <row r="146" spans="1:255" x14ac:dyDescent="0.25">
      <c r="A146" s="9"/>
      <c r="B146" s="40">
        <v>7</v>
      </c>
      <c r="C146" s="165"/>
      <c r="D146" s="166"/>
      <c r="E146" s="167"/>
      <c r="F146" s="60"/>
      <c r="G146" s="61"/>
      <c r="H146" s="61"/>
      <c r="I146" s="61"/>
      <c r="J146" s="61"/>
      <c r="K146" s="62"/>
      <c r="L146" s="42" t="str">
        <f t="shared" si="12"/>
        <v/>
      </c>
      <c r="M146" s="168" t="str">
        <f t="shared" si="11"/>
        <v/>
      </c>
      <c r="N146" s="169"/>
      <c r="O146" s="24"/>
    </row>
    <row r="147" spans="1:255" x14ac:dyDescent="0.25">
      <c r="A147" s="9"/>
      <c r="B147" s="40">
        <v>8</v>
      </c>
      <c r="C147" s="165"/>
      <c r="D147" s="166"/>
      <c r="E147" s="167"/>
      <c r="F147" s="60"/>
      <c r="G147" s="61"/>
      <c r="H147" s="61"/>
      <c r="I147" s="61"/>
      <c r="J147" s="61"/>
      <c r="K147" s="62"/>
      <c r="L147" s="42" t="str">
        <f t="shared" si="12"/>
        <v/>
      </c>
      <c r="M147" s="168" t="str">
        <f t="shared" si="11"/>
        <v/>
      </c>
      <c r="N147" s="169"/>
      <c r="O147" s="24"/>
    </row>
    <row r="148" spans="1:255" x14ac:dyDescent="0.25">
      <c r="A148" s="9"/>
      <c r="B148" s="40">
        <v>9</v>
      </c>
      <c r="C148" s="165"/>
      <c r="D148" s="166"/>
      <c r="E148" s="167"/>
      <c r="F148" s="60"/>
      <c r="G148" s="61"/>
      <c r="H148" s="61"/>
      <c r="I148" s="61"/>
      <c r="J148" s="61"/>
      <c r="K148" s="62"/>
      <c r="L148" s="42" t="str">
        <f t="shared" si="12"/>
        <v/>
      </c>
      <c r="M148" s="168" t="str">
        <f t="shared" si="11"/>
        <v/>
      </c>
      <c r="N148" s="169"/>
      <c r="O148" s="24"/>
    </row>
    <row r="149" spans="1:255" ht="14.4" thickBot="1" x14ac:dyDescent="0.3">
      <c r="A149" s="9"/>
      <c r="B149" s="40">
        <v>10</v>
      </c>
      <c r="C149" s="172"/>
      <c r="D149" s="173"/>
      <c r="E149" s="174"/>
      <c r="F149" s="63"/>
      <c r="G149" s="64"/>
      <c r="H149" s="64"/>
      <c r="I149" s="64"/>
      <c r="J149" s="64"/>
      <c r="K149" s="65"/>
      <c r="L149" s="44" t="str">
        <f t="shared" si="12"/>
        <v/>
      </c>
      <c r="M149" s="175" t="str">
        <f t="shared" si="11"/>
        <v/>
      </c>
      <c r="N149" s="176"/>
      <c r="O149" s="24"/>
    </row>
    <row r="150" spans="1:255" x14ac:dyDescent="0.25">
      <c r="A150" s="33"/>
      <c r="B150" s="24"/>
      <c r="C150" s="24"/>
      <c r="D150" s="249" t="s">
        <v>9</v>
      </c>
      <c r="E150" s="249"/>
      <c r="F150" s="45">
        <f t="shared" ref="F150:K150" si="13">IF(AND(F139="",SUM(F139:F149)=0),"",IF(AND(F139="",SUM(F139:F149)&lt;&gt;0),"ERR",SUM(F139:F149)))</f>
        <v>0</v>
      </c>
      <c r="G150" s="45" t="str">
        <f t="shared" si="13"/>
        <v/>
      </c>
      <c r="H150" s="45" t="str">
        <f t="shared" si="13"/>
        <v/>
      </c>
      <c r="I150" s="45" t="str">
        <f t="shared" si="13"/>
        <v/>
      </c>
      <c r="J150" s="45" t="str">
        <f t="shared" si="13"/>
        <v/>
      </c>
      <c r="K150" s="45" t="str">
        <f t="shared" si="13"/>
        <v/>
      </c>
      <c r="L150" s="46"/>
      <c r="M150" s="247">
        <f>IF(OR(F150="ERR",G150="ERR",H150="ERR",I150="ERR",J150="ERR",K150="ERR"),"ERROR",SUM(M140:N149))</f>
        <v>0</v>
      </c>
      <c r="N150" s="248"/>
      <c r="O150" s="24"/>
      <c r="AA150" s="85">
        <f>M150</f>
        <v>0</v>
      </c>
    </row>
    <row r="151" spans="1:255" ht="14.4" thickBot="1" x14ac:dyDescent="0.3">
      <c r="A151" s="24"/>
      <c r="B151" s="24"/>
      <c r="C151" s="24"/>
      <c r="D151" s="24"/>
      <c r="E151" s="24"/>
      <c r="F151" s="24"/>
      <c r="G151" s="24"/>
      <c r="H151" s="24"/>
      <c r="I151" s="24"/>
      <c r="J151" s="24"/>
      <c r="K151" s="24"/>
      <c r="L151" s="24"/>
      <c r="M151" s="24"/>
      <c r="N151" s="24"/>
      <c r="O151" s="24"/>
    </row>
    <row r="152" spans="1:255" ht="14.4" thickBot="1" x14ac:dyDescent="0.3">
      <c r="A152" s="224" t="s">
        <v>180</v>
      </c>
      <c r="B152" s="225"/>
      <c r="C152" s="225"/>
      <c r="D152" s="225"/>
      <c r="E152" s="225"/>
      <c r="F152" s="225"/>
      <c r="G152" s="225"/>
      <c r="H152" s="225"/>
      <c r="I152" s="225"/>
      <c r="J152" s="225"/>
      <c r="K152" s="225"/>
      <c r="L152" s="225"/>
      <c r="M152" s="225"/>
      <c r="N152" s="225"/>
      <c r="O152" s="226"/>
    </row>
    <row r="153" spans="1:255" ht="15" customHeight="1" thickBot="1" x14ac:dyDescent="0.3">
      <c r="B153" s="22"/>
      <c r="C153" s="22"/>
      <c r="D153" s="22"/>
      <c r="E153" s="22"/>
      <c r="F153" s="22"/>
      <c r="G153" s="22"/>
      <c r="H153" s="22"/>
      <c r="I153" s="22"/>
      <c r="J153" s="22"/>
      <c r="K153" s="48"/>
      <c r="L153" s="24"/>
      <c r="M153" s="24"/>
      <c r="N153" s="24"/>
      <c r="O153" s="24"/>
    </row>
    <row r="154" spans="1:255" ht="14.4" thickBot="1" x14ac:dyDescent="0.3">
      <c r="A154" s="9"/>
      <c r="B154" s="23" t="s">
        <v>312</v>
      </c>
      <c r="C154" s="9"/>
      <c r="D154" s="9"/>
      <c r="E154" s="9"/>
      <c r="F154" s="9"/>
      <c r="G154" s="9"/>
      <c r="H154" s="9"/>
      <c r="I154" s="9"/>
      <c r="J154" s="9"/>
      <c r="K154" s="24"/>
      <c r="L154" s="237" t="s">
        <v>10</v>
      </c>
      <c r="M154" s="238"/>
      <c r="N154" s="238"/>
      <c r="O154" s="239"/>
      <c r="IU154" s="1" t="str">
        <f>B154</f>
        <v>Descripción:</v>
      </c>
    </row>
    <row r="155" spans="1:255" ht="14.4" thickBot="1" x14ac:dyDescent="0.3">
      <c r="A155" s="9"/>
      <c r="B155" s="227"/>
      <c r="C155" s="228"/>
      <c r="D155" s="228"/>
      <c r="E155" s="228"/>
      <c r="F155" s="228"/>
      <c r="G155" s="228"/>
      <c r="H155" s="228"/>
      <c r="I155" s="228"/>
      <c r="J155" s="229"/>
      <c r="K155" s="24"/>
      <c r="L155" s="233" t="s">
        <v>29</v>
      </c>
      <c r="M155" s="234"/>
      <c r="N155" s="235" t="s">
        <v>30</v>
      </c>
      <c r="O155" s="236"/>
      <c r="AA155" s="84">
        <f>B155</f>
        <v>0</v>
      </c>
    </row>
    <row r="156" spans="1:255" ht="14.4" thickBot="1" x14ac:dyDescent="0.3">
      <c r="A156" s="9"/>
      <c r="B156" s="230"/>
      <c r="C156" s="231"/>
      <c r="D156" s="231"/>
      <c r="E156" s="231"/>
      <c r="F156" s="231"/>
      <c r="G156" s="231"/>
      <c r="H156" s="231"/>
      <c r="I156" s="231"/>
      <c r="J156" s="232"/>
      <c r="K156" s="16" t="s">
        <v>9</v>
      </c>
      <c r="L156" s="220">
        <f>IF(M179=0,0,IF(G158="II",M179,IF(G158=0,"SUBSANAR",0)))</f>
        <v>0</v>
      </c>
      <c r="M156" s="221"/>
      <c r="N156" s="220">
        <f>IF(M179=0,0,IF(G158="DE",M179,IF(G158=0,"SUBSANAR",0)))</f>
        <v>0</v>
      </c>
      <c r="O156" s="221"/>
      <c r="AA156" s="85">
        <f>L156</f>
        <v>0</v>
      </c>
      <c r="IU156" s="4">
        <f>L156</f>
        <v>0</v>
      </c>
    </row>
    <row r="157" spans="1:255" x14ac:dyDescent="0.25">
      <c r="A157" s="9"/>
      <c r="B157" s="24"/>
      <c r="C157" s="24"/>
      <c r="D157" s="24"/>
      <c r="E157" s="24"/>
      <c r="F157" s="24"/>
      <c r="G157" s="24"/>
      <c r="H157" s="24"/>
      <c r="I157" s="24"/>
      <c r="J157" s="24"/>
      <c r="K157" s="24"/>
      <c r="L157" s="24"/>
      <c r="M157" s="24"/>
      <c r="N157" s="24"/>
      <c r="O157" s="24"/>
      <c r="AA157" s="85">
        <f>N156</f>
        <v>0</v>
      </c>
      <c r="IU157" s="4">
        <f>N156</f>
        <v>0</v>
      </c>
    </row>
    <row r="158" spans="1:255" x14ac:dyDescent="0.25">
      <c r="A158" s="9"/>
      <c r="B158" s="25" t="s">
        <v>36</v>
      </c>
      <c r="C158" s="26"/>
      <c r="D158" s="26"/>
      <c r="E158" s="24"/>
      <c r="F158" s="24"/>
      <c r="G158" s="56"/>
      <c r="H158" s="27" t="str">
        <f>IF(B155="","",IF(OR(G158="II",G158="DE"),"","Indicar si la subtarea es de Investigación o Desarrollo"))</f>
        <v/>
      </c>
      <c r="I158" s="24"/>
      <c r="J158" s="28"/>
      <c r="K158" s="28"/>
      <c r="L158" s="28"/>
      <c r="M158" s="28"/>
      <c r="N158" s="28"/>
      <c r="O158" s="28"/>
      <c r="AA158" s="84">
        <f>G158</f>
        <v>0</v>
      </c>
      <c r="IU158" s="1">
        <f>G158</f>
        <v>0</v>
      </c>
    </row>
    <row r="159" spans="1:255" x14ac:dyDescent="0.25">
      <c r="A159" s="9"/>
      <c r="B159" s="24"/>
      <c r="C159" s="24"/>
      <c r="D159" s="24"/>
      <c r="E159" s="24"/>
      <c r="F159" s="24"/>
      <c r="G159" s="24"/>
      <c r="H159" s="24"/>
      <c r="I159" s="24"/>
      <c r="J159" s="24"/>
      <c r="K159" s="24"/>
      <c r="L159" s="24"/>
      <c r="M159" s="24"/>
      <c r="N159" s="24"/>
      <c r="O159" s="24"/>
    </row>
    <row r="160" spans="1:255" ht="14.25" customHeight="1" x14ac:dyDescent="0.25">
      <c r="A160" s="9"/>
      <c r="B160" s="177" t="s">
        <v>181</v>
      </c>
      <c r="C160" s="177"/>
      <c r="D160" s="177"/>
      <c r="E160" s="177"/>
      <c r="F160" s="177"/>
      <c r="G160" s="177"/>
      <c r="H160" s="178"/>
      <c r="I160" s="180" t="str">
        <f>IF(AND(H160=0,H162=0),"",IF(AND(H162&gt;0,H160=0),"Incluir mes de inicio",IF(H160&lt;$J$9,"La subtarea se inicia antes del inicio de la actividad",IF(H160&gt;$J$10,"La subtarea se inicia después de la finalización de la actividad",""))))</f>
        <v/>
      </c>
      <c r="J160" s="180"/>
      <c r="K160" s="180"/>
      <c r="L160" s="180"/>
      <c r="M160" s="180"/>
      <c r="N160" s="180"/>
      <c r="O160" s="180"/>
      <c r="AA160" s="84">
        <f>H160</f>
        <v>0</v>
      </c>
      <c r="IU160" s="1">
        <f>H160</f>
        <v>0</v>
      </c>
    </row>
    <row r="161" spans="1:255" x14ac:dyDescent="0.25">
      <c r="A161" s="9"/>
      <c r="B161" s="177"/>
      <c r="C161" s="177"/>
      <c r="D161" s="177"/>
      <c r="E161" s="177"/>
      <c r="F161" s="177"/>
      <c r="G161" s="177"/>
      <c r="H161" s="201"/>
      <c r="I161" s="180"/>
      <c r="J161" s="180"/>
      <c r="K161" s="180"/>
      <c r="L161" s="180"/>
      <c r="M161" s="180"/>
      <c r="N161" s="180"/>
      <c r="O161" s="180"/>
    </row>
    <row r="162" spans="1:255" ht="14.25" customHeight="1" x14ac:dyDescent="0.25">
      <c r="A162" s="9"/>
      <c r="B162" s="177" t="s">
        <v>182</v>
      </c>
      <c r="C162" s="177"/>
      <c r="D162" s="177"/>
      <c r="E162" s="177"/>
      <c r="F162" s="177"/>
      <c r="G162" s="177"/>
      <c r="H162" s="178"/>
      <c r="I162" s="180" t="str">
        <f>IF(AND(H160=0,H162=0),"",IF(AND(OR(H160&lt;$J$9,H160&gt;$J$10),H162=0),"",IF(AND(H160&gt;=$J$9,H160&lt;=$J$10,H162=0),"Incluir mes de finalización",IF(H162&lt;$J$9,"La subtarea finaliza antes del inicio de la actividad",IF(H162&gt;$J$10,"La subtarea finaliza después de la finalización de la actividad","")))))</f>
        <v/>
      </c>
      <c r="J162" s="180"/>
      <c r="K162" s="180"/>
      <c r="L162" s="180"/>
      <c r="M162" s="180"/>
      <c r="N162" s="180"/>
      <c r="O162" s="180"/>
      <c r="AA162" s="84">
        <f>H162</f>
        <v>0</v>
      </c>
      <c r="IU162" s="1">
        <f>H162</f>
        <v>0</v>
      </c>
    </row>
    <row r="163" spans="1:255" x14ac:dyDescent="0.25">
      <c r="A163" s="9"/>
      <c r="B163" s="177"/>
      <c r="C163" s="177"/>
      <c r="D163" s="177"/>
      <c r="E163" s="177"/>
      <c r="F163" s="177"/>
      <c r="G163" s="177"/>
      <c r="H163" s="179"/>
      <c r="I163" s="180"/>
      <c r="J163" s="180"/>
      <c r="K163" s="180"/>
      <c r="L163" s="180"/>
      <c r="M163" s="180"/>
      <c r="N163" s="180"/>
      <c r="O163" s="180"/>
      <c r="AA163" s="86"/>
    </row>
    <row r="164" spans="1:255" x14ac:dyDescent="0.25">
      <c r="A164" s="9"/>
      <c r="B164" s="24"/>
      <c r="C164" s="24"/>
      <c r="D164" s="24"/>
      <c r="E164" s="24"/>
      <c r="F164" s="24"/>
      <c r="G164" s="31" t="s">
        <v>183</v>
      </c>
      <c r="H164" s="181" t="str">
        <f>IF(AND(H160=0,H162=0),"",IF(AND(H160&gt;=$J$9,H160&lt;=$J$10,H162=0),"SUBSANAR",IF(AND(H162&gt;=$J$9,H162&lt;=$J$10,H160=0),"SUBSANAR",IF(OR(H160&lt;$J$9,H160&gt;$J$10,H162&lt;$J$9,H162&gt;$J$10),"ERROR",H162-H160+1))))</f>
        <v/>
      </c>
      <c r="I164" s="182"/>
      <c r="J164" s="24" t="s">
        <v>17</v>
      </c>
      <c r="K164" s="24"/>
      <c r="L164" s="24"/>
      <c r="M164" s="24"/>
      <c r="N164" s="24"/>
      <c r="O164" s="24"/>
      <c r="AA164" s="86" t="str">
        <f>H164</f>
        <v/>
      </c>
    </row>
    <row r="165" spans="1:255" x14ac:dyDescent="0.25">
      <c r="A165" s="9"/>
      <c r="B165" s="24"/>
      <c r="C165" s="24"/>
      <c r="D165" s="24"/>
      <c r="E165" s="24"/>
      <c r="F165" s="24"/>
      <c r="G165" s="24"/>
      <c r="H165" s="24"/>
      <c r="I165" s="24"/>
      <c r="J165" s="24"/>
      <c r="K165" s="24"/>
      <c r="L165" s="24"/>
      <c r="M165" s="24"/>
      <c r="N165" s="24"/>
      <c r="O165" s="24"/>
      <c r="AA165" s="86"/>
    </row>
    <row r="166" spans="1:255" ht="14.4" thickBot="1" x14ac:dyDescent="0.3">
      <c r="A166" s="9"/>
      <c r="B166" s="32" t="s">
        <v>8</v>
      </c>
      <c r="C166" s="32"/>
      <c r="D166" s="32"/>
      <c r="E166" s="32"/>
      <c r="F166" s="32"/>
      <c r="G166" s="32"/>
      <c r="H166" s="33"/>
      <c r="I166" s="33"/>
      <c r="J166" s="33"/>
      <c r="K166" s="33"/>
      <c r="L166" s="33"/>
      <c r="M166" s="33"/>
      <c r="N166" s="33"/>
      <c r="O166" s="24"/>
      <c r="AA166" s="86"/>
    </row>
    <row r="167" spans="1:255" ht="14.25" customHeight="1" x14ac:dyDescent="0.25">
      <c r="A167" s="9"/>
      <c r="B167" s="34"/>
      <c r="C167" s="183" t="s">
        <v>19</v>
      </c>
      <c r="D167" s="184"/>
      <c r="E167" s="185"/>
      <c r="F167" s="189" t="s">
        <v>24</v>
      </c>
      <c r="G167" s="190"/>
      <c r="H167" s="190"/>
      <c r="I167" s="190"/>
      <c r="J167" s="190"/>
      <c r="K167" s="191"/>
      <c r="L167" s="192" t="s">
        <v>22</v>
      </c>
      <c r="M167" s="194" t="s">
        <v>10</v>
      </c>
      <c r="N167" s="195"/>
      <c r="O167" s="24"/>
    </row>
    <row r="168" spans="1:255" ht="14.4" thickBot="1" x14ac:dyDescent="0.3">
      <c r="A168" s="9"/>
      <c r="B168" s="35"/>
      <c r="C168" s="186"/>
      <c r="D168" s="187"/>
      <c r="E168" s="188"/>
      <c r="F168" s="36" t="str">
        <f>IF(OR(H160&lt;$J$9,H162&gt;$J$10),"",CONCATENATE("MES ",H160))</f>
        <v xml:space="preserve">MES </v>
      </c>
      <c r="G168" s="37" t="str">
        <f>IF(OR(H160&lt;$J$9,H162&gt;$J$10),"",IF(H160+1&gt;H162,"",CONCATENATE("MES ",H160+1)))</f>
        <v/>
      </c>
      <c r="H168" s="37" t="str">
        <f>IF(OR(H160&lt;$J$9,H162&gt;$J$10),"",IF(H160+2&gt;H162,"",CONCATENATE("MES ",H160+2)))</f>
        <v/>
      </c>
      <c r="I168" s="37" t="str">
        <f>IF(OR(H160&lt;$J$9,H162&gt;$J$10),"",IF(H160+3&gt;H162,"",CONCATENATE("MES ",H160+3)))</f>
        <v/>
      </c>
      <c r="J168" s="37" t="str">
        <f>IF(OR(H160&lt;$J$9,H162&gt;$J$10),"",IF(H160+4&gt;H162,"",CONCATENATE("MES ",H160+4)))</f>
        <v/>
      </c>
      <c r="K168" s="38" t="str">
        <f>IF(OR(H160&lt;$J$9,H162&gt;$J$10),"",IF(H160+5&gt;H162,"",CONCATENATE("MES ",H160+5)))</f>
        <v/>
      </c>
      <c r="L168" s="193"/>
      <c r="M168" s="196"/>
      <c r="N168" s="197"/>
      <c r="O168" s="39"/>
    </row>
    <row r="169" spans="1:255" x14ac:dyDescent="0.25">
      <c r="A169" s="9"/>
      <c r="B169" s="40">
        <v>1</v>
      </c>
      <c r="C169" s="198"/>
      <c r="D169" s="199"/>
      <c r="E169" s="200"/>
      <c r="F169" s="57"/>
      <c r="G169" s="58"/>
      <c r="H169" s="58"/>
      <c r="I169" s="58"/>
      <c r="J169" s="58"/>
      <c r="K169" s="59"/>
      <c r="L169" s="41" t="str">
        <f>IF(C169="","",SUM(F169:K169))</f>
        <v/>
      </c>
      <c r="M169" s="170" t="str">
        <f t="shared" ref="M169:M178" si="14">IF(C169="","",ROUND(L169*VLOOKUP(C169,TCN,3,FALSE),3))</f>
        <v/>
      </c>
      <c r="N169" s="171"/>
      <c r="O169" s="24"/>
    </row>
    <row r="170" spans="1:255" x14ac:dyDescent="0.25">
      <c r="A170" s="9"/>
      <c r="B170" s="40">
        <v>3</v>
      </c>
      <c r="C170" s="165"/>
      <c r="D170" s="166"/>
      <c r="E170" s="167"/>
      <c r="F170" s="60"/>
      <c r="G170" s="61"/>
      <c r="H170" s="61"/>
      <c r="I170" s="61"/>
      <c r="J170" s="61"/>
      <c r="K170" s="62"/>
      <c r="L170" s="42" t="str">
        <f t="shared" ref="L170:L178" si="15">IF(C170="","",SUM(F170:K170))</f>
        <v/>
      </c>
      <c r="M170" s="168" t="str">
        <f t="shared" si="14"/>
        <v/>
      </c>
      <c r="N170" s="169"/>
      <c r="O170" s="24"/>
    </row>
    <row r="171" spans="1:255" x14ac:dyDescent="0.25">
      <c r="A171" s="9"/>
      <c r="B171" s="40">
        <v>3</v>
      </c>
      <c r="C171" s="165"/>
      <c r="D171" s="166"/>
      <c r="E171" s="167"/>
      <c r="F171" s="60"/>
      <c r="G171" s="61"/>
      <c r="H171" s="61"/>
      <c r="I171" s="61"/>
      <c r="J171" s="61"/>
      <c r="K171" s="62"/>
      <c r="L171" s="42" t="str">
        <f t="shared" si="15"/>
        <v/>
      </c>
      <c r="M171" s="168" t="str">
        <f t="shared" si="14"/>
        <v/>
      </c>
      <c r="N171" s="169"/>
      <c r="O171" s="24"/>
    </row>
    <row r="172" spans="1:255" x14ac:dyDescent="0.25">
      <c r="A172" s="9"/>
      <c r="B172" s="40">
        <v>4</v>
      </c>
      <c r="C172" s="165"/>
      <c r="D172" s="166"/>
      <c r="E172" s="167"/>
      <c r="F172" s="60"/>
      <c r="G172" s="61"/>
      <c r="H172" s="61"/>
      <c r="I172" s="61"/>
      <c r="J172" s="61"/>
      <c r="K172" s="62"/>
      <c r="L172" s="42" t="str">
        <f t="shared" si="15"/>
        <v/>
      </c>
      <c r="M172" s="168" t="str">
        <f t="shared" si="14"/>
        <v/>
      </c>
      <c r="N172" s="169"/>
      <c r="O172" s="24"/>
    </row>
    <row r="173" spans="1:255" x14ac:dyDescent="0.25">
      <c r="A173" s="9"/>
      <c r="B173" s="40">
        <v>5</v>
      </c>
      <c r="C173" s="165"/>
      <c r="D173" s="166"/>
      <c r="E173" s="167"/>
      <c r="F173" s="60"/>
      <c r="G173" s="61"/>
      <c r="H173" s="61"/>
      <c r="I173" s="61"/>
      <c r="J173" s="61"/>
      <c r="K173" s="62"/>
      <c r="L173" s="42" t="str">
        <f t="shared" si="15"/>
        <v/>
      </c>
      <c r="M173" s="168" t="str">
        <f t="shared" si="14"/>
        <v/>
      </c>
      <c r="N173" s="169"/>
      <c r="O173" s="24"/>
      <c r="AA173" s="87"/>
    </row>
    <row r="174" spans="1:255" x14ac:dyDescent="0.25">
      <c r="A174" s="9"/>
      <c r="B174" s="40">
        <v>6</v>
      </c>
      <c r="C174" s="165"/>
      <c r="D174" s="166"/>
      <c r="E174" s="167"/>
      <c r="F174" s="60"/>
      <c r="G174" s="61"/>
      <c r="H174" s="61"/>
      <c r="I174" s="61"/>
      <c r="J174" s="61"/>
      <c r="K174" s="62"/>
      <c r="L174" s="42" t="str">
        <f t="shared" si="15"/>
        <v/>
      </c>
      <c r="M174" s="168" t="str">
        <f t="shared" si="14"/>
        <v/>
      </c>
      <c r="N174" s="169"/>
      <c r="O174" s="24"/>
    </row>
    <row r="175" spans="1:255" x14ac:dyDescent="0.25">
      <c r="A175" s="9"/>
      <c r="B175" s="40">
        <v>7</v>
      </c>
      <c r="C175" s="165"/>
      <c r="D175" s="166"/>
      <c r="E175" s="167"/>
      <c r="F175" s="60"/>
      <c r="G175" s="61"/>
      <c r="H175" s="61"/>
      <c r="I175" s="61"/>
      <c r="J175" s="61"/>
      <c r="K175" s="62"/>
      <c r="L175" s="42" t="str">
        <f t="shared" si="15"/>
        <v/>
      </c>
      <c r="M175" s="168" t="str">
        <f t="shared" si="14"/>
        <v/>
      </c>
      <c r="N175" s="169"/>
      <c r="O175" s="24"/>
    </row>
    <row r="176" spans="1:255" x14ac:dyDescent="0.25">
      <c r="A176" s="9"/>
      <c r="B176" s="40">
        <v>8</v>
      </c>
      <c r="C176" s="165"/>
      <c r="D176" s="166"/>
      <c r="E176" s="167"/>
      <c r="F176" s="60"/>
      <c r="G176" s="61"/>
      <c r="H176" s="61"/>
      <c r="I176" s="61"/>
      <c r="J176" s="61"/>
      <c r="K176" s="62"/>
      <c r="L176" s="42" t="str">
        <f t="shared" si="15"/>
        <v/>
      </c>
      <c r="M176" s="168" t="str">
        <f t="shared" si="14"/>
        <v/>
      </c>
      <c r="N176" s="169"/>
      <c r="O176" s="24"/>
    </row>
    <row r="177" spans="1:27" x14ac:dyDescent="0.25">
      <c r="A177" s="9"/>
      <c r="B177" s="40">
        <v>9</v>
      </c>
      <c r="C177" s="165"/>
      <c r="D177" s="166"/>
      <c r="E177" s="167"/>
      <c r="F177" s="60"/>
      <c r="G177" s="61"/>
      <c r="H177" s="61"/>
      <c r="I177" s="61"/>
      <c r="J177" s="61"/>
      <c r="K177" s="62"/>
      <c r="L177" s="42" t="str">
        <f t="shared" si="15"/>
        <v/>
      </c>
      <c r="M177" s="168" t="str">
        <f t="shared" si="14"/>
        <v/>
      </c>
      <c r="N177" s="169"/>
      <c r="O177" s="24"/>
    </row>
    <row r="178" spans="1:27" ht="14.4" thickBot="1" x14ac:dyDescent="0.3">
      <c r="A178" s="9"/>
      <c r="B178" s="40">
        <v>10</v>
      </c>
      <c r="C178" s="172"/>
      <c r="D178" s="173"/>
      <c r="E178" s="174"/>
      <c r="F178" s="63"/>
      <c r="G178" s="64"/>
      <c r="H178" s="64"/>
      <c r="I178" s="64"/>
      <c r="J178" s="64"/>
      <c r="K178" s="65"/>
      <c r="L178" s="44" t="str">
        <f t="shared" si="15"/>
        <v/>
      </c>
      <c r="M178" s="175" t="str">
        <f t="shared" si="14"/>
        <v/>
      </c>
      <c r="N178" s="176"/>
      <c r="O178" s="24"/>
    </row>
    <row r="179" spans="1:27" x14ac:dyDescent="0.25">
      <c r="A179" s="33"/>
      <c r="B179" s="24"/>
      <c r="C179" s="24"/>
      <c r="D179" s="249" t="s">
        <v>9</v>
      </c>
      <c r="E179" s="249"/>
      <c r="F179" s="45">
        <f t="shared" ref="F179:K179" si="16">IF(AND(F168="",SUM(F168:F178)=0),"",IF(AND(F168="",SUM(F168:F178)&lt;&gt;0),"ERR",SUM(F168:F178)))</f>
        <v>0</v>
      </c>
      <c r="G179" s="45" t="str">
        <f t="shared" si="16"/>
        <v/>
      </c>
      <c r="H179" s="45" t="str">
        <f t="shared" si="16"/>
        <v/>
      </c>
      <c r="I179" s="45" t="str">
        <f t="shared" si="16"/>
        <v/>
      </c>
      <c r="J179" s="45" t="str">
        <f t="shared" si="16"/>
        <v/>
      </c>
      <c r="K179" s="45" t="str">
        <f t="shared" si="16"/>
        <v/>
      </c>
      <c r="L179" s="46"/>
      <c r="M179" s="247">
        <f>IF(OR(F179="ERR",G179="ERR",H179="ERR",I179="ERR",J179="ERR",K179="ERR"),"ERROR",SUM(M169:N178))</f>
        <v>0</v>
      </c>
      <c r="N179" s="248"/>
      <c r="O179" s="24"/>
      <c r="AA179" s="85">
        <f>M179</f>
        <v>0</v>
      </c>
    </row>
  </sheetData>
  <sheetProtection algorithmName="SHA-512" hashValue="O2ky2Aw0zFFwCw39OhavkrJz6ttJ8MJ4LvSg0tpO2sFRWJuDDQcm8BL2rOaqPPMapFAB0NkqDFbMEQzqtrtF4w==" saltValue="5eDnw3VTaY5hWFFYsjSPvA==" spinCount="100000" sheet="1" objects="1" scenarios="1"/>
  <mergeCells count="260">
    <mergeCell ref="D179:E179"/>
    <mergeCell ref="M179:N179"/>
    <mergeCell ref="C176:E176"/>
    <mergeCell ref="M176:N176"/>
    <mergeCell ref="C177:E177"/>
    <mergeCell ref="M177:N177"/>
    <mergeCell ref="C178:E178"/>
    <mergeCell ref="M178:N178"/>
    <mergeCell ref="M175:N175"/>
    <mergeCell ref="L167:L168"/>
    <mergeCell ref="H164:I164"/>
    <mergeCell ref="B160:G161"/>
    <mergeCell ref="M167:N168"/>
    <mergeCell ref="C173:E173"/>
    <mergeCell ref="M173:N173"/>
    <mergeCell ref="C171:E171"/>
    <mergeCell ref="M171:N171"/>
    <mergeCell ref="C175:E175"/>
    <mergeCell ref="M174:N174"/>
    <mergeCell ref="C174:E174"/>
    <mergeCell ref="C167:E168"/>
    <mergeCell ref="C172:E172"/>
    <mergeCell ref="M172:N172"/>
    <mergeCell ref="C170:E170"/>
    <mergeCell ref="M170:N170"/>
    <mergeCell ref="F167:K167"/>
    <mergeCell ref="C169:E169"/>
    <mergeCell ref="M169:N169"/>
    <mergeCell ref="B162:G163"/>
    <mergeCell ref="H162:H163"/>
    <mergeCell ref="I162:O163"/>
    <mergeCell ref="L155:M155"/>
    <mergeCell ref="N155:O155"/>
    <mergeCell ref="L156:M156"/>
    <mergeCell ref="N156:O156"/>
    <mergeCell ref="H160:H161"/>
    <mergeCell ref="I160:O161"/>
    <mergeCell ref="B155:J156"/>
    <mergeCell ref="A152:O152"/>
    <mergeCell ref="C141:E141"/>
    <mergeCell ref="D150:E150"/>
    <mergeCell ref="C145:E145"/>
    <mergeCell ref="M145:N145"/>
    <mergeCell ref="C144:E144"/>
    <mergeCell ref="M144:N144"/>
    <mergeCell ref="L154:O154"/>
    <mergeCell ref="C146:E146"/>
    <mergeCell ref="M146:N146"/>
    <mergeCell ref="C147:E147"/>
    <mergeCell ref="M147:N147"/>
    <mergeCell ref="C149:E149"/>
    <mergeCell ref="M149:N149"/>
    <mergeCell ref="C148:E148"/>
    <mergeCell ref="M148:N148"/>
    <mergeCell ref="M150:N150"/>
    <mergeCell ref="M141:N141"/>
    <mergeCell ref="C142:E142"/>
    <mergeCell ref="M142:N142"/>
    <mergeCell ref="C143:E143"/>
    <mergeCell ref="M143:N143"/>
    <mergeCell ref="H135:I135"/>
    <mergeCell ref="B133:G134"/>
    <mergeCell ref="H133:H134"/>
    <mergeCell ref="I133:O134"/>
    <mergeCell ref="C140:E140"/>
    <mergeCell ref="M140:N140"/>
    <mergeCell ref="L125:O125"/>
    <mergeCell ref="L126:M126"/>
    <mergeCell ref="N126:O126"/>
    <mergeCell ref="B126:J127"/>
    <mergeCell ref="A120:B121"/>
    <mergeCell ref="L138:L139"/>
    <mergeCell ref="M138:N139"/>
    <mergeCell ref="C138:E139"/>
    <mergeCell ref="F138:K138"/>
    <mergeCell ref="L127:M127"/>
    <mergeCell ref="N127:O127"/>
    <mergeCell ref="B131:G132"/>
    <mergeCell ref="H131:H132"/>
    <mergeCell ref="I131:O132"/>
    <mergeCell ref="C113:E113"/>
    <mergeCell ref="C120:O121"/>
    <mergeCell ref="A123:O123"/>
    <mergeCell ref="C116:E116"/>
    <mergeCell ref="M116:N116"/>
    <mergeCell ref="C117:E117"/>
    <mergeCell ref="C114:E114"/>
    <mergeCell ref="C115:E115"/>
    <mergeCell ref="M113:N113"/>
    <mergeCell ref="M114:N114"/>
    <mergeCell ref="M117:N117"/>
    <mergeCell ref="M115:N115"/>
    <mergeCell ref="D118:E118"/>
    <mergeCell ref="M118:N118"/>
    <mergeCell ref="C111:E111"/>
    <mergeCell ref="M111:N111"/>
    <mergeCell ref="M106:N107"/>
    <mergeCell ref="C108:E108"/>
    <mergeCell ref="M108:N108"/>
    <mergeCell ref="C106:E107"/>
    <mergeCell ref="F106:K106"/>
    <mergeCell ref="L106:L107"/>
    <mergeCell ref="C112:E112"/>
    <mergeCell ref="M112:N112"/>
    <mergeCell ref="H103:I103"/>
    <mergeCell ref="D89:E89"/>
    <mergeCell ref="M89:N89"/>
    <mergeCell ref="A91:O91"/>
    <mergeCell ref="L93:O93"/>
    <mergeCell ref="C109:E109"/>
    <mergeCell ref="M109:N109"/>
    <mergeCell ref="C110:E110"/>
    <mergeCell ref="M110:N110"/>
    <mergeCell ref="L94:M94"/>
    <mergeCell ref="N94:O94"/>
    <mergeCell ref="B101:G102"/>
    <mergeCell ref="N95:O95"/>
    <mergeCell ref="C86:E86"/>
    <mergeCell ref="M86:N86"/>
    <mergeCell ref="C87:E87"/>
    <mergeCell ref="M87:N87"/>
    <mergeCell ref="C88:E88"/>
    <mergeCell ref="M88:N88"/>
    <mergeCell ref="H101:H102"/>
    <mergeCell ref="I101:O102"/>
    <mergeCell ref="B94:J95"/>
    <mergeCell ref="L95:M95"/>
    <mergeCell ref="B99:G100"/>
    <mergeCell ref="H99:H100"/>
    <mergeCell ref="I99:O100"/>
    <mergeCell ref="B72:G73"/>
    <mergeCell ref="H72:H73"/>
    <mergeCell ref="I72:O73"/>
    <mergeCell ref="L77:L78"/>
    <mergeCell ref="M77:N78"/>
    <mergeCell ref="C85:E85"/>
    <mergeCell ref="C82:E82"/>
    <mergeCell ref="C83:E83"/>
    <mergeCell ref="M83:N83"/>
    <mergeCell ref="M82:N82"/>
    <mergeCell ref="H74:I74"/>
    <mergeCell ref="C77:E78"/>
    <mergeCell ref="F77:K77"/>
    <mergeCell ref="C80:E80"/>
    <mergeCell ref="M80:N80"/>
    <mergeCell ref="C79:E79"/>
    <mergeCell ref="M79:N79"/>
    <mergeCell ref="C81:E81"/>
    <mergeCell ref="M81:N81"/>
    <mergeCell ref="C84:E84"/>
    <mergeCell ref="M84:N84"/>
    <mergeCell ref="M85:N85"/>
    <mergeCell ref="B70:G71"/>
    <mergeCell ref="H70:H71"/>
    <mergeCell ref="I70:O71"/>
    <mergeCell ref="B65:J66"/>
    <mergeCell ref="C50:E50"/>
    <mergeCell ref="M50:N50"/>
    <mergeCell ref="C51:E51"/>
    <mergeCell ref="M51:N51"/>
    <mergeCell ref="M54:N54"/>
    <mergeCell ref="C55:E55"/>
    <mergeCell ref="M55:N55"/>
    <mergeCell ref="C52:E52"/>
    <mergeCell ref="M52:N52"/>
    <mergeCell ref="C54:E54"/>
    <mergeCell ref="L64:O64"/>
    <mergeCell ref="L65:M65"/>
    <mergeCell ref="N65:O65"/>
    <mergeCell ref="L66:M66"/>
    <mergeCell ref="N66:O66"/>
    <mergeCell ref="A62:O62"/>
    <mergeCell ref="D57:E57"/>
    <mergeCell ref="M57:N57"/>
    <mergeCell ref="A59:B60"/>
    <mergeCell ref="C59:O60"/>
    <mergeCell ref="C56:E56"/>
    <mergeCell ref="M56:N56"/>
    <mergeCell ref="C47:E47"/>
    <mergeCell ref="M47:N47"/>
    <mergeCell ref="H38:H39"/>
    <mergeCell ref="I38:O39"/>
    <mergeCell ref="H42:I42"/>
    <mergeCell ref="B40:G41"/>
    <mergeCell ref="H40:H41"/>
    <mergeCell ref="I40:O41"/>
    <mergeCell ref="B38:G39"/>
    <mergeCell ref="C49:E49"/>
    <mergeCell ref="M49:N49"/>
    <mergeCell ref="C48:E48"/>
    <mergeCell ref="M48:N48"/>
    <mergeCell ref="M45:N46"/>
    <mergeCell ref="C45:E46"/>
    <mergeCell ref="F45:K45"/>
    <mergeCell ref="L45:L46"/>
    <mergeCell ref="P52:Q52"/>
    <mergeCell ref="C53:E53"/>
    <mergeCell ref="M53:N53"/>
    <mergeCell ref="A30:O30"/>
    <mergeCell ref="L34:M34"/>
    <mergeCell ref="L32:O32"/>
    <mergeCell ref="L33:M33"/>
    <mergeCell ref="N34:O34"/>
    <mergeCell ref="B33:J34"/>
    <mergeCell ref="N33:O33"/>
    <mergeCell ref="N28:O28"/>
    <mergeCell ref="I28:J28"/>
    <mergeCell ref="L28:M28"/>
    <mergeCell ref="I21:J21"/>
    <mergeCell ref="L21:M21"/>
    <mergeCell ref="N21:O21"/>
    <mergeCell ref="N27:O27"/>
    <mergeCell ref="C27:G27"/>
    <mergeCell ref="I27:J27"/>
    <mergeCell ref="L27:M27"/>
    <mergeCell ref="C26:G26"/>
    <mergeCell ref="I26:J26"/>
    <mergeCell ref="C24:G25"/>
    <mergeCell ref="H24:H25"/>
    <mergeCell ref="I24:J25"/>
    <mergeCell ref="L24:O24"/>
    <mergeCell ref="L25:M25"/>
    <mergeCell ref="N25:O25"/>
    <mergeCell ref="L26:M26"/>
    <mergeCell ref="N26:O26"/>
    <mergeCell ref="C20:G20"/>
    <mergeCell ref="I20:J20"/>
    <mergeCell ref="L20:M20"/>
    <mergeCell ref="N20:O20"/>
    <mergeCell ref="C19:G19"/>
    <mergeCell ref="I19:J19"/>
    <mergeCell ref="L19:M19"/>
    <mergeCell ref="N19:O19"/>
    <mergeCell ref="C18:G18"/>
    <mergeCell ref="I18:J18"/>
    <mergeCell ref="L18:M18"/>
    <mergeCell ref="N18:O18"/>
    <mergeCell ref="C17:G17"/>
    <mergeCell ref="I17:J17"/>
    <mergeCell ref="L17:M17"/>
    <mergeCell ref="N17:O17"/>
    <mergeCell ref="L14:O14"/>
    <mergeCell ref="L15:M15"/>
    <mergeCell ref="N15:O15"/>
    <mergeCell ref="C16:G16"/>
    <mergeCell ref="I16:J16"/>
    <mergeCell ref="L16:M16"/>
    <mergeCell ref="N16:O16"/>
    <mergeCell ref="A9:I9"/>
    <mergeCell ref="A10:I10"/>
    <mergeCell ref="J11:K11"/>
    <mergeCell ref="C14:G15"/>
    <mergeCell ref="H14:H15"/>
    <mergeCell ref="I14:J15"/>
    <mergeCell ref="A1:O1"/>
    <mergeCell ref="A2:O3"/>
    <mergeCell ref="A5:B7"/>
    <mergeCell ref="C5:K7"/>
    <mergeCell ref="M5:O6"/>
    <mergeCell ref="M7:O7"/>
  </mergeCells>
  <phoneticPr fontId="6" type="noConversion"/>
  <conditionalFormatting sqref="F79:K79">
    <cfRule type="expression" dxfId="400" priority="31" stopIfTrue="1">
      <formula>F89="ERR"</formula>
    </cfRule>
  </conditionalFormatting>
  <conditionalFormatting sqref="F84:K84">
    <cfRule type="expression" dxfId="399" priority="32" stopIfTrue="1">
      <formula>F89="ERR"</formula>
    </cfRule>
  </conditionalFormatting>
  <conditionalFormatting sqref="F80:K80">
    <cfRule type="expression" dxfId="398" priority="33" stopIfTrue="1">
      <formula>F89="ERR"</formula>
    </cfRule>
  </conditionalFormatting>
  <conditionalFormatting sqref="F81:K81">
    <cfRule type="expression" dxfId="397" priority="34" stopIfTrue="1">
      <formula>F89="ERR"</formula>
    </cfRule>
  </conditionalFormatting>
  <conditionalFormatting sqref="F82:K82">
    <cfRule type="expression" dxfId="396" priority="35" stopIfTrue="1">
      <formula>F89="ERR"</formula>
    </cfRule>
  </conditionalFormatting>
  <conditionalFormatting sqref="F83:K83">
    <cfRule type="expression" dxfId="395" priority="36" stopIfTrue="1">
      <formula>F89="ERR"</formula>
    </cfRule>
  </conditionalFormatting>
  <conditionalFormatting sqref="F85:K85">
    <cfRule type="expression" dxfId="394" priority="37" stopIfTrue="1">
      <formula>F89="ERR"</formula>
    </cfRule>
  </conditionalFormatting>
  <conditionalFormatting sqref="F86:K86">
    <cfRule type="expression" dxfId="393" priority="38" stopIfTrue="1">
      <formula>F89="ERR"</formula>
    </cfRule>
  </conditionalFormatting>
  <conditionalFormatting sqref="F87:K87">
    <cfRule type="expression" dxfId="392" priority="39" stopIfTrue="1">
      <formula>F89="ERR"</formula>
    </cfRule>
  </conditionalFormatting>
  <conditionalFormatting sqref="F88:K88">
    <cfRule type="expression" dxfId="391" priority="40" stopIfTrue="1">
      <formula>F89="ERR"</formula>
    </cfRule>
  </conditionalFormatting>
  <conditionalFormatting sqref="F57:K57 K23:K27 K14:K20 K29">
    <cfRule type="cellIs" dxfId="390" priority="81" stopIfTrue="1" operator="equal">
      <formula>"ERR"</formula>
    </cfRule>
  </conditionalFormatting>
  <conditionalFormatting sqref="F47:K47">
    <cfRule type="expression" dxfId="389" priority="82" stopIfTrue="1">
      <formula>F57="ERR"</formula>
    </cfRule>
  </conditionalFormatting>
  <conditionalFormatting sqref="F52:K52">
    <cfRule type="expression" dxfId="388" priority="83" stopIfTrue="1">
      <formula>F57="ERR"</formula>
    </cfRule>
  </conditionalFormatting>
  <conditionalFormatting sqref="F48:K48">
    <cfRule type="expression" dxfId="387" priority="84" stopIfTrue="1">
      <formula>F57="ERR"</formula>
    </cfRule>
  </conditionalFormatting>
  <conditionalFormatting sqref="F49:K49">
    <cfRule type="expression" dxfId="386" priority="85" stopIfTrue="1">
      <formula>F57="ERR"</formula>
    </cfRule>
  </conditionalFormatting>
  <conditionalFormatting sqref="F50:K50">
    <cfRule type="expression" dxfId="385" priority="86" stopIfTrue="1">
      <formula>F57="ERR"</formula>
    </cfRule>
  </conditionalFormatting>
  <conditionalFormatting sqref="F51:K51">
    <cfRule type="expression" dxfId="384" priority="87" stopIfTrue="1">
      <formula>F57="ERR"</formula>
    </cfRule>
  </conditionalFormatting>
  <conditionalFormatting sqref="F53:K53">
    <cfRule type="expression" dxfId="383" priority="88" stopIfTrue="1">
      <formula>F57="ERR"</formula>
    </cfRule>
  </conditionalFormatting>
  <conditionalFormatting sqref="F54:K54">
    <cfRule type="expression" dxfId="382" priority="89" stopIfTrue="1">
      <formula>F57="ERR"</formula>
    </cfRule>
  </conditionalFormatting>
  <conditionalFormatting sqref="F55:K55">
    <cfRule type="expression" dxfId="381" priority="90" stopIfTrue="1">
      <formula>F57="ERR"</formula>
    </cfRule>
  </conditionalFormatting>
  <conditionalFormatting sqref="F56:K56">
    <cfRule type="expression" dxfId="380" priority="91" stopIfTrue="1">
      <formula>F57="ERR"</formula>
    </cfRule>
  </conditionalFormatting>
  <conditionalFormatting sqref="H42">
    <cfRule type="cellIs" dxfId="379" priority="66" stopIfTrue="1" operator="equal">
      <formula>"ERROR"</formula>
    </cfRule>
  </conditionalFormatting>
  <conditionalFormatting sqref="H42">
    <cfRule type="cellIs" dxfId="378" priority="65" stopIfTrue="1" operator="equal">
      <formula>"SUBSANAR"</formula>
    </cfRule>
  </conditionalFormatting>
  <conditionalFormatting sqref="F89:K89 K63">
    <cfRule type="cellIs" dxfId="377" priority="64" stopIfTrue="1" operator="equal">
      <formula>"ERR"</formula>
    </cfRule>
  </conditionalFormatting>
  <conditionalFormatting sqref="N34:O34">
    <cfRule type="cellIs" dxfId="376" priority="62" stopIfTrue="1" operator="equal">
      <formula>"FALTA TIPO"</formula>
    </cfRule>
  </conditionalFormatting>
  <conditionalFormatting sqref="L34:M34">
    <cfRule type="cellIs" dxfId="375" priority="63" stopIfTrue="1" operator="equal">
      <formula>"FALTA TIPO"</formula>
    </cfRule>
  </conditionalFormatting>
  <conditionalFormatting sqref="N66:O66">
    <cfRule type="cellIs" dxfId="374" priority="60" stopIfTrue="1" operator="equal">
      <formula>"FALTA TIPO"</formula>
    </cfRule>
  </conditionalFormatting>
  <conditionalFormatting sqref="L66:M66">
    <cfRule type="cellIs" dxfId="373" priority="61" stopIfTrue="1" operator="equal">
      <formula>"FALTA TIPO"</formula>
    </cfRule>
  </conditionalFormatting>
  <conditionalFormatting sqref="H74">
    <cfRule type="cellIs" dxfId="372" priority="59" stopIfTrue="1" operator="equal">
      <formula>"ERROR"</formula>
    </cfRule>
  </conditionalFormatting>
  <conditionalFormatting sqref="H74">
    <cfRule type="cellIs" dxfId="371" priority="58" stopIfTrue="1" operator="equal">
      <formula>"SUBSANAR"</formula>
    </cfRule>
  </conditionalFormatting>
  <conditionalFormatting sqref="F118:K118 K92">
    <cfRule type="cellIs" dxfId="370" priority="57" stopIfTrue="1" operator="equal">
      <formula>"ERR"</formula>
    </cfRule>
  </conditionalFormatting>
  <conditionalFormatting sqref="N95:O95">
    <cfRule type="cellIs" dxfId="369" priority="55" stopIfTrue="1" operator="equal">
      <formula>"FALTA TIPO"</formula>
    </cfRule>
  </conditionalFormatting>
  <conditionalFormatting sqref="L95:M95">
    <cfRule type="cellIs" dxfId="368" priority="56" stopIfTrue="1" operator="equal">
      <formula>"FALTA TIPO"</formula>
    </cfRule>
  </conditionalFormatting>
  <conditionalFormatting sqref="H103">
    <cfRule type="cellIs" dxfId="367" priority="54" stopIfTrue="1" operator="equal">
      <formula>"ERROR"</formula>
    </cfRule>
  </conditionalFormatting>
  <conditionalFormatting sqref="H103">
    <cfRule type="cellIs" dxfId="366" priority="53" stopIfTrue="1" operator="equal">
      <formula>"SUBSANAR"</formula>
    </cfRule>
  </conditionalFormatting>
  <conditionalFormatting sqref="F150:K150 K124">
    <cfRule type="cellIs" dxfId="365" priority="52" stopIfTrue="1" operator="equal">
      <formula>"ERR"</formula>
    </cfRule>
  </conditionalFormatting>
  <conditionalFormatting sqref="N127:O127">
    <cfRule type="cellIs" dxfId="364" priority="50" stopIfTrue="1" operator="equal">
      <formula>"FALTA TIPO"</formula>
    </cfRule>
  </conditionalFormatting>
  <conditionalFormatting sqref="L127:M127">
    <cfRule type="cellIs" dxfId="363" priority="51" stopIfTrue="1" operator="equal">
      <formula>"FALTA TIPO"</formula>
    </cfRule>
  </conditionalFormatting>
  <conditionalFormatting sqref="H135">
    <cfRule type="cellIs" dxfId="362" priority="49" stopIfTrue="1" operator="equal">
      <formula>"ERROR"</formula>
    </cfRule>
  </conditionalFormatting>
  <conditionalFormatting sqref="H135">
    <cfRule type="cellIs" dxfId="361" priority="48" stopIfTrue="1" operator="equal">
      <formula>"SUBSANAR"</formula>
    </cfRule>
  </conditionalFormatting>
  <conditionalFormatting sqref="F179:K179 K153">
    <cfRule type="cellIs" dxfId="360" priority="47" stopIfTrue="1" operator="equal">
      <formula>"ERR"</formula>
    </cfRule>
  </conditionalFormatting>
  <conditionalFormatting sqref="N156:O156">
    <cfRule type="cellIs" dxfId="359" priority="45" stopIfTrue="1" operator="equal">
      <formula>"FALTA TIPO"</formula>
    </cfRule>
  </conditionalFormatting>
  <conditionalFormatting sqref="L156:M156">
    <cfRule type="cellIs" dxfId="358" priority="46" stopIfTrue="1" operator="equal">
      <formula>"FALTA TIPO"</formula>
    </cfRule>
  </conditionalFormatting>
  <conditionalFormatting sqref="H164">
    <cfRule type="cellIs" dxfId="357" priority="44" stopIfTrue="1" operator="equal">
      <formula>"ERROR"</formula>
    </cfRule>
  </conditionalFormatting>
  <conditionalFormatting sqref="H164">
    <cfRule type="cellIs" dxfId="356" priority="43" stopIfTrue="1" operator="equal">
      <formula>"SUBSANAR"</formula>
    </cfRule>
  </conditionalFormatting>
  <conditionalFormatting sqref="F108:K108">
    <cfRule type="expression" dxfId="355" priority="21" stopIfTrue="1">
      <formula>F118="ERR"</formula>
    </cfRule>
  </conditionalFormatting>
  <conditionalFormatting sqref="F113:K113">
    <cfRule type="expression" dxfId="354" priority="22" stopIfTrue="1">
      <formula>F118="ERR"</formula>
    </cfRule>
  </conditionalFormatting>
  <conditionalFormatting sqref="F109:K109">
    <cfRule type="expression" dxfId="353" priority="23" stopIfTrue="1">
      <formula>F118="ERR"</formula>
    </cfRule>
  </conditionalFormatting>
  <conditionalFormatting sqref="F110:K110">
    <cfRule type="expression" dxfId="352" priority="24" stopIfTrue="1">
      <formula>F118="ERR"</formula>
    </cfRule>
  </conditionalFormatting>
  <conditionalFormatting sqref="F111:K111">
    <cfRule type="expression" dxfId="351" priority="25" stopIfTrue="1">
      <formula>F118="ERR"</formula>
    </cfRule>
  </conditionalFormatting>
  <conditionalFormatting sqref="F112:K112">
    <cfRule type="expression" dxfId="350" priority="26" stopIfTrue="1">
      <formula>F118="ERR"</formula>
    </cfRule>
  </conditionalFormatting>
  <conditionalFormatting sqref="F114:K114">
    <cfRule type="expression" dxfId="349" priority="27" stopIfTrue="1">
      <formula>F118="ERR"</formula>
    </cfRule>
  </conditionalFormatting>
  <conditionalFormatting sqref="F115:K115">
    <cfRule type="expression" dxfId="348" priority="28" stopIfTrue="1">
      <formula>F118="ERR"</formula>
    </cfRule>
  </conditionalFormatting>
  <conditionalFormatting sqref="F116:K116">
    <cfRule type="expression" dxfId="347" priority="29" stopIfTrue="1">
      <formula>F118="ERR"</formula>
    </cfRule>
  </conditionalFormatting>
  <conditionalFormatting sqref="F117:K117">
    <cfRule type="expression" dxfId="346" priority="30" stopIfTrue="1">
      <formula>F118="ERR"</formula>
    </cfRule>
  </conditionalFormatting>
  <conditionalFormatting sqref="F140:K140">
    <cfRule type="expression" dxfId="345" priority="11" stopIfTrue="1">
      <formula>F150="ERR"</formula>
    </cfRule>
  </conditionalFormatting>
  <conditionalFormatting sqref="F145:K145">
    <cfRule type="expression" dxfId="344" priority="12" stopIfTrue="1">
      <formula>F150="ERR"</formula>
    </cfRule>
  </conditionalFormatting>
  <conditionalFormatting sqref="F141:K141">
    <cfRule type="expression" dxfId="343" priority="13" stopIfTrue="1">
      <formula>F150="ERR"</formula>
    </cfRule>
  </conditionalFormatting>
  <conditionalFormatting sqref="F142:K142">
    <cfRule type="expression" dxfId="342" priority="14" stopIfTrue="1">
      <formula>F150="ERR"</formula>
    </cfRule>
  </conditionalFormatting>
  <conditionalFormatting sqref="F143:K143">
    <cfRule type="expression" dxfId="341" priority="15" stopIfTrue="1">
      <formula>F150="ERR"</formula>
    </cfRule>
  </conditionalFormatting>
  <conditionalFormatting sqref="F144:K144">
    <cfRule type="expression" dxfId="340" priority="16" stopIfTrue="1">
      <formula>F150="ERR"</formula>
    </cfRule>
  </conditionalFormatting>
  <conditionalFormatting sqref="F146:K146">
    <cfRule type="expression" dxfId="339" priority="17" stopIfTrue="1">
      <formula>F150="ERR"</formula>
    </cfRule>
  </conditionalFormatting>
  <conditionalFormatting sqref="F147:K147">
    <cfRule type="expression" dxfId="338" priority="18" stopIfTrue="1">
      <formula>F150="ERR"</formula>
    </cfRule>
  </conditionalFormatting>
  <conditionalFormatting sqref="F148:K148">
    <cfRule type="expression" dxfId="337" priority="19" stopIfTrue="1">
      <formula>F150="ERR"</formula>
    </cfRule>
  </conditionalFormatting>
  <conditionalFormatting sqref="F149:K149">
    <cfRule type="expression" dxfId="336" priority="20" stopIfTrue="1">
      <formula>F150="ERR"</formula>
    </cfRule>
  </conditionalFormatting>
  <conditionalFormatting sqref="F169:K169">
    <cfRule type="expression" dxfId="335" priority="1" stopIfTrue="1">
      <formula>F179="ERR"</formula>
    </cfRule>
  </conditionalFormatting>
  <conditionalFormatting sqref="F174:K174">
    <cfRule type="expression" dxfId="334" priority="2" stopIfTrue="1">
      <formula>F179="ERR"</formula>
    </cfRule>
  </conditionalFormatting>
  <conditionalFormatting sqref="F170:K170">
    <cfRule type="expression" dxfId="333" priority="3" stopIfTrue="1">
      <formula>F179="ERR"</formula>
    </cfRule>
  </conditionalFormatting>
  <conditionalFormatting sqref="F171:K171">
    <cfRule type="expression" dxfId="332" priority="4" stopIfTrue="1">
      <formula>F179="ERR"</formula>
    </cfRule>
  </conditionalFormatting>
  <conditionalFormatting sqref="F172:K172">
    <cfRule type="expression" dxfId="331" priority="5" stopIfTrue="1">
      <formula>F179="ERR"</formula>
    </cfRule>
  </conditionalFormatting>
  <conditionalFormatting sqref="F173:K173">
    <cfRule type="expression" dxfId="330" priority="6" stopIfTrue="1">
      <formula>F179="ERR"</formula>
    </cfRule>
  </conditionalFormatting>
  <conditionalFormatting sqref="F175:K175">
    <cfRule type="expression" dxfId="329" priority="7" stopIfTrue="1">
      <formula>F179="ERR"</formula>
    </cfRule>
  </conditionalFormatting>
  <conditionalFormatting sqref="F176:K176">
    <cfRule type="expression" dxfId="328" priority="8" stopIfTrue="1">
      <formula>F179="ERR"</formula>
    </cfRule>
  </conditionalFormatting>
  <conditionalFormatting sqref="F177:K177">
    <cfRule type="expression" dxfId="327" priority="9" stopIfTrue="1">
      <formula>F179="ERR"</formula>
    </cfRule>
  </conditionalFormatting>
  <conditionalFormatting sqref="F178:K178">
    <cfRule type="expression" dxfId="326" priority="10" stopIfTrue="1">
      <formula>F179="ERR"</formula>
    </cfRule>
  </conditionalFormatting>
  <conditionalFormatting sqref="J11:K11">
    <cfRule type="cellIs" dxfId="325" priority="167" stopIfTrue="1" operator="equal">
      <formula>"ERROR"</formula>
    </cfRule>
    <cfRule type="cellIs" dxfId="324" priority="168" stopIfTrue="1" operator="equal">
      <formula>"SUBSANAR"</formula>
    </cfRule>
  </conditionalFormatting>
  <conditionalFormatting sqref="L26:O27 L16:O20">
    <cfRule type="cellIs" dxfId="323" priority="169" stopIfTrue="1" operator="equal">
      <formula>"FALTA TIPO"</formula>
    </cfRule>
    <cfRule type="cellIs" dxfId="322" priority="170" stopIfTrue="1" operator="equal">
      <formula>"ERROR TIPO"</formula>
    </cfRule>
  </conditionalFormatting>
  <dataValidations count="3">
    <dataValidation type="whole" allowBlank="1" showInputMessage="1" showErrorMessage="1" sqref="J9:J10 H38 H40 H70 H72 H99 H101 H131 H133 H160 H162" xr:uid="{00000000-0002-0000-0800-000000000000}">
      <formula1>1</formula1>
      <formula2>18</formula2>
    </dataValidation>
    <dataValidation type="list" allowBlank="1" showInputMessage="1" showErrorMessage="1" sqref="C47:E56 C140:E149 C79:E88 C108:E117 C169:E178" xr:uid="{00000000-0002-0000-0800-000001000000}">
      <formula1>OFFSET(TCN_ORD,0,,COUNTIF(TCN_ORD,"&lt;&gt;x"))</formula1>
    </dataValidation>
    <dataValidation type="list" allowBlank="1" showInputMessage="1" showErrorMessage="1" sqref="C16:G20" xr:uid="{00000000-0002-0000-0800-000002000000}">
      <formula1>OFFSET(COL_EXT,0,,COUNTIF(COL_EXT,"&lt;&gt;x"))</formula1>
    </dataValidation>
  </dataValidations>
  <printOptions horizontalCentered="1"/>
  <pageMargins left="0.59055118110236227" right="0.59055118110236227" top="0.59055118110236227" bottom="0.59055118110236227" header="0.19685039370078741" footer="0.19685039370078741"/>
  <pageSetup paperSize="9" scale="84" orientation="portrait" r:id="rId1"/>
  <headerFooter>
    <oddFooter>&amp;C&amp;8&amp;A&amp;R&amp;8Pág &amp;P de &amp;N</oddFooter>
  </headerFooter>
  <rowBreaks count="2" manualBreakCount="2">
    <brk id="57" max="14" man="1"/>
    <brk id="118" max="14" man="1"/>
  </rowBreaks>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21</vt:i4>
      </vt:variant>
    </vt:vector>
  </HeadingPairs>
  <TitlesOfParts>
    <vt:vector size="37" baseType="lpstr">
      <vt:lpstr>INSTRUCCIONES</vt:lpstr>
      <vt:lpstr>PERSONAL</vt:lpstr>
      <vt:lpstr>COLABORACIONES EXTERNAS</vt:lpstr>
      <vt:lpstr>ACTIVIDAD 1</vt:lpstr>
      <vt:lpstr>ACTIVIDAD 2</vt:lpstr>
      <vt:lpstr>ACTIVIDAD 3</vt:lpstr>
      <vt:lpstr>ACTIVIDAD 4</vt:lpstr>
      <vt:lpstr>ACTIVIDAD 5</vt:lpstr>
      <vt:lpstr>ACTIVIDAD 6</vt:lpstr>
      <vt:lpstr>ACTIVIDAD 7</vt:lpstr>
      <vt:lpstr>ACTIVIDAD 8</vt:lpstr>
      <vt:lpstr>ACTIVIDAD 9</vt:lpstr>
      <vt:lpstr>ACTIVIDAD 10</vt:lpstr>
      <vt:lpstr>RESUMEN FINAL</vt:lpstr>
      <vt:lpstr>CRONOGRAMA</vt:lpstr>
      <vt:lpstr>Hoja1</vt:lpstr>
      <vt:lpstr>___TCN1</vt:lpstr>
      <vt:lpstr>'ACTIVIDAD 1'!Área_de_impresión</vt:lpstr>
      <vt:lpstr>'ACTIVIDAD 10'!Área_de_impresión</vt:lpstr>
      <vt:lpstr>'ACTIVIDAD 2'!Área_de_impresión</vt:lpstr>
      <vt:lpstr>'ACTIVIDAD 3'!Área_de_impresión</vt:lpstr>
      <vt:lpstr>'ACTIVIDAD 4'!Área_de_impresión</vt:lpstr>
      <vt:lpstr>'ACTIVIDAD 5'!Área_de_impresión</vt:lpstr>
      <vt:lpstr>'ACTIVIDAD 6'!Área_de_impresión</vt:lpstr>
      <vt:lpstr>'ACTIVIDAD 7'!Área_de_impresión</vt:lpstr>
      <vt:lpstr>'ACTIVIDAD 8'!Área_de_impresión</vt:lpstr>
      <vt:lpstr>'ACTIVIDAD 9'!Área_de_impresión</vt:lpstr>
      <vt:lpstr>'COLABORACIONES EXTERNAS'!Área_de_impresión</vt:lpstr>
      <vt:lpstr>CRONOGRAMA!Área_de_impresión</vt:lpstr>
      <vt:lpstr>PERSONAL!Área_de_impresión</vt:lpstr>
      <vt:lpstr>'RESUMEN FINAL'!Área_de_impresión</vt:lpstr>
      <vt:lpstr>COL_EXT</vt:lpstr>
      <vt:lpstr>NOMBRE_ACT</vt:lpstr>
      <vt:lpstr>RESUMEN_FINAL</vt:lpstr>
      <vt:lpstr>SUBCONTRATACION</vt:lpstr>
      <vt:lpstr>TCN</vt:lpstr>
      <vt:lpstr>TCN_ORD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Teresa Ballesta Hermosilla</cp:lastModifiedBy>
  <cp:lastPrinted>2018-12-13T16:02:03Z</cp:lastPrinted>
  <dcterms:created xsi:type="dcterms:W3CDTF">2016-09-13T20:46:15Z</dcterms:created>
  <dcterms:modified xsi:type="dcterms:W3CDTF">2019-02-05T16:24:25Z</dcterms:modified>
</cp:coreProperties>
</file>