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3-1-TRAMITACION/2023-RECA/"/>
    </mc:Choice>
  </mc:AlternateContent>
  <xr:revisionPtr revIDLastSave="0" documentId="8_{06B6A6AF-BFA7-4938-9BFE-84F14A7ED0C0}" xr6:coauthVersionLast="47" xr6:coauthVersionMax="47" xr10:uidLastSave="{00000000-0000-0000-0000-000000000000}"/>
  <bookViews>
    <workbookView xWindow="28680" yWindow="-210" windowWidth="29040" windowHeight="15840" xr2:uid="{D8CAD813-C2F6-47A3-BE8F-1302D3542355}"/>
  </bookViews>
  <sheets>
    <sheet name="PERSONAL Y ACTIVIDADES" sheetId="2" r:id="rId1"/>
    <sheet name="RESUMEN PROYECTO" sheetId="1" r:id="rId2"/>
    <sheet name="AUXILIAR" sheetId="3" r:id="rId3"/>
  </sheets>
  <definedNames>
    <definedName name="_xlnm.Print_Area" localSheetId="0">'PERSONAL Y ACTIVIDADES'!$A$1:$G$33</definedName>
    <definedName name="_xlnm.Print_Area" localSheetId="1">'RESUMEN PROYECTO'!$A$1:$I$102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4" i="1"/>
  <c r="H15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" i="3"/>
  <c r="G91" i="1"/>
  <c r="G74" i="1"/>
  <c r="G57" i="1"/>
  <c r="G40" i="1"/>
  <c r="G82" i="1"/>
  <c r="G65" i="1"/>
  <c r="G48" i="1"/>
  <c r="G31" i="1"/>
  <c r="G23" i="1"/>
  <c r="G14" i="1"/>
  <c r="B80" i="1"/>
  <c r="B63" i="1"/>
  <c r="B46" i="1"/>
  <c r="B29" i="1"/>
  <c r="I20" i="2"/>
  <c r="I22" i="2"/>
  <c r="I23" i="2"/>
  <c r="I24" i="2"/>
  <c r="I21" i="2"/>
  <c r="B12" i="1"/>
  <c r="H21" i="2"/>
  <c r="F21" i="2" s="1"/>
  <c r="H22" i="2"/>
  <c r="F22" i="2" s="1"/>
  <c r="H23" i="2"/>
  <c r="F23" i="2" s="1"/>
  <c r="H24" i="2"/>
  <c r="F24" i="2" s="1"/>
  <c r="H20" i="2"/>
  <c r="F20" i="2" s="1"/>
  <c r="H12" i="1" l="1"/>
  <c r="H80" i="1"/>
  <c r="H63" i="1"/>
  <c r="H29" i="1"/>
  <c r="H46" i="1"/>
  <c r="H97" i="1"/>
  <c r="H99" i="1" s="1"/>
  <c r="H98" i="1"/>
  <c r="J97" i="1" l="1"/>
  <c r="J96" i="1"/>
  <c r="B104" i="1" l="1"/>
  <c r="J98" i="1"/>
  <c r="H100" i="1"/>
  <c r="H101" i="1" l="1"/>
  <c r="C102" i="1"/>
</calcChain>
</file>

<file path=xl/sharedStrings.xml><?xml version="1.0" encoding="utf-8"?>
<sst xmlns="http://schemas.openxmlformats.org/spreadsheetml/2006/main" count="69" uniqueCount="46">
  <si>
    <t>ACRÓNIMO</t>
  </si>
  <si>
    <t>CIF:</t>
  </si>
  <si>
    <t>PERSONAL PARTICIPANTE EN EL PROYECTO</t>
  </si>
  <si>
    <t>NOMBRE</t>
  </si>
  <si>
    <t>APELLIDO 1</t>
  </si>
  <si>
    <t>APELLIDO 2</t>
  </si>
  <si>
    <t>SOLICITANTE:</t>
  </si>
  <si>
    <t>ACTIVIDADES DEL PROYECTO</t>
  </si>
  <si>
    <t>GASTOS DE PERSONAL DE LA ACTIVIDAD 1</t>
  </si>
  <si>
    <t>TRABAJADOR</t>
  </si>
  <si>
    <t>IMPORTE</t>
  </si>
  <si>
    <t>COLABORACIONES EXTERNAS DE LA ACTIVIDAD 1</t>
  </si>
  <si>
    <t>IDENTIFICACIÓN</t>
  </si>
  <si>
    <t>GASTOS DE PERSONAL DE LA ACTIVIDAD 2</t>
  </si>
  <si>
    <t>COLABORACIONES EXTERNAS DE LA ACTIVIDAD 2</t>
  </si>
  <si>
    <t>GASTOS DE PERSONAL DE LA ACTIVIDAD 3</t>
  </si>
  <si>
    <t>COLABORACIONES EXTERNAS DE LA ACTIVIDAD 3</t>
  </si>
  <si>
    <t>GASTOS DE PERSONAL DE LA ACTIVIDAD 4</t>
  </si>
  <si>
    <t>COLABORACIONES EXTERNAS DE LA ACTIVIDAD 4</t>
  </si>
  <si>
    <t>GASTOS DE PERSONAL DE LA ACTIVIDAD 5</t>
  </si>
  <si>
    <t>COLABORACIONES EXTERNAS DE LA ACTIVIDAD 5</t>
  </si>
  <si>
    <t>TOTAL SOLICITADO:</t>
  </si>
  <si>
    <t>TOTAL GASTO COLABORACIONES EXTERNAS:</t>
  </si>
  <si>
    <t>COSTES INDIRECTOS (15% DE LOS COSTES DE PERSONAL):</t>
  </si>
  <si>
    <t>RECA2023</t>
  </si>
  <si>
    <t/>
  </si>
  <si>
    <t>RETO:</t>
  </si>
  <si>
    <t>23-01: Sistema de localización de campanas de paracaídas.</t>
  </si>
  <si>
    <t>23-02: Luces señalización de pista desplegables.</t>
  </si>
  <si>
    <t>23-03: Sistema automatizado de plegado de paracaídas redondo automático.</t>
  </si>
  <si>
    <t>23-04: Grabación vídeo Tierra-Aire: Sistema de grabación desde tierra de un paracaidista saliendo en caída libre desde aeronave a 11.000 pies de altura.</t>
  </si>
  <si>
    <t>23-05: Sistema integral de simulador de campana abierta.</t>
  </si>
  <si>
    <t>23-06: Sistema Automatizado de Visualización de Lanzamientos Paracaidistas en Tiempo Real.</t>
  </si>
  <si>
    <t>23-07: Sistema de lavado robótico de aeronaves.</t>
  </si>
  <si>
    <t>23-08: Sistema de Control de Herramientas: automatización.</t>
  </si>
  <si>
    <t>23-09: Sistema complementario/alternativo de GNSS (Global Navigation Satellite System).</t>
  </si>
  <si>
    <t>23-10: Sistema de detección de zonas contaminadas por acumulación de residuos mineros por desastres naturales (DANAs).</t>
  </si>
  <si>
    <t>23-11: Desarrollo de robótica vinculada a la seguridad.</t>
  </si>
  <si>
    <t>23-12: PROYECTO EVAP112 - Entorno virtual de aprendizaje y perfeccionamiento del 112 para operadores e integrantes del sistema.</t>
  </si>
  <si>
    <t>23-13: Proyecto Visual Alert 112.</t>
  </si>
  <si>
    <t>23-14: Proyecto DARES. Dispositivo de apeo rápido de estructuras y sensorización.</t>
  </si>
  <si>
    <t>23-15: Proyecto CIEM. Casco de para intervientes en emergencias multimisión.</t>
  </si>
  <si>
    <t>23-16: Monitorización de hidrantes contra incendios.</t>
  </si>
  <si>
    <t>23-17: PROYECTO DIPVUL. Detección de incidencias de riesgo para personas vulnerables en viviendas ubicadas en zonas rurales y con riesgo de despoblación.</t>
  </si>
  <si>
    <t>23-18: PROYECTO MIC. Monitorización de infraestructuras críticas viarias e hidráulicas.</t>
  </si>
  <si>
    <t>TOTAL GASTO DE PERSONAL: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</si>
</sst>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8" tint="0.79998168889431442"/>
      <name val="Century Gothic"/>
      <family val="2"/>
    </font>
    <font>
      <b/>
      <sz val="9"/>
      <color rgb="FFFF0000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8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8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7" borderId="4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 indent="1"/>
    </xf>
    <xf numFmtId="4" fontId="3" fillId="5" borderId="0" xfId="0" applyNumberFormat="1" applyFont="1" applyFill="1" applyAlignment="1">
      <alignment horizontal="right" vertical="center" indent="2"/>
    </xf>
    <xf numFmtId="4" fontId="2" fillId="3" borderId="0" xfId="0" applyNumberFormat="1" applyFont="1" applyFill="1" applyAlignment="1">
      <alignment horizontal="right" vertical="center" indent="1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4" fontId="3" fillId="0" borderId="0" xfId="0" applyNumberFormat="1" applyFont="1" applyAlignment="1">
      <alignment horizontal="right" vertical="center" indent="1"/>
    </xf>
    <xf numFmtId="4" fontId="0" fillId="2" borderId="1" xfId="0" applyNumberFormat="1" applyFill="1" applyBorder="1" applyAlignment="1" applyProtection="1">
      <alignment horizontal="right" vertical="center" indent="1"/>
      <protection locked="0"/>
    </xf>
    <xf numFmtId="4" fontId="10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10" fontId="7" fillId="0" borderId="0" xfId="1" applyNumberFormat="1" applyFont="1" applyFill="1" applyAlignment="1" applyProtection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6" borderId="0" xfId="0" applyFont="1" applyFill="1" applyAlignment="1">
      <alignment vertical="center" wrapText="1"/>
    </xf>
    <xf numFmtId="0" fontId="0" fillId="2" borderId="8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9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2" borderId="7" xfId="0" applyFill="1" applyBorder="1" applyAlignment="1" applyProtection="1">
      <alignment horizontal="left" vertical="center" indent="1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0" fontId="9" fillId="0" borderId="0" xfId="0" applyFont="1" applyAlignment="1">
      <alignment horizontal="right" vertical="center" wrapText="1" indent="1"/>
    </xf>
    <xf numFmtId="0" fontId="2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11" fillId="6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7" fillId="6" borderId="0" xfId="0" applyFont="1" applyFill="1" applyAlignment="1">
      <alignment horizontal="left" vertical="center" indent="1"/>
    </xf>
    <xf numFmtId="0" fontId="7" fillId="6" borderId="0" xfId="0" applyFont="1" applyFill="1" applyAlignment="1">
      <alignment vertical="center"/>
    </xf>
  </cellXfs>
  <cellStyles count="2">
    <cellStyle name="Normal" xfId="0" builtinId="0"/>
    <cellStyle name="Porcentaje" xfId="1" builtinId="5"/>
  </cellStyles>
  <dxfs count="4">
    <dxf>
      <font>
        <color theme="0"/>
      </font>
    </dxf>
    <dxf>
      <font>
        <b/>
        <i val="0"/>
        <color theme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654845</xdr:colOff>
      <xdr:row>8</xdr:row>
      <xdr:rowOff>75135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ED1575-A99D-4C3F-BBA4-0BF9B3CA8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80975"/>
          <a:ext cx="1693070" cy="1253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3</xdr:col>
      <xdr:colOff>940595</xdr:colOff>
      <xdr:row>7</xdr:row>
      <xdr:rowOff>157685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405458-B500-4E09-94EE-9BB964D87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80975"/>
          <a:ext cx="1693070" cy="125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4065-5853-425A-A988-33F041A0FA6B}">
  <dimension ref="A1:M32"/>
  <sheetViews>
    <sheetView showGridLines="0" tabSelected="1" topLeftCell="A2" zoomScaleNormal="100" workbookViewId="0">
      <selection activeCell="C11" sqref="C11:F11"/>
    </sheetView>
  </sheetViews>
  <sheetFormatPr baseColWidth="10" defaultColWidth="11.42578125" defaultRowHeight="13.5" x14ac:dyDescent="0.25"/>
  <cols>
    <col min="1" max="1" width="5.7109375" style="2" customWidth="1"/>
    <col min="2" max="2" width="15.7109375" style="2" customWidth="1"/>
    <col min="3" max="5" width="20.7109375" style="2" customWidth="1"/>
    <col min="6" max="6" width="12.7109375" style="2" customWidth="1"/>
    <col min="7" max="7" width="5.7109375" style="2" customWidth="1"/>
    <col min="8" max="13" width="11.42578125" style="3"/>
    <col min="14" max="16384" width="11.42578125" style="2"/>
  </cols>
  <sheetData>
    <row r="1" spans="1:8" ht="13.15" x14ac:dyDescent="0.25">
      <c r="A1" s="31"/>
      <c r="B1" s="1" t="s">
        <v>24</v>
      </c>
    </row>
    <row r="11" spans="1:8" ht="20.100000000000001" customHeight="1" x14ac:dyDescent="0.25">
      <c r="B11" s="4" t="s">
        <v>6</v>
      </c>
      <c r="C11" s="36"/>
      <c r="D11" s="36"/>
      <c r="E11" s="36"/>
      <c r="F11" s="36"/>
    </row>
    <row r="12" spans="1:8" ht="9.9499999999999993" customHeight="1" x14ac:dyDescent="0.25">
      <c r="B12" s="4"/>
      <c r="C12" s="4"/>
      <c r="D12" s="4"/>
      <c r="E12" s="4"/>
      <c r="F12" s="4"/>
      <c r="G12" s="4"/>
      <c r="H12" s="33"/>
    </row>
    <row r="13" spans="1:8" ht="20.100000000000001" customHeight="1" x14ac:dyDescent="0.25">
      <c r="B13" s="4" t="s">
        <v>1</v>
      </c>
      <c r="C13" s="12"/>
    </row>
    <row r="14" spans="1:8" ht="9.9499999999999993" customHeight="1" x14ac:dyDescent="0.25">
      <c r="B14" s="4"/>
      <c r="C14" s="4"/>
      <c r="D14" s="4"/>
      <c r="E14" s="4"/>
      <c r="F14" s="4"/>
      <c r="G14" s="4"/>
      <c r="H14" s="33"/>
    </row>
    <row r="15" spans="1:8" ht="50.1" customHeight="1" x14ac:dyDescent="0.25">
      <c r="B15" s="4" t="s">
        <v>26</v>
      </c>
      <c r="C15" s="50"/>
      <c r="D15" s="50"/>
      <c r="E15" s="50"/>
      <c r="F15" s="50"/>
      <c r="H15" s="3" t="str">
        <f>MID(C15,1,5)</f>
        <v/>
      </c>
    </row>
    <row r="17" spans="2:13" ht="13.9" thickBot="1" x14ac:dyDescent="0.3"/>
    <row r="18" spans="2:13" ht="20.100000000000001" customHeight="1" x14ac:dyDescent="0.25">
      <c r="C18" s="44" t="s">
        <v>2</v>
      </c>
      <c r="D18" s="45"/>
      <c r="E18" s="45"/>
      <c r="F18" s="46"/>
      <c r="G18" s="4"/>
    </row>
    <row r="19" spans="2:13" s="5" customFormat="1" ht="20.100000000000001" customHeight="1" thickBot="1" x14ac:dyDescent="0.3">
      <c r="C19" s="6" t="s">
        <v>3</v>
      </c>
      <c r="D19" s="7" t="s">
        <v>4</v>
      </c>
      <c r="E19" s="7" t="s">
        <v>5</v>
      </c>
      <c r="F19" s="8" t="s">
        <v>0</v>
      </c>
      <c r="H19" s="9"/>
      <c r="I19" s="9"/>
      <c r="J19" s="9"/>
      <c r="K19" s="9"/>
      <c r="L19" s="9"/>
      <c r="M19" s="9"/>
    </row>
    <row r="20" spans="2:13" ht="20.100000000000001" customHeight="1" x14ac:dyDescent="0.25">
      <c r="B20" s="10">
        <v>1</v>
      </c>
      <c r="C20" s="13"/>
      <c r="D20" s="14"/>
      <c r="E20" s="14"/>
      <c r="F20" s="18" t="str">
        <f>SUBSTITUTE( SUBSTITUTE( SUBSTITUTE( SUBSTITUTE( SUBSTITUTE(H20, "Á", "A"), "É", "E"), "Í", "I"), "Ó", "O"), "Ú", "U")</f>
        <v/>
      </c>
      <c r="H20" s="3" t="str">
        <f>UPPER(CONCATENATE(LEFT(D20,2),LEFT(E20,2),LEFT(C20,2)))</f>
        <v/>
      </c>
      <c r="I20" s="3" t="str">
        <f>IF(AND(C20="",D20="",E20=""),"",UPPER(CONCATENATE(D20," ",E20,", ",C20)))</f>
        <v/>
      </c>
    </row>
    <row r="21" spans="2:13" ht="20.100000000000001" customHeight="1" x14ac:dyDescent="0.25">
      <c r="B21" s="10">
        <v>2</v>
      </c>
      <c r="C21" s="15"/>
      <c r="D21" s="11"/>
      <c r="E21" s="11"/>
      <c r="F21" s="19" t="str">
        <f t="shared" ref="F21:F24" si="0">SUBSTITUTE( SUBSTITUTE( SUBSTITUTE( SUBSTITUTE( SUBSTITUTE(H21, "Á", "A"), "É", "E"), "Í", "I"), "Ó", "O"), "Ú", "U")</f>
        <v/>
      </c>
      <c r="H21" s="3" t="str">
        <f t="shared" ref="H21:H24" si="1">UPPER(CONCATENATE(LEFT(D21,2),LEFT(E21,2),LEFT(C21,2)))</f>
        <v/>
      </c>
      <c r="I21" s="3" t="str">
        <f>IF(AND(C21="",D21="",E21=""),"",UPPER(CONCATENATE(D21," ",E21,", ",C21)))</f>
        <v/>
      </c>
    </row>
    <row r="22" spans="2:13" ht="20.100000000000001" customHeight="1" x14ac:dyDescent="0.25">
      <c r="B22" s="10">
        <v>3</v>
      </c>
      <c r="C22" s="15"/>
      <c r="D22" s="11"/>
      <c r="E22" s="11"/>
      <c r="F22" s="19" t="str">
        <f t="shared" si="0"/>
        <v/>
      </c>
      <c r="H22" s="3" t="str">
        <f t="shared" si="1"/>
        <v/>
      </c>
      <c r="I22" s="3" t="str">
        <f t="shared" ref="I22:I24" si="2">IF(AND(C22="",D22="",E22=""),"",UPPER(CONCATENATE(D22," ",E22,", ",C22)))</f>
        <v/>
      </c>
    </row>
    <row r="23" spans="2:13" ht="20.100000000000001" customHeight="1" x14ac:dyDescent="0.25">
      <c r="B23" s="10">
        <v>4</v>
      </c>
      <c r="C23" s="15"/>
      <c r="D23" s="11"/>
      <c r="E23" s="11"/>
      <c r="F23" s="19" t="str">
        <f t="shared" si="0"/>
        <v/>
      </c>
      <c r="H23" s="3" t="str">
        <f t="shared" si="1"/>
        <v/>
      </c>
      <c r="I23" s="3" t="str">
        <f t="shared" si="2"/>
        <v/>
      </c>
    </row>
    <row r="24" spans="2:13" ht="20.100000000000001" customHeight="1" thickBot="1" x14ac:dyDescent="0.3">
      <c r="B24" s="10">
        <v>5</v>
      </c>
      <c r="C24" s="16"/>
      <c r="D24" s="17"/>
      <c r="E24" s="17"/>
      <c r="F24" s="20" t="str">
        <f t="shared" si="0"/>
        <v/>
      </c>
      <c r="H24" s="3" t="str">
        <f t="shared" si="1"/>
        <v/>
      </c>
      <c r="I24" s="3" t="str">
        <f t="shared" si="2"/>
        <v/>
      </c>
    </row>
    <row r="26" spans="2:13" ht="13.9" thickBot="1" x14ac:dyDescent="0.3"/>
    <row r="27" spans="2:13" s="5" customFormat="1" ht="20.100000000000001" customHeight="1" thickBot="1" x14ac:dyDescent="0.3">
      <c r="C27" s="41" t="s">
        <v>7</v>
      </c>
      <c r="D27" s="42"/>
      <c r="E27" s="42"/>
      <c r="F27" s="43"/>
      <c r="H27" s="9"/>
      <c r="I27" s="9"/>
      <c r="J27" s="9"/>
      <c r="K27" s="9"/>
      <c r="L27" s="9"/>
      <c r="M27" s="9"/>
    </row>
    <row r="28" spans="2:13" ht="20.100000000000001" customHeight="1" x14ac:dyDescent="0.25">
      <c r="B28" s="10">
        <v>1</v>
      </c>
      <c r="C28" s="47"/>
      <c r="D28" s="48"/>
      <c r="E28" s="48"/>
      <c r="F28" s="49"/>
    </row>
    <row r="29" spans="2:13" ht="20.100000000000001" customHeight="1" x14ac:dyDescent="0.25">
      <c r="B29" s="10">
        <v>2</v>
      </c>
      <c r="C29" s="35"/>
      <c r="D29" s="36"/>
      <c r="E29" s="36"/>
      <c r="F29" s="37"/>
    </row>
    <row r="30" spans="2:13" ht="20.100000000000001" customHeight="1" x14ac:dyDescent="0.25">
      <c r="B30" s="10">
        <v>3</v>
      </c>
      <c r="C30" s="35"/>
      <c r="D30" s="36"/>
      <c r="E30" s="36"/>
      <c r="F30" s="37"/>
    </row>
    <row r="31" spans="2:13" ht="20.100000000000001" customHeight="1" x14ac:dyDescent="0.25">
      <c r="B31" s="10">
        <v>4</v>
      </c>
      <c r="C31" s="35"/>
      <c r="D31" s="36"/>
      <c r="E31" s="36"/>
      <c r="F31" s="37"/>
    </row>
    <row r="32" spans="2:13" ht="20.100000000000001" customHeight="1" thickBot="1" x14ac:dyDescent="0.3">
      <c r="B32" s="10">
        <v>5</v>
      </c>
      <c r="C32" s="38"/>
      <c r="D32" s="39"/>
      <c r="E32" s="39"/>
      <c r="F32" s="40"/>
    </row>
  </sheetData>
  <sheetProtection algorithmName="SHA-512" hashValue="vtBSIzYUejUkiJHoxA0KsXposgcZOHhYahwYN2PUVbSJlpbZ+Gf8nra9HKnyK8D9qvCEWX37IrhnhgLwdAJ6AA==" saltValue="6Dmy3rQZzUQuHu+hjVyfcg==" spinCount="100000" sheet="1" objects="1" scenarios="1" selectLockedCells="1"/>
  <mergeCells count="9">
    <mergeCell ref="C30:F30"/>
    <mergeCell ref="C31:F31"/>
    <mergeCell ref="C32:F32"/>
    <mergeCell ref="C11:F11"/>
    <mergeCell ref="C27:F27"/>
    <mergeCell ref="C18:F18"/>
    <mergeCell ref="C28:F28"/>
    <mergeCell ref="C29:F29"/>
    <mergeCell ref="C15:F1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DEB87B-8F53-4105-AA45-A8185C003084}">
          <x14:formula1>
            <xm:f>AUXILIAR!$C$2:$C$19</xm:f>
          </x14:formula1>
          <xm:sqref>C15:F15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8967-BC03-4356-971E-0DC12E495D69}">
  <dimension ref="B4:J122"/>
  <sheetViews>
    <sheetView showGridLines="0" zoomScaleNormal="100" workbookViewId="0">
      <selection activeCell="D17" sqref="D17:F17"/>
    </sheetView>
  </sheetViews>
  <sheetFormatPr baseColWidth="10" defaultColWidth="11.42578125" defaultRowHeight="13.5" x14ac:dyDescent="0.25"/>
  <cols>
    <col min="1" max="3" width="5.7109375" style="2" customWidth="1"/>
    <col min="4" max="5" width="15.7109375" style="2" customWidth="1"/>
    <col min="6" max="6" width="11.42578125" style="2"/>
    <col min="7" max="8" width="15.7109375" style="2" customWidth="1"/>
    <col min="9" max="9" width="5.7109375" style="2" customWidth="1"/>
    <col min="10" max="10" width="75.7109375" style="3" customWidth="1"/>
    <col min="11" max="16384" width="11.42578125" style="2"/>
  </cols>
  <sheetData>
    <row r="4" spans="2:8" ht="20.100000000000001" customHeight="1" x14ac:dyDescent="0.25">
      <c r="E4" s="56" t="str">
        <f>IF('PERSONAL Y ACTIVIDADES'!C11="","")</f>
        <v/>
      </c>
      <c r="F4" s="56"/>
      <c r="G4" s="56"/>
      <c r="H4" s="56"/>
    </row>
    <row r="6" spans="2:8" x14ac:dyDescent="0.25">
      <c r="E6" s="54" t="str">
        <f>IFERROR(VLOOKUP('PERSONAL Y ACTIVIDADES'!H15,AUXILIAR!B2:C19,2),"")</f>
        <v/>
      </c>
      <c r="F6" s="54"/>
      <c r="G6" s="54"/>
      <c r="H6" s="54"/>
    </row>
    <row r="7" spans="2:8" x14ac:dyDescent="0.25">
      <c r="E7" s="54"/>
      <c r="F7" s="54"/>
      <c r="G7" s="54"/>
      <c r="H7" s="54"/>
    </row>
    <row r="8" spans="2:8" x14ac:dyDescent="0.25">
      <c r="E8" s="54"/>
      <c r="F8" s="54"/>
      <c r="G8" s="54"/>
      <c r="H8" s="54"/>
    </row>
    <row r="9" spans="2:8" x14ac:dyDescent="0.25">
      <c r="E9" s="54"/>
      <c r="F9" s="54"/>
      <c r="G9" s="54"/>
      <c r="H9" s="54"/>
    </row>
    <row r="10" spans="2:8" x14ac:dyDescent="0.25">
      <c r="E10" s="54"/>
      <c r="F10" s="54"/>
      <c r="G10" s="54"/>
      <c r="H10" s="54"/>
    </row>
    <row r="12" spans="2:8" ht="20.100000000000001" customHeight="1" x14ac:dyDescent="0.25">
      <c r="B12" s="21" t="str">
        <f>CONCATENATE("ACTIVIDAD 1: ",'PERSONAL Y ACTIVIDADES'!$C$28)</f>
        <v xml:space="preserve">ACTIVIDAD 1: </v>
      </c>
      <c r="C12" s="21"/>
      <c r="D12" s="21"/>
      <c r="E12" s="21"/>
      <c r="F12" s="21"/>
      <c r="G12" s="21"/>
      <c r="H12" s="22">
        <f>G14+G23</f>
        <v>0</v>
      </c>
    </row>
    <row r="13" spans="2:8" ht="10.15" customHeight="1" x14ac:dyDescent="0.25"/>
    <row r="14" spans="2:8" ht="20.100000000000001" customHeight="1" x14ac:dyDescent="0.25">
      <c r="C14" s="53" t="s">
        <v>8</v>
      </c>
      <c r="D14" s="53"/>
      <c r="E14" s="53"/>
      <c r="F14" s="53"/>
      <c r="G14" s="23">
        <f>SUM(G17:G21)</f>
        <v>0</v>
      </c>
    </row>
    <row r="15" spans="2:8" ht="10.15" customHeight="1" x14ac:dyDescent="0.25"/>
    <row r="16" spans="2:8" ht="20.100000000000001" customHeight="1" x14ac:dyDescent="0.25">
      <c r="D16" s="52" t="s">
        <v>9</v>
      </c>
      <c r="E16" s="52"/>
      <c r="F16" s="52"/>
      <c r="G16" s="24" t="s">
        <v>10</v>
      </c>
    </row>
    <row r="17" spans="2:8" ht="20.100000000000001" customHeight="1" x14ac:dyDescent="0.25">
      <c r="D17" s="36" t="s">
        <v>25</v>
      </c>
      <c r="E17" s="36"/>
      <c r="F17" s="36"/>
      <c r="G17" s="27"/>
    </row>
    <row r="18" spans="2:8" ht="20.100000000000001" customHeight="1" x14ac:dyDescent="0.25">
      <c r="D18" s="36" t="s">
        <v>25</v>
      </c>
      <c r="E18" s="36"/>
      <c r="F18" s="36"/>
      <c r="G18" s="27"/>
    </row>
    <row r="19" spans="2:8" ht="20.100000000000001" customHeight="1" x14ac:dyDescent="0.25">
      <c r="D19" s="36"/>
      <c r="E19" s="36"/>
      <c r="F19" s="36"/>
      <c r="G19" s="27"/>
    </row>
    <row r="20" spans="2:8" ht="20.100000000000001" customHeight="1" x14ac:dyDescent="0.25">
      <c r="D20" s="36"/>
      <c r="E20" s="36"/>
      <c r="F20" s="36"/>
      <c r="G20" s="27"/>
    </row>
    <row r="21" spans="2:8" ht="20.100000000000001" customHeight="1" x14ac:dyDescent="0.25">
      <c r="D21" s="36"/>
      <c r="E21" s="36"/>
      <c r="F21" s="36"/>
      <c r="G21" s="27"/>
    </row>
    <row r="22" spans="2:8" ht="10.15" customHeight="1" x14ac:dyDescent="0.25"/>
    <row r="23" spans="2:8" ht="20.100000000000001" customHeight="1" x14ac:dyDescent="0.25">
      <c r="C23" s="53" t="s">
        <v>11</v>
      </c>
      <c r="D23" s="53"/>
      <c r="E23" s="53"/>
      <c r="F23" s="53"/>
      <c r="G23" s="23">
        <f>SUM(G26:G27)</f>
        <v>0</v>
      </c>
    </row>
    <row r="24" spans="2:8" ht="10.15" customHeight="1" x14ac:dyDescent="0.25"/>
    <row r="25" spans="2:8" ht="20.100000000000001" customHeight="1" x14ac:dyDescent="0.25">
      <c r="D25" s="52" t="s">
        <v>12</v>
      </c>
      <c r="E25" s="52"/>
      <c r="F25" s="52"/>
      <c r="G25" s="24" t="s">
        <v>10</v>
      </c>
    </row>
    <row r="26" spans="2:8" ht="20.100000000000001" customHeight="1" x14ac:dyDescent="0.25">
      <c r="D26" s="36"/>
      <c r="E26" s="36"/>
      <c r="F26" s="36"/>
      <c r="G26" s="27"/>
    </row>
    <row r="27" spans="2:8" ht="20.100000000000001" customHeight="1" x14ac:dyDescent="0.25">
      <c r="D27" s="36"/>
      <c r="E27" s="36"/>
      <c r="F27" s="36"/>
      <c r="G27" s="27"/>
    </row>
    <row r="28" spans="2:8" ht="20.100000000000001" customHeight="1" x14ac:dyDescent="0.25"/>
    <row r="29" spans="2:8" ht="20.100000000000001" customHeight="1" x14ac:dyDescent="0.25">
      <c r="B29" s="21" t="str">
        <f>CONCATENATE("ACTIVIDAD 2: ",'PERSONAL Y ACTIVIDADES'!$C$29)</f>
        <v xml:space="preserve">ACTIVIDAD 2: </v>
      </c>
      <c r="C29" s="21"/>
      <c r="D29" s="21"/>
      <c r="E29" s="21"/>
      <c r="F29" s="21"/>
      <c r="G29" s="21"/>
      <c r="H29" s="22">
        <f>G31+G40</f>
        <v>0</v>
      </c>
    </row>
    <row r="30" spans="2:8" ht="20.100000000000001" customHeight="1" x14ac:dyDescent="0.25"/>
    <row r="31" spans="2:8" ht="20.100000000000001" customHeight="1" x14ac:dyDescent="0.25">
      <c r="C31" s="53" t="s">
        <v>13</v>
      </c>
      <c r="D31" s="53"/>
      <c r="E31" s="53"/>
      <c r="F31" s="53"/>
      <c r="G31" s="23">
        <f>SUM(G34:G38)</f>
        <v>0</v>
      </c>
    </row>
    <row r="32" spans="2:8" ht="20.100000000000001" customHeight="1" x14ac:dyDescent="0.25"/>
    <row r="33" spans="2:8" ht="20.100000000000001" customHeight="1" x14ac:dyDescent="0.25">
      <c r="D33" s="52" t="s">
        <v>9</v>
      </c>
      <c r="E33" s="52"/>
      <c r="F33" s="52"/>
      <c r="G33" s="24" t="s">
        <v>10</v>
      </c>
    </row>
    <row r="34" spans="2:8" ht="20.100000000000001" customHeight="1" x14ac:dyDescent="0.25">
      <c r="D34" s="36" t="s">
        <v>25</v>
      </c>
      <c r="E34" s="36"/>
      <c r="F34" s="36"/>
      <c r="G34" s="27"/>
    </row>
    <row r="35" spans="2:8" ht="20.100000000000001" customHeight="1" x14ac:dyDescent="0.25">
      <c r="D35" s="36" t="s">
        <v>25</v>
      </c>
      <c r="E35" s="36"/>
      <c r="F35" s="36"/>
      <c r="G35" s="27"/>
    </row>
    <row r="36" spans="2:8" ht="20.100000000000001" customHeight="1" x14ac:dyDescent="0.25">
      <c r="D36" s="36"/>
      <c r="E36" s="36"/>
      <c r="F36" s="36"/>
      <c r="G36" s="27"/>
    </row>
    <row r="37" spans="2:8" ht="20.100000000000001" customHeight="1" x14ac:dyDescent="0.25">
      <c r="D37" s="36"/>
      <c r="E37" s="36"/>
      <c r="F37" s="36"/>
      <c r="G37" s="27"/>
    </row>
    <row r="38" spans="2:8" ht="20.100000000000001" customHeight="1" x14ac:dyDescent="0.25">
      <c r="D38" s="36"/>
      <c r="E38" s="36"/>
      <c r="F38" s="36"/>
      <c r="G38" s="27"/>
    </row>
    <row r="39" spans="2:8" ht="20.100000000000001" customHeight="1" x14ac:dyDescent="0.25"/>
    <row r="40" spans="2:8" ht="20.100000000000001" customHeight="1" x14ac:dyDescent="0.25">
      <c r="C40" s="53" t="s">
        <v>14</v>
      </c>
      <c r="D40" s="53"/>
      <c r="E40" s="53"/>
      <c r="F40" s="53"/>
      <c r="G40" s="23">
        <f>SUM(G43:G44)</f>
        <v>0</v>
      </c>
    </row>
    <row r="41" spans="2:8" ht="20.100000000000001" customHeight="1" x14ac:dyDescent="0.25"/>
    <row r="42" spans="2:8" ht="20.100000000000001" customHeight="1" x14ac:dyDescent="0.25">
      <c r="D42" s="52" t="s">
        <v>12</v>
      </c>
      <c r="E42" s="52"/>
      <c r="F42" s="52"/>
      <c r="G42" s="24" t="s">
        <v>10</v>
      </c>
    </row>
    <row r="43" spans="2:8" ht="20.100000000000001" customHeight="1" x14ac:dyDescent="0.25">
      <c r="D43" s="36"/>
      <c r="E43" s="36"/>
      <c r="F43" s="36"/>
      <c r="G43" s="27"/>
    </row>
    <row r="44" spans="2:8" ht="20.100000000000001" customHeight="1" x14ac:dyDescent="0.25">
      <c r="D44" s="36"/>
      <c r="E44" s="36"/>
      <c r="F44" s="36"/>
      <c r="G44" s="27"/>
    </row>
    <row r="45" spans="2:8" ht="20.100000000000001" customHeight="1" x14ac:dyDescent="0.25"/>
    <row r="46" spans="2:8" ht="20.100000000000001" customHeight="1" x14ac:dyDescent="0.25">
      <c r="B46" s="21" t="str">
        <f>CONCATENATE("ACTIVIDAD 3: ",'PERSONAL Y ACTIVIDADES'!$C$30)</f>
        <v xml:space="preserve">ACTIVIDAD 3: </v>
      </c>
      <c r="C46" s="21"/>
      <c r="D46" s="21"/>
      <c r="E46" s="21"/>
      <c r="F46" s="21"/>
      <c r="G46" s="21"/>
      <c r="H46" s="22">
        <f>G48+G57</f>
        <v>0</v>
      </c>
    </row>
    <row r="47" spans="2:8" ht="20.100000000000001" customHeight="1" x14ac:dyDescent="0.25"/>
    <row r="48" spans="2:8" ht="20.100000000000001" customHeight="1" x14ac:dyDescent="0.25">
      <c r="C48" s="53" t="s">
        <v>15</v>
      </c>
      <c r="D48" s="53"/>
      <c r="E48" s="53"/>
      <c r="F48" s="53"/>
      <c r="G48" s="23">
        <f>SUM(G51:G55)</f>
        <v>0</v>
      </c>
    </row>
    <row r="49" spans="2:8" ht="20.100000000000001" customHeight="1" x14ac:dyDescent="0.25"/>
    <row r="50" spans="2:8" ht="20.100000000000001" customHeight="1" x14ac:dyDescent="0.25">
      <c r="D50" s="52" t="s">
        <v>9</v>
      </c>
      <c r="E50" s="52"/>
      <c r="F50" s="52"/>
      <c r="G50" s="24" t="s">
        <v>10</v>
      </c>
    </row>
    <row r="51" spans="2:8" ht="20.100000000000001" customHeight="1" x14ac:dyDescent="0.25">
      <c r="D51" s="36" t="s">
        <v>25</v>
      </c>
      <c r="E51" s="36"/>
      <c r="F51" s="36"/>
      <c r="G51" s="27"/>
    </row>
    <row r="52" spans="2:8" ht="20.100000000000001" customHeight="1" x14ac:dyDescent="0.25">
      <c r="D52" s="36"/>
      <c r="E52" s="36"/>
      <c r="F52" s="36"/>
      <c r="G52" s="27"/>
    </row>
    <row r="53" spans="2:8" ht="20.100000000000001" customHeight="1" x14ac:dyDescent="0.25">
      <c r="D53" s="36"/>
      <c r="E53" s="36"/>
      <c r="F53" s="36"/>
      <c r="G53" s="27"/>
    </row>
    <row r="54" spans="2:8" ht="20.100000000000001" customHeight="1" x14ac:dyDescent="0.25">
      <c r="D54" s="36"/>
      <c r="E54" s="36"/>
      <c r="F54" s="36"/>
      <c r="G54" s="27"/>
    </row>
    <row r="55" spans="2:8" ht="20.100000000000001" customHeight="1" x14ac:dyDescent="0.25">
      <c r="D55" s="36"/>
      <c r="E55" s="36"/>
      <c r="F55" s="36"/>
      <c r="G55" s="27"/>
    </row>
    <row r="56" spans="2:8" ht="20.100000000000001" customHeight="1" x14ac:dyDescent="0.25"/>
    <row r="57" spans="2:8" ht="20.100000000000001" customHeight="1" x14ac:dyDescent="0.25">
      <c r="C57" s="53" t="s">
        <v>16</v>
      </c>
      <c r="D57" s="53"/>
      <c r="E57" s="53"/>
      <c r="F57" s="53"/>
      <c r="G57" s="23">
        <f>SUM(G60:G61)</f>
        <v>0</v>
      </c>
    </row>
    <row r="58" spans="2:8" ht="20.100000000000001" customHeight="1" x14ac:dyDescent="0.25"/>
    <row r="59" spans="2:8" ht="20.100000000000001" customHeight="1" x14ac:dyDescent="0.25">
      <c r="D59" s="52" t="s">
        <v>12</v>
      </c>
      <c r="E59" s="52"/>
      <c r="F59" s="52"/>
      <c r="G59" s="24" t="s">
        <v>10</v>
      </c>
    </row>
    <row r="60" spans="2:8" ht="20.100000000000001" customHeight="1" x14ac:dyDescent="0.25">
      <c r="D60" s="36"/>
      <c r="E60" s="36"/>
      <c r="F60" s="36"/>
      <c r="G60" s="27"/>
    </row>
    <row r="61" spans="2:8" ht="20.100000000000001" customHeight="1" x14ac:dyDescent="0.25">
      <c r="D61" s="36"/>
      <c r="E61" s="36"/>
      <c r="F61" s="36"/>
      <c r="G61" s="27"/>
    </row>
    <row r="62" spans="2:8" ht="20.100000000000001" customHeight="1" x14ac:dyDescent="0.25"/>
    <row r="63" spans="2:8" ht="20.100000000000001" customHeight="1" x14ac:dyDescent="0.25">
      <c r="B63" s="21" t="str">
        <f>CONCATENATE("ACTIVIDAD 4: ",'PERSONAL Y ACTIVIDADES'!$C$31)</f>
        <v xml:space="preserve">ACTIVIDAD 4: </v>
      </c>
      <c r="C63" s="21"/>
      <c r="D63" s="21"/>
      <c r="E63" s="21"/>
      <c r="F63" s="21"/>
      <c r="G63" s="21"/>
      <c r="H63" s="22">
        <f>G65+G74</f>
        <v>0</v>
      </c>
    </row>
    <row r="64" spans="2:8" ht="20.100000000000001" customHeight="1" x14ac:dyDescent="0.25"/>
    <row r="65" spans="2:8" ht="20.100000000000001" customHeight="1" x14ac:dyDescent="0.25">
      <c r="C65" s="53" t="s">
        <v>17</v>
      </c>
      <c r="D65" s="53"/>
      <c r="E65" s="53"/>
      <c r="F65" s="53"/>
      <c r="G65" s="23">
        <f>SUM(G68:G72)</f>
        <v>0</v>
      </c>
    </row>
    <row r="66" spans="2:8" ht="20.100000000000001" customHeight="1" x14ac:dyDescent="0.25"/>
    <row r="67" spans="2:8" ht="20.100000000000001" customHeight="1" x14ac:dyDescent="0.25">
      <c r="D67" s="52" t="s">
        <v>9</v>
      </c>
      <c r="E67" s="52"/>
      <c r="F67" s="52"/>
      <c r="G67" s="24" t="s">
        <v>10</v>
      </c>
    </row>
    <row r="68" spans="2:8" ht="20.100000000000001" customHeight="1" x14ac:dyDescent="0.25">
      <c r="D68" s="36" t="s">
        <v>25</v>
      </c>
      <c r="E68" s="36"/>
      <c r="F68" s="36"/>
      <c r="G68" s="27"/>
    </row>
    <row r="69" spans="2:8" ht="20.100000000000001" customHeight="1" x14ac:dyDescent="0.25">
      <c r="D69" s="36"/>
      <c r="E69" s="36"/>
      <c r="F69" s="36"/>
      <c r="G69" s="27"/>
    </row>
    <row r="70" spans="2:8" ht="20.100000000000001" customHeight="1" x14ac:dyDescent="0.25">
      <c r="D70" s="36"/>
      <c r="E70" s="36"/>
      <c r="F70" s="36"/>
      <c r="G70" s="27"/>
    </row>
    <row r="71" spans="2:8" ht="20.100000000000001" customHeight="1" x14ac:dyDescent="0.25">
      <c r="D71" s="36"/>
      <c r="E71" s="36"/>
      <c r="F71" s="36"/>
      <c r="G71" s="27"/>
    </row>
    <row r="72" spans="2:8" ht="20.100000000000001" customHeight="1" x14ac:dyDescent="0.25">
      <c r="D72" s="36"/>
      <c r="E72" s="36"/>
      <c r="F72" s="36"/>
      <c r="G72" s="27"/>
    </row>
    <row r="73" spans="2:8" ht="20.100000000000001" customHeight="1" x14ac:dyDescent="0.25"/>
    <row r="74" spans="2:8" ht="20.100000000000001" customHeight="1" x14ac:dyDescent="0.25">
      <c r="C74" s="53" t="s">
        <v>18</v>
      </c>
      <c r="D74" s="53"/>
      <c r="E74" s="53"/>
      <c r="F74" s="53"/>
      <c r="G74" s="23">
        <f>SUM(G77:G78)</f>
        <v>0</v>
      </c>
    </row>
    <row r="75" spans="2:8" ht="20.100000000000001" customHeight="1" x14ac:dyDescent="0.25"/>
    <row r="76" spans="2:8" ht="20.100000000000001" customHeight="1" x14ac:dyDescent="0.25">
      <c r="D76" s="52" t="s">
        <v>12</v>
      </c>
      <c r="E76" s="52"/>
      <c r="F76" s="52"/>
      <c r="G76" s="24" t="s">
        <v>10</v>
      </c>
    </row>
    <row r="77" spans="2:8" ht="20.100000000000001" customHeight="1" x14ac:dyDescent="0.25">
      <c r="D77" s="36"/>
      <c r="E77" s="36"/>
      <c r="F77" s="36"/>
      <c r="G77" s="27"/>
    </row>
    <row r="78" spans="2:8" ht="20.100000000000001" customHeight="1" x14ac:dyDescent="0.25">
      <c r="D78" s="36"/>
      <c r="E78" s="36"/>
      <c r="F78" s="36"/>
      <c r="G78" s="27"/>
    </row>
    <row r="79" spans="2:8" ht="20.100000000000001" customHeight="1" x14ac:dyDescent="0.25"/>
    <row r="80" spans="2:8" ht="20.100000000000001" customHeight="1" x14ac:dyDescent="0.25">
      <c r="B80" s="21" t="str">
        <f>CONCATENATE("ACTIVIDAD 5: ",'PERSONAL Y ACTIVIDADES'!$C$32)</f>
        <v xml:space="preserve">ACTIVIDAD 5: </v>
      </c>
      <c r="C80" s="21"/>
      <c r="D80" s="21"/>
      <c r="E80" s="21"/>
      <c r="F80" s="21"/>
      <c r="G80" s="21"/>
      <c r="H80" s="22">
        <f>G82+G91</f>
        <v>0</v>
      </c>
    </row>
    <row r="81" spans="3:10" ht="20.100000000000001" customHeight="1" x14ac:dyDescent="0.25"/>
    <row r="82" spans="3:10" ht="20.100000000000001" customHeight="1" x14ac:dyDescent="0.25">
      <c r="C82" s="53" t="s">
        <v>19</v>
      </c>
      <c r="D82" s="53"/>
      <c r="E82" s="53"/>
      <c r="F82" s="53"/>
      <c r="G82" s="23">
        <f>SUM(G85:G89)</f>
        <v>0</v>
      </c>
    </row>
    <row r="83" spans="3:10" ht="20.100000000000001" customHeight="1" x14ac:dyDescent="0.25"/>
    <row r="84" spans="3:10" ht="20.100000000000001" customHeight="1" x14ac:dyDescent="0.25">
      <c r="D84" s="52" t="s">
        <v>9</v>
      </c>
      <c r="E84" s="52"/>
      <c r="F84" s="52"/>
      <c r="G84" s="24" t="s">
        <v>10</v>
      </c>
    </row>
    <row r="85" spans="3:10" ht="20.100000000000001" customHeight="1" x14ac:dyDescent="0.25">
      <c r="D85" s="36" t="s">
        <v>25</v>
      </c>
      <c r="E85" s="36"/>
      <c r="F85" s="36"/>
      <c r="G85" s="27"/>
    </row>
    <row r="86" spans="3:10" ht="20.100000000000001" customHeight="1" x14ac:dyDescent="0.25">
      <c r="D86" s="36"/>
      <c r="E86" s="36"/>
      <c r="F86" s="36"/>
      <c r="G86" s="27"/>
    </row>
    <row r="87" spans="3:10" ht="20.100000000000001" customHeight="1" x14ac:dyDescent="0.25">
      <c r="D87" s="36"/>
      <c r="E87" s="36"/>
      <c r="F87" s="36"/>
      <c r="G87" s="27"/>
    </row>
    <row r="88" spans="3:10" ht="20.100000000000001" customHeight="1" x14ac:dyDescent="0.25">
      <c r="D88" s="36"/>
      <c r="E88" s="36"/>
      <c r="F88" s="36"/>
      <c r="G88" s="27"/>
    </row>
    <row r="89" spans="3:10" ht="20.100000000000001" customHeight="1" x14ac:dyDescent="0.25">
      <c r="D89" s="36"/>
      <c r="E89" s="36"/>
      <c r="F89" s="36"/>
      <c r="G89" s="27"/>
    </row>
    <row r="90" spans="3:10" ht="20.100000000000001" customHeight="1" x14ac:dyDescent="0.25"/>
    <row r="91" spans="3:10" ht="20.100000000000001" customHeight="1" x14ac:dyDescent="0.25">
      <c r="C91" s="53" t="s">
        <v>20</v>
      </c>
      <c r="D91" s="53"/>
      <c r="E91" s="53"/>
      <c r="F91" s="53"/>
      <c r="G91" s="23">
        <f>SUM(G94:G95)</f>
        <v>0</v>
      </c>
    </row>
    <row r="92" spans="3:10" ht="20.100000000000001" customHeight="1" x14ac:dyDescent="0.25"/>
    <row r="93" spans="3:10" ht="20.100000000000001" customHeight="1" x14ac:dyDescent="0.25">
      <c r="D93" s="52" t="s">
        <v>12</v>
      </c>
      <c r="E93" s="52"/>
      <c r="F93" s="52"/>
      <c r="G93" s="24" t="s">
        <v>10</v>
      </c>
    </row>
    <row r="94" spans="3:10" ht="20.100000000000001" customHeight="1" x14ac:dyDescent="0.25">
      <c r="D94" s="36"/>
      <c r="E94" s="36"/>
      <c r="F94" s="36"/>
      <c r="G94" s="27"/>
    </row>
    <row r="95" spans="3:10" ht="20.100000000000001" customHeight="1" x14ac:dyDescent="0.25">
      <c r="D95" s="36"/>
      <c r="E95" s="36"/>
      <c r="F95" s="36"/>
      <c r="G95" s="27"/>
    </row>
    <row r="96" spans="3:10" ht="20.100000000000001" customHeight="1" x14ac:dyDescent="0.25">
      <c r="J96" s="29">
        <f>ROUNDDOWN(0.6*(H97+H98),2)</f>
        <v>0</v>
      </c>
    </row>
    <row r="97" spans="2:10" ht="20.100000000000001" customHeight="1" x14ac:dyDescent="0.25">
      <c r="G97" s="25" t="s">
        <v>45</v>
      </c>
      <c r="H97" s="26">
        <f>G82+G65+G48+G31+G14</f>
        <v>0</v>
      </c>
      <c r="J97" s="30">
        <f>IF(H97+H98=0,0,H98/(H97+H98))</f>
        <v>0</v>
      </c>
    </row>
    <row r="98" spans="2:10" ht="20.100000000000001" customHeight="1" x14ac:dyDescent="0.25">
      <c r="G98" s="25" t="s">
        <v>22</v>
      </c>
      <c r="H98" s="26">
        <f>G91+G74+G57+G40+G23</f>
        <v>0</v>
      </c>
      <c r="J98" s="57" t="str">
        <f>IF($J$97&gt;60%,"EL IMPORTE DE LAS COLABORACIONES EXTERNAS SUPERA EL 60%","")</f>
        <v/>
      </c>
    </row>
    <row r="99" spans="2:10" ht="20.100000000000001" customHeight="1" x14ac:dyDescent="0.25">
      <c r="G99" s="25" t="s">
        <v>23</v>
      </c>
      <c r="H99" s="26">
        <f>ROUND(H97*0.15,2)</f>
        <v>0</v>
      </c>
      <c r="J99" s="58"/>
    </row>
    <row r="100" spans="2:10" ht="20.100000000000001" customHeight="1" x14ac:dyDescent="0.25">
      <c r="H100" s="28">
        <f>IF(J97&gt;60%,H97+J96+H99,H97+H98+H99)</f>
        <v>0</v>
      </c>
      <c r="J100" s="58"/>
    </row>
    <row r="101" spans="2:10" ht="20.100000000000001" customHeight="1" x14ac:dyDescent="0.25">
      <c r="G101" s="25" t="s">
        <v>21</v>
      </c>
      <c r="H101" s="26">
        <f>IF(H100&lt;30000,H100,CONCATENATE(TEXT(H100,"#.000,00")," (*)"))</f>
        <v>0</v>
      </c>
    </row>
    <row r="102" spans="2:10" ht="20.100000000000001" customHeight="1" x14ac:dyDescent="0.25">
      <c r="C102" s="51" t="str">
        <f>IF(H100&gt;30000,"(*): El importe solicitado excede del importe máximo por beneficiario establecido en la convocatoria (30.000 euros)","")</f>
        <v/>
      </c>
      <c r="D102" s="51"/>
      <c r="E102" s="51"/>
      <c r="F102" s="51"/>
      <c r="G102" s="51"/>
      <c r="H102" s="51"/>
    </row>
    <row r="103" spans="2:10" ht="20.100000000000001" customHeight="1" x14ac:dyDescent="0.25">
      <c r="C103" s="51"/>
      <c r="D103" s="51"/>
      <c r="E103" s="51"/>
      <c r="F103" s="51"/>
      <c r="G103" s="51"/>
      <c r="H103" s="51"/>
    </row>
    <row r="104" spans="2:10" ht="60" customHeight="1" x14ac:dyDescent="0.25">
      <c r="B104" s="55" t="str">
        <f>IF($J$97&gt;60%,CONCATENATE("SE HA LIMITADO EL GASTO DE LAS COLABORACIONES EXTERNAS A ",TEXT(J96,"#.000,00")," SIENDO ESTE IMPORTE EL QUE SE TENDRÁ EN CUENTA A LA HORA DE EVALUAR EL GASTO EN COLABORACIONES EXTERNAS PARA NO SUPERAR LA LIMITACIÓN DEL 60% SEGÚN LO DISPUESTO EN LAS BBRR"),"")</f>
        <v/>
      </c>
      <c r="C104" s="55"/>
      <c r="D104" s="55"/>
      <c r="E104" s="55"/>
      <c r="F104" s="55"/>
      <c r="G104" s="55"/>
      <c r="H104" s="55"/>
    </row>
    <row r="105" spans="2:10" ht="20.100000000000001" customHeight="1" x14ac:dyDescent="0.25">
      <c r="B105" s="34"/>
      <c r="C105" s="34"/>
      <c r="D105" s="34"/>
      <c r="E105" s="34"/>
      <c r="F105" s="34"/>
      <c r="G105" s="34"/>
      <c r="H105" s="34"/>
    </row>
    <row r="106" spans="2:10" ht="20.100000000000001" customHeight="1" x14ac:dyDescent="0.25">
      <c r="B106" s="34"/>
      <c r="C106" s="34"/>
      <c r="D106" s="34"/>
      <c r="E106" s="34"/>
      <c r="F106" s="34"/>
      <c r="G106" s="34"/>
      <c r="H106" s="34"/>
    </row>
    <row r="107" spans="2:10" ht="20.100000000000001" customHeight="1" x14ac:dyDescent="0.25"/>
    <row r="108" spans="2:10" ht="20.100000000000001" customHeight="1" x14ac:dyDescent="0.25"/>
    <row r="109" spans="2:10" ht="20.100000000000001" customHeight="1" x14ac:dyDescent="0.25"/>
    <row r="110" spans="2:10" ht="20.100000000000001" customHeight="1" x14ac:dyDescent="0.25"/>
    <row r="111" spans="2:10" ht="20.100000000000001" customHeight="1" x14ac:dyDescent="0.25"/>
    <row r="112" spans="2:10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</sheetData>
  <sheetProtection algorithmName="SHA-512" hashValue="BWbQ0bydZxqxNyC/RR2sk4SfCTucYZWBeeBR7HolVPl4k9kqk66NB9AUqGEfzsHBSFBqPRYc7ShjiYyMd8fLYQ==" saltValue="cN7W9MN6t0fKqETrhCEdHQ==" spinCount="100000" sheet="1" selectLockedCells="1"/>
  <mergeCells count="59">
    <mergeCell ref="E6:H10"/>
    <mergeCell ref="B104:H104"/>
    <mergeCell ref="E4:H4"/>
    <mergeCell ref="D88:F88"/>
    <mergeCell ref="D89:F89"/>
    <mergeCell ref="C91:F91"/>
    <mergeCell ref="D93:F93"/>
    <mergeCell ref="D70:F70"/>
    <mergeCell ref="D71:F71"/>
    <mergeCell ref="D72:F72"/>
    <mergeCell ref="C74:F74"/>
    <mergeCell ref="D76:F76"/>
    <mergeCell ref="D77:F77"/>
    <mergeCell ref="D60:F60"/>
    <mergeCell ref="D61:F61"/>
    <mergeCell ref="C65:F65"/>
    <mergeCell ref="D67:F67"/>
    <mergeCell ref="D68:F68"/>
    <mergeCell ref="D59:F59"/>
    <mergeCell ref="D94:F94"/>
    <mergeCell ref="D95:F95"/>
    <mergeCell ref="D78:F78"/>
    <mergeCell ref="C82:F82"/>
    <mergeCell ref="D84:F84"/>
    <mergeCell ref="D85:F85"/>
    <mergeCell ref="D86:F86"/>
    <mergeCell ref="D87:F87"/>
    <mergeCell ref="C14:F14"/>
    <mergeCell ref="C23:F23"/>
    <mergeCell ref="C31:F31"/>
    <mergeCell ref="D51:F51"/>
    <mergeCell ref="D34:F34"/>
    <mergeCell ref="D35:F35"/>
    <mergeCell ref="D36:F36"/>
    <mergeCell ref="D37:F37"/>
    <mergeCell ref="D38:F38"/>
    <mergeCell ref="C40:F40"/>
    <mergeCell ref="D42:F42"/>
    <mergeCell ref="D43:F43"/>
    <mergeCell ref="D44:F44"/>
    <mergeCell ref="C48:F48"/>
    <mergeCell ref="D50:F50"/>
    <mergeCell ref="D33:F33"/>
    <mergeCell ref="D26:F26"/>
    <mergeCell ref="D27:F27"/>
    <mergeCell ref="C102:H103"/>
    <mergeCell ref="D25:F25"/>
    <mergeCell ref="D16:F16"/>
    <mergeCell ref="D17:F17"/>
    <mergeCell ref="D18:F18"/>
    <mergeCell ref="D19:F19"/>
    <mergeCell ref="D20:F20"/>
    <mergeCell ref="D21:F21"/>
    <mergeCell ref="D69:F69"/>
    <mergeCell ref="D52:F52"/>
    <mergeCell ref="D53:F53"/>
    <mergeCell ref="D54:F54"/>
    <mergeCell ref="D55:F55"/>
    <mergeCell ref="C57:F57"/>
  </mergeCells>
  <phoneticPr fontId="4" type="noConversion"/>
  <conditionalFormatting sqref="B104:H104">
    <cfRule type="cellIs" dxfId="3" priority="2" operator="notEqual">
      <formula>""</formula>
    </cfRule>
  </conditionalFormatting>
  <conditionalFormatting sqref="H101">
    <cfRule type="cellIs" dxfId="2" priority="1" operator="greaterThan">
      <formula>30000</formula>
    </cfRule>
  </conditionalFormatting>
  <conditionalFormatting sqref="J98">
    <cfRule type="cellIs" dxfId="1" priority="4" operator="notEqual">
      <formula>""</formula>
    </cfRule>
  </conditionalFormatting>
  <pageMargins left="0.7" right="0.7" top="0.75" bottom="0.75" header="0.3" footer="0.3"/>
  <pageSetup paperSize="9" scale="91" orientation="portrait" r:id="rId1"/>
  <rowBreaks count="1" manualBreakCount="1">
    <brk id="79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16AA56-B443-444B-BCA7-6E29F226146C}">
          <x14:formula1>
            <xm:f>'PERSONAL Y ACTIVIDADES'!$I$20:$I$24</xm:f>
          </x14:formula1>
          <xm:sqref>D17:F21 D85:F89 D68:F72 D51:F55 D34:F38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BCB2-3F62-4386-BED0-3EF98701DDAA}">
  <dimension ref="B2:C19"/>
  <sheetViews>
    <sheetView showGridLines="0" workbookViewId="0"/>
  </sheetViews>
  <sheetFormatPr baseColWidth="10" defaultRowHeight="13.5" x14ac:dyDescent="0.25"/>
  <cols>
    <col min="2" max="2" width="5.5703125" bestFit="1" customWidth="1"/>
    <col min="3" max="3" width="136.85546875" bestFit="1" customWidth="1"/>
  </cols>
  <sheetData>
    <row r="2" spans="2:3" x14ac:dyDescent="0.25">
      <c r="B2" t="str">
        <f t="shared" ref="B2:B19" si="0">MID(C2,1,5)</f>
        <v>23-01</v>
      </c>
      <c r="C2" s="32" t="s">
        <v>27</v>
      </c>
    </row>
    <row r="3" spans="2:3" x14ac:dyDescent="0.25">
      <c r="B3" t="str">
        <f t="shared" si="0"/>
        <v>23-02</v>
      </c>
      <c r="C3" s="32" t="s">
        <v>28</v>
      </c>
    </row>
    <row r="4" spans="2:3" x14ac:dyDescent="0.25">
      <c r="B4" t="str">
        <f t="shared" si="0"/>
        <v>23-03</v>
      </c>
      <c r="C4" s="32" t="s">
        <v>29</v>
      </c>
    </row>
    <row r="5" spans="2:3" x14ac:dyDescent="0.25">
      <c r="B5" t="str">
        <f t="shared" si="0"/>
        <v>23-04</v>
      </c>
      <c r="C5" s="32" t="s">
        <v>30</v>
      </c>
    </row>
    <row r="6" spans="2:3" x14ac:dyDescent="0.25">
      <c r="B6" t="str">
        <f t="shared" si="0"/>
        <v>23-05</v>
      </c>
      <c r="C6" s="32" t="s">
        <v>31</v>
      </c>
    </row>
    <row r="7" spans="2:3" x14ac:dyDescent="0.25">
      <c r="B7" t="str">
        <f t="shared" si="0"/>
        <v>23-06</v>
      </c>
      <c r="C7" s="32" t="s">
        <v>32</v>
      </c>
    </row>
    <row r="8" spans="2:3" x14ac:dyDescent="0.25">
      <c r="B8" t="str">
        <f t="shared" si="0"/>
        <v>23-07</v>
      </c>
      <c r="C8" s="32" t="s">
        <v>33</v>
      </c>
    </row>
    <row r="9" spans="2:3" x14ac:dyDescent="0.25">
      <c r="B9" t="str">
        <f t="shared" si="0"/>
        <v>23-08</v>
      </c>
      <c r="C9" s="32" t="s">
        <v>34</v>
      </c>
    </row>
    <row r="10" spans="2:3" x14ac:dyDescent="0.25">
      <c r="B10" t="str">
        <f t="shared" si="0"/>
        <v>23-09</v>
      </c>
      <c r="C10" s="32" t="s">
        <v>35</v>
      </c>
    </row>
    <row r="11" spans="2:3" x14ac:dyDescent="0.25">
      <c r="B11" t="str">
        <f t="shared" si="0"/>
        <v>23-10</v>
      </c>
      <c r="C11" s="32" t="s">
        <v>36</v>
      </c>
    </row>
    <row r="12" spans="2:3" x14ac:dyDescent="0.25">
      <c r="B12" t="str">
        <f t="shared" si="0"/>
        <v>23-11</v>
      </c>
      <c r="C12" s="32" t="s">
        <v>37</v>
      </c>
    </row>
    <row r="13" spans="2:3" x14ac:dyDescent="0.25">
      <c r="B13" t="str">
        <f t="shared" si="0"/>
        <v>23-12</v>
      </c>
      <c r="C13" s="32" t="s">
        <v>38</v>
      </c>
    </row>
    <row r="14" spans="2:3" x14ac:dyDescent="0.25">
      <c r="B14" t="str">
        <f t="shared" si="0"/>
        <v>23-13</v>
      </c>
      <c r="C14" s="32" t="s">
        <v>39</v>
      </c>
    </row>
    <row r="15" spans="2:3" x14ac:dyDescent="0.25">
      <c r="B15" t="str">
        <f t="shared" si="0"/>
        <v>23-14</v>
      </c>
      <c r="C15" s="32" t="s">
        <v>40</v>
      </c>
    </row>
    <row r="16" spans="2:3" x14ac:dyDescent="0.25">
      <c r="B16" t="str">
        <f t="shared" si="0"/>
        <v>23-15</v>
      </c>
      <c r="C16" s="32" t="s">
        <v>41</v>
      </c>
    </row>
    <row r="17" spans="2:3" x14ac:dyDescent="0.25">
      <c r="B17" t="str">
        <f t="shared" si="0"/>
        <v>23-16</v>
      </c>
      <c r="C17" s="32" t="s">
        <v>42</v>
      </c>
    </row>
    <row r="18" spans="2:3" x14ac:dyDescent="0.25">
      <c r="B18" t="str">
        <f t="shared" si="0"/>
        <v>23-17</v>
      </c>
      <c r="C18" s="32" t="s">
        <v>43</v>
      </c>
    </row>
    <row r="19" spans="2:3" x14ac:dyDescent="0.25">
      <c r="B19" t="str">
        <f t="shared" si="0"/>
        <v>23-18</v>
      </c>
      <c r="C19" s="32" t="s">
        <v>44</v>
      </c>
    </row>
  </sheetData>
  <sheetProtection algorithmName="SHA-512" hashValue="ndL+RPOEF8RevPJUegjMVtFJ35ZASM/Shit47lb6bggMb7xBtx2PkmCz8XcJdEOxzblon5+BpW73JN38zIVPVQ==" saltValue="ZWEibQRvzAXTKY5lqBN3rQ==" spinCount="100000"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7885729-A952-43DE-AE6A-592C856125D1}">
            <xm:f>'PERSONAL Y ACTIVIDADES'!$A$1&lt;&gt;1</xm:f>
            <x14:dxf>
              <font>
                <color theme="0"/>
              </font>
            </x14:dxf>
          </x14:cfRule>
          <xm:sqref>B2:C19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4ca4520e05683ea6a53695b6ce327a4b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929ba027d7e59255d7e7a90e973084f9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8E5568-617C-4906-B8CB-6B68895326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9C0F58-AAA2-4451-AE89-2D4C7606026A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customXml/itemProps3.xml><?xml version="1.0" encoding="utf-8"?>
<ds:datastoreItem xmlns:ds="http://schemas.openxmlformats.org/officeDocument/2006/customXml" ds:itemID="{A61279A9-4069-4258-B616-18C54DAB60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PERSONAL Y ACTIVIDADES</vt:lpstr>
      <vt:lpstr>RESUMEN PROYECTO</vt:lpstr>
      <vt:lpstr>AUXILIAR</vt:lpstr>
      <vt:lpstr>'PERSONAL Y ACTIVIDADES'!Área_de_impresión</vt:lpstr>
      <vt:lpstr>'RESUMEN PROYECTO'!Área_de_impresión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2024-01-15T09:19:47Z</cp:lastPrinted>
  <dcterms:created xsi:type="dcterms:W3CDTF">2024-01-12T11:44:49Z</dcterms:created>
  <dcterms:modified xsi:type="dcterms:W3CDTF">2024-01-19T11:17:11Z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0x010100A0318DC7C631D14DA8A9E220C61C5A1F</vt:lpwstr>
  </property>
  <property fmtid="{D5CDD505-2E9C-101B-9397-08002B2CF9AE}" pid="3" name="MediaServiceImageTags">
    <vt:lpwstr/>
  </property>
</Properties>
</file>