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institutofomentomurcia.sharepoint.com/sites/innv/Documentos compartidos/Innovación/P11 AYUDAS INFO/IDI2024/Impresos/"/>
    </mc:Choice>
  </mc:AlternateContent>
  <xr:revisionPtr revIDLastSave="0" documentId="8_{A5C96CD7-43A6-4EAC-B034-1CD6EBB5ACC3}" xr6:coauthVersionLast="47" xr6:coauthVersionMax="47" xr10:uidLastSave="{00000000-0000-0000-0000-000000000000}"/>
  <bookViews>
    <workbookView xWindow="28680" yWindow="-120" windowWidth="29040" windowHeight="15720" xr2:uid="{90A63FE5-037C-41FE-AEF9-23DE88180762}"/>
  </bookViews>
  <sheets>
    <sheet name="INSTRUCCIONES" sheetId="25" r:id="rId1"/>
    <sheet name="DATOS" sheetId="1" r:id="rId2"/>
    <sheet name="ESTRUCTURA PROYECTO" sheetId="13" r:id="rId3"/>
    <sheet name="GASTOS COLABORACIONES EXTERNAS" sheetId="9" r:id="rId4"/>
    <sheet name="RRHH" sheetId="8" r:id="rId5"/>
    <sheet name="CRONOGRAMA" sheetId="12" r:id="rId6"/>
    <sheet name="DEDICACIÓN TEC-1" sheetId="15" r:id="rId7"/>
    <sheet name="DEDICACIÓN TEC-2" sheetId="16" r:id="rId8"/>
    <sheet name="DEDICACIÓN TEC-3" sheetId="17" r:id="rId9"/>
    <sheet name="DEDICACIÓN TEC-4" sheetId="18" r:id="rId10"/>
    <sheet name="DEDICACIÓN TEC-5" sheetId="19" r:id="rId11"/>
    <sheet name="DEDICACIÓN TEC-6" sheetId="20" r:id="rId12"/>
    <sheet name="DEDICACIÓN TEC-7" sheetId="21" r:id="rId13"/>
    <sheet name="DEDICACIÓN TEC-8" sheetId="22" r:id="rId14"/>
    <sheet name="DEDICACIÓN TEC-9" sheetId="23" r:id="rId15"/>
    <sheet name="DEDICACIÓN TEC-10" sheetId="24" r:id="rId16"/>
    <sheet name="RESUMEN" sheetId="11" r:id="rId17"/>
    <sheet name="AUXILIAR" sheetId="14" r:id="rId18"/>
  </sheets>
  <definedNames>
    <definedName name="_xlnm.Print_Area" localSheetId="17">AUXILIAR!$A$1</definedName>
    <definedName name="_xlnm.Print_Area" localSheetId="5">CRONOGRAMA!$D$1:$AG$75</definedName>
    <definedName name="_xlnm.Print_Area" localSheetId="1">DATOS!$B$1:$P$36</definedName>
    <definedName name="_xlnm.Print_Area" localSheetId="6">'DEDICACIÓN TEC-1'!$A$1:$AF$33</definedName>
    <definedName name="_xlnm.Print_Area" localSheetId="15">'DEDICACIÓN TEC-10'!$A$1:$AF$33</definedName>
    <definedName name="_xlnm.Print_Area" localSheetId="7">'DEDICACIÓN TEC-2'!$A$1:$AF$33</definedName>
    <definedName name="_xlnm.Print_Area" localSheetId="8">'DEDICACIÓN TEC-3'!$A$1:$AF$33</definedName>
    <definedName name="_xlnm.Print_Area" localSheetId="9">'DEDICACIÓN TEC-4'!$A$1:$AF$33</definedName>
    <definedName name="_xlnm.Print_Area" localSheetId="10">'DEDICACIÓN TEC-5'!$A$1:$AF$33</definedName>
    <definedName name="_xlnm.Print_Area" localSheetId="11">'DEDICACIÓN TEC-6'!$A$1:$AF$33</definedName>
    <definedName name="_xlnm.Print_Area" localSheetId="12">'DEDICACIÓN TEC-7'!$A$1:$AF$33</definedName>
    <definedName name="_xlnm.Print_Area" localSheetId="13">'DEDICACIÓN TEC-8'!$A$1:$AF$33</definedName>
    <definedName name="_xlnm.Print_Area" localSheetId="14">'DEDICACIÓN TEC-9'!$A$1:$AF$33</definedName>
    <definedName name="_xlnm.Print_Area" localSheetId="2">'ESTRUCTURA PROYECTO'!$G$1:$AB$43,'ESTRUCTURA PROYECTO'!$AI$1:$BD$43,'ESTRUCTURA PROYECTO'!$BK$1:$CF$43,'ESTRUCTURA PROYECTO'!$CM$1:$DH$43</definedName>
    <definedName name="_xlnm.Print_Area" localSheetId="3">'GASTOS COLABORACIONES EXTERNAS'!$A$1:$U$31</definedName>
    <definedName name="_xlnm.Print_Area" localSheetId="0">INSTRUCCIONES!$A$1:$P$61</definedName>
    <definedName name="_xlnm.Print_Area" localSheetId="16">RESUMEN!$A$1:$AK$58</definedName>
    <definedName name="_xlnm.Print_Area" localSheetId="4">RRHH!$A$1:$AB$30</definedName>
    <definedName name="estructura">AUXILIAR!$R$23:$U$82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4" l="1"/>
  <c r="C9" i="14"/>
  <c r="S14" i="11"/>
  <c r="AH14" i="11" s="1"/>
  <c r="AL14" i="11" s="1"/>
  <c r="AL15" i="11"/>
  <c r="AL16" i="11"/>
  <c r="AH16" i="11"/>
  <c r="AH15" i="11"/>
  <c r="V11" i="9"/>
  <c r="V12" i="9"/>
  <c r="V13" i="9"/>
  <c r="V14" i="9"/>
  <c r="V10" i="9"/>
  <c r="BF35" i="13"/>
  <c r="BF36" i="13"/>
  <c r="BF37" i="13"/>
  <c r="BF34" i="13"/>
  <c r="BF24" i="13"/>
  <c r="BF25" i="13"/>
  <c r="BF26" i="13"/>
  <c r="BF23" i="13"/>
  <c r="BF13" i="13"/>
  <c r="BF14" i="13"/>
  <c r="BF15" i="13"/>
  <c r="BF12" i="13"/>
  <c r="AD24" i="13"/>
  <c r="AD25" i="13"/>
  <c r="AD26" i="13"/>
  <c r="AD23" i="13"/>
  <c r="AD15" i="13"/>
  <c r="C11" i="14" l="1"/>
  <c r="F3" i="24"/>
  <c r="F3" i="22"/>
  <c r="F3" i="23"/>
  <c r="F3" i="20"/>
  <c r="F3" i="21"/>
  <c r="F3" i="18"/>
  <c r="F3" i="19"/>
  <c r="F3" i="17"/>
  <c r="B19" i="1"/>
  <c r="B1" i="14"/>
  <c r="CK16" i="13"/>
  <c r="CJ16" i="13"/>
  <c r="CI16" i="13"/>
  <c r="CK15" i="13"/>
  <c r="CJ15" i="13"/>
  <c r="CI15" i="13"/>
  <c r="CK14" i="13"/>
  <c r="CJ14" i="13"/>
  <c r="CI14" i="13"/>
  <c r="CK13" i="13"/>
  <c r="CJ13" i="13"/>
  <c r="CI13" i="13"/>
  <c r="CK12" i="13"/>
  <c r="CJ12" i="13"/>
  <c r="CI12" i="13"/>
  <c r="BI38" i="13"/>
  <c r="BH38" i="13"/>
  <c r="BG38" i="13"/>
  <c r="BI37" i="13"/>
  <c r="BH37" i="13"/>
  <c r="BG37" i="13"/>
  <c r="BI36" i="13"/>
  <c r="BH36" i="13"/>
  <c r="BG36" i="13"/>
  <c r="BI35" i="13"/>
  <c r="BH35" i="13"/>
  <c r="BG35" i="13"/>
  <c r="BI34" i="13"/>
  <c r="BH34" i="13"/>
  <c r="BG34" i="13"/>
  <c r="BI27" i="13"/>
  <c r="BH27" i="13"/>
  <c r="BG27" i="13"/>
  <c r="BI26" i="13"/>
  <c r="BH26" i="13"/>
  <c r="BG26" i="13"/>
  <c r="BI25" i="13"/>
  <c r="BH25" i="13"/>
  <c r="BG25" i="13"/>
  <c r="BI24" i="13"/>
  <c r="BH24" i="13"/>
  <c r="BG24" i="13"/>
  <c r="BI23" i="13"/>
  <c r="BH23" i="13"/>
  <c r="BG23" i="13"/>
  <c r="BI16" i="13"/>
  <c r="BH16" i="13"/>
  <c r="BG16" i="13"/>
  <c r="BI15" i="13"/>
  <c r="BH15" i="13"/>
  <c r="BG15" i="13"/>
  <c r="BI14" i="13"/>
  <c r="BH14" i="13"/>
  <c r="BG14" i="13"/>
  <c r="BI13" i="13"/>
  <c r="BH13" i="13"/>
  <c r="BG13" i="13"/>
  <c r="BI12" i="13"/>
  <c r="BH12" i="13"/>
  <c r="BG12" i="13"/>
  <c r="AJ15" i="11"/>
  <c r="AJ16" i="11"/>
  <c r="K21" i="11"/>
  <c r="C17" i="14"/>
  <c r="C18" i="14" s="1"/>
  <c r="C19" i="14" s="1"/>
  <c r="AG38" i="13"/>
  <c r="AF38" i="13"/>
  <c r="AE38" i="13"/>
  <c r="AG37" i="13"/>
  <c r="AF37" i="13"/>
  <c r="AE37" i="13"/>
  <c r="AG36" i="13"/>
  <c r="AF36" i="13"/>
  <c r="AE36" i="13"/>
  <c r="AG35" i="13"/>
  <c r="AF35" i="13"/>
  <c r="AE35" i="13"/>
  <c r="AG34" i="13"/>
  <c r="AF34" i="13"/>
  <c r="AE34" i="13"/>
  <c r="AG27" i="13"/>
  <c r="AF27" i="13"/>
  <c r="AE27" i="13"/>
  <c r="AG26" i="13"/>
  <c r="AF26" i="13"/>
  <c r="AE26" i="13"/>
  <c r="AG25" i="13"/>
  <c r="AF25" i="13"/>
  <c r="AE25" i="13"/>
  <c r="AG24" i="13"/>
  <c r="AF24" i="13"/>
  <c r="AE24" i="13"/>
  <c r="AG23" i="13"/>
  <c r="AF23" i="13"/>
  <c r="AE23" i="13"/>
  <c r="AG16" i="13"/>
  <c r="AF16" i="13"/>
  <c r="AE16" i="13"/>
  <c r="AG15" i="13"/>
  <c r="AF15" i="13"/>
  <c r="AE15" i="13"/>
  <c r="AG14" i="13"/>
  <c r="AF14" i="13"/>
  <c r="AE14" i="13"/>
  <c r="AG13" i="13"/>
  <c r="AF13" i="13"/>
  <c r="AE13" i="13"/>
  <c r="AG12" i="13"/>
  <c r="AF12" i="13"/>
  <c r="AE12" i="13"/>
  <c r="E38" i="13"/>
  <c r="D38" i="13"/>
  <c r="C38" i="13"/>
  <c r="E37" i="13"/>
  <c r="D37" i="13"/>
  <c r="C37" i="13"/>
  <c r="E36" i="13"/>
  <c r="D36" i="13"/>
  <c r="C36" i="13"/>
  <c r="E35" i="13"/>
  <c r="D35" i="13"/>
  <c r="C35" i="13"/>
  <c r="E34" i="13"/>
  <c r="D34" i="13"/>
  <c r="C34" i="13"/>
  <c r="CH12" i="13" l="1"/>
  <c r="CH13" i="13"/>
  <c r="CH14" i="13"/>
  <c r="CH15" i="13"/>
  <c r="AD13" i="13"/>
  <c r="AD14" i="13"/>
  <c r="AD12" i="13"/>
  <c r="AD38" i="13"/>
  <c r="AD35" i="13"/>
  <c r="AD36" i="13"/>
  <c r="AD37" i="13"/>
  <c r="AD34" i="13"/>
  <c r="B36" i="13"/>
  <c r="B35" i="13"/>
  <c r="B37" i="13"/>
  <c r="B34" i="13"/>
  <c r="CH16" i="13"/>
  <c r="CJ11" i="13"/>
  <c r="CI11" i="13"/>
  <c r="CK11" i="13"/>
  <c r="BH22" i="13"/>
  <c r="BI33" i="13"/>
  <c r="BI11" i="13"/>
  <c r="BI22" i="13"/>
  <c r="BG33" i="13"/>
  <c r="BH11" i="13"/>
  <c r="BG22" i="13"/>
  <c r="BH33" i="13"/>
  <c r="BG11" i="13"/>
  <c r="AF33" i="13"/>
  <c r="AE22" i="13"/>
  <c r="AF22" i="13"/>
  <c r="AG11" i="13"/>
  <c r="AE11" i="13"/>
  <c r="AG22" i="13"/>
  <c r="AG33" i="13"/>
  <c r="AE33" i="13"/>
  <c r="AF11" i="13"/>
  <c r="C33" i="13"/>
  <c r="E33" i="13"/>
  <c r="D33" i="13"/>
  <c r="E27" i="13" l="1"/>
  <c r="D27" i="13"/>
  <c r="C27" i="13"/>
  <c r="E26" i="13"/>
  <c r="D26" i="13"/>
  <c r="C26" i="13"/>
  <c r="E25" i="13"/>
  <c r="D25" i="13"/>
  <c r="C25" i="13"/>
  <c r="E24" i="13"/>
  <c r="D24" i="13"/>
  <c r="C24" i="13"/>
  <c r="E23" i="13"/>
  <c r="D23" i="13"/>
  <c r="C23" i="13"/>
  <c r="C13" i="13"/>
  <c r="D13" i="13"/>
  <c r="E13" i="13"/>
  <c r="C14" i="13"/>
  <c r="D14" i="13"/>
  <c r="E14" i="13"/>
  <c r="C15" i="13"/>
  <c r="D15" i="13"/>
  <c r="E15" i="13"/>
  <c r="C16" i="13"/>
  <c r="D16" i="13"/>
  <c r="E16" i="13"/>
  <c r="D12" i="13"/>
  <c r="E12" i="13"/>
  <c r="C12" i="13"/>
  <c r="K13" i="11"/>
  <c r="K14" i="11"/>
  <c r="K15" i="11"/>
  <c r="K16" i="11"/>
  <c r="K17" i="11"/>
  <c r="K18" i="11"/>
  <c r="K19" i="11"/>
  <c r="K20" i="11"/>
  <c r="K12" i="11"/>
  <c r="AB13" i="11"/>
  <c r="AB14" i="11"/>
  <c r="AB15" i="11"/>
  <c r="AB16" i="11"/>
  <c r="AB12" i="11"/>
  <c r="S13" i="11"/>
  <c r="S15" i="11"/>
  <c r="S16" i="11"/>
  <c r="B26" i="13" l="1"/>
  <c r="B25" i="13"/>
  <c r="B24" i="13"/>
  <c r="B23" i="13"/>
  <c r="B14" i="13"/>
  <c r="B15" i="13"/>
  <c r="E22" i="13"/>
  <c r="D22" i="13"/>
  <c r="C22" i="13"/>
  <c r="B13" i="13"/>
  <c r="B12" i="13"/>
  <c r="D11" i="13"/>
  <c r="E11" i="13"/>
  <c r="C11" i="13"/>
  <c r="F35" i="14"/>
  <c r="C4" i="14"/>
  <c r="C3" i="14"/>
  <c r="S12" i="11"/>
  <c r="AL12" i="11" s="1"/>
  <c r="AC11" i="8"/>
  <c r="AC12" i="8"/>
  <c r="AC13" i="8"/>
  <c r="AC14" i="8"/>
  <c r="AC15" i="8"/>
  <c r="AC16" i="8"/>
  <c r="AC17" i="8"/>
  <c r="AC18" i="8"/>
  <c r="AC19" i="8"/>
  <c r="AC10" i="8"/>
  <c r="AC9" i="8" l="1"/>
  <c r="C23" i="8" s="1"/>
  <c r="E13" i="14"/>
  <c r="E6" i="14"/>
  <c r="G3" i="12" l="1"/>
  <c r="T17" i="9"/>
  <c r="E39" i="14"/>
  <c r="E40" i="14" s="1"/>
  <c r="E41" i="14" s="1"/>
  <c r="E42" i="14" s="1"/>
  <c r="E43" i="14" s="1"/>
  <c r="E44" i="14" s="1"/>
  <c r="E45" i="14" s="1"/>
  <c r="E46" i="14" s="1"/>
  <c r="E47" i="14" s="1"/>
  <c r="E48" i="14" s="1"/>
  <c r="E49" i="14" s="1"/>
  <c r="E50" i="14" s="1"/>
  <c r="E51" i="14" s="1"/>
  <c r="E52" i="14" s="1"/>
  <c r="E53" i="14" s="1"/>
  <c r="E54" i="14" s="1"/>
  <c r="E55" i="14" s="1"/>
  <c r="E56" i="14" s="1"/>
  <c r="E57" i="14" s="1"/>
  <c r="E58" i="14" s="1"/>
  <c r="E59" i="14" s="1"/>
  <c r="E60" i="14" s="1"/>
  <c r="E61" i="14" s="1"/>
  <c r="E62" i="14" s="1"/>
  <c r="F36" i="14"/>
  <c r="F28" i="1" s="1"/>
  <c r="BJ31" i="13"/>
  <c r="BF27" i="13" s="1"/>
  <c r="BJ20" i="13"/>
  <c r="BF16" i="13" s="1"/>
  <c r="BJ9" i="13"/>
  <c r="AH31" i="13"/>
  <c r="AD27" i="13" s="1"/>
  <c r="AH20" i="13"/>
  <c r="AD16" i="13" s="1"/>
  <c r="AH9" i="13"/>
  <c r="B38" i="13" s="1"/>
  <c r="F31" i="13"/>
  <c r="B27" i="13" s="1"/>
  <c r="F20" i="13"/>
  <c r="B16" i="13" s="1"/>
  <c r="H17" i="13" s="1"/>
  <c r="F9" i="13"/>
  <c r="CL9" i="13"/>
  <c r="BF38" i="13" s="1"/>
  <c r="AH19" i="13" l="1"/>
  <c r="F19" i="13"/>
  <c r="H28" i="13" s="1"/>
  <c r="AH8" i="13"/>
  <c r="AH30" i="13"/>
  <c r="F30" i="13"/>
  <c r="H39" i="13" s="1"/>
  <c r="BJ8" i="13"/>
  <c r="BL17" i="13" s="1"/>
  <c r="BJ19" i="13"/>
  <c r="BL28" i="13" s="1"/>
  <c r="BJ30" i="13"/>
  <c r="BL39" i="13" s="1"/>
  <c r="CL8" i="13"/>
  <c r="CN17" i="13" s="1"/>
  <c r="J33" i="11"/>
  <c r="J34" i="11"/>
  <c r="J35" i="11"/>
  <c r="J36" i="11"/>
  <c r="J32" i="11"/>
  <c r="U78" i="14"/>
  <c r="U79" i="14"/>
  <c r="U80" i="14"/>
  <c r="U81" i="14"/>
  <c r="U82" i="14"/>
  <c r="T79" i="14"/>
  <c r="T80" i="14"/>
  <c r="T81" i="14"/>
  <c r="T82" i="14"/>
  <c r="T78" i="14"/>
  <c r="U72" i="14"/>
  <c r="U73" i="14"/>
  <c r="U74" i="14"/>
  <c r="U75" i="14"/>
  <c r="U76" i="14"/>
  <c r="T73" i="14"/>
  <c r="T74" i="14"/>
  <c r="T75" i="14"/>
  <c r="T76" i="14"/>
  <c r="T72" i="14"/>
  <c r="U66" i="14"/>
  <c r="U67" i="14"/>
  <c r="U68" i="14"/>
  <c r="U69" i="14"/>
  <c r="U70" i="14"/>
  <c r="T67" i="14"/>
  <c r="T68" i="14"/>
  <c r="T69" i="14"/>
  <c r="T70" i="14"/>
  <c r="T66" i="14"/>
  <c r="U60" i="14"/>
  <c r="U61" i="14"/>
  <c r="U62" i="14"/>
  <c r="U63" i="14"/>
  <c r="U64" i="14"/>
  <c r="T61" i="14"/>
  <c r="T62" i="14"/>
  <c r="T63" i="14"/>
  <c r="T64" i="14"/>
  <c r="T60" i="14"/>
  <c r="U54" i="14"/>
  <c r="U55" i="14"/>
  <c r="U56" i="14"/>
  <c r="U57" i="14"/>
  <c r="U58" i="14"/>
  <c r="T55" i="14"/>
  <c r="T56" i="14"/>
  <c r="T57" i="14"/>
  <c r="T58" i="14"/>
  <c r="T54" i="14"/>
  <c r="U48" i="14"/>
  <c r="U49" i="14"/>
  <c r="U50" i="14"/>
  <c r="U51" i="14"/>
  <c r="U52" i="14"/>
  <c r="T49" i="14"/>
  <c r="T50" i="14"/>
  <c r="T51" i="14"/>
  <c r="T52" i="14"/>
  <c r="T48" i="14"/>
  <c r="U42" i="14"/>
  <c r="U43" i="14"/>
  <c r="U44" i="14"/>
  <c r="U45" i="14"/>
  <c r="U46" i="14"/>
  <c r="T43" i="14"/>
  <c r="T44" i="14"/>
  <c r="T45" i="14"/>
  <c r="T46" i="14"/>
  <c r="T42" i="14"/>
  <c r="U36" i="14"/>
  <c r="U37" i="14"/>
  <c r="U38" i="14"/>
  <c r="U39" i="14"/>
  <c r="U40" i="14"/>
  <c r="T37" i="14"/>
  <c r="T38" i="14"/>
  <c r="T39" i="14"/>
  <c r="T40" i="14"/>
  <c r="T36" i="14"/>
  <c r="U30" i="14"/>
  <c r="U31" i="14"/>
  <c r="U32" i="14"/>
  <c r="U33" i="14"/>
  <c r="U34" i="14"/>
  <c r="T31" i="14"/>
  <c r="T32" i="14"/>
  <c r="T33" i="14"/>
  <c r="T34" i="14"/>
  <c r="T30" i="14"/>
  <c r="U24" i="14"/>
  <c r="U25" i="14"/>
  <c r="U26" i="14"/>
  <c r="U27" i="14"/>
  <c r="U28" i="14"/>
  <c r="T25" i="14"/>
  <c r="T26" i="14"/>
  <c r="T27" i="14"/>
  <c r="T28" i="14"/>
  <c r="T24" i="14"/>
  <c r="L11" i="8"/>
  <c r="M11" i="8" s="1"/>
  <c r="L12" i="8"/>
  <c r="M12" i="8" s="1"/>
  <c r="L13" i="8"/>
  <c r="M13" i="8" s="1"/>
  <c r="L14" i="8"/>
  <c r="M14" i="8" s="1"/>
  <c r="L15" i="8"/>
  <c r="M15" i="8" s="1"/>
  <c r="L16" i="8"/>
  <c r="M16" i="8" s="1"/>
  <c r="L17" i="8"/>
  <c r="M17" i="8" s="1"/>
  <c r="L18" i="8"/>
  <c r="M18" i="8" s="1"/>
  <c r="L19" i="8"/>
  <c r="M19" i="8" s="1"/>
  <c r="D13" i="16" l="1"/>
  <c r="A1" i="16" s="1"/>
  <c r="E13" i="11"/>
  <c r="E14" i="11"/>
  <c r="D13" i="17"/>
  <c r="A1" i="17" s="1"/>
  <c r="E15" i="11"/>
  <c r="D13" i="18"/>
  <c r="A1" i="18" s="1"/>
  <c r="E16" i="11"/>
  <c r="P16" i="11" s="1"/>
  <c r="D13" i="19"/>
  <c r="A1" i="19" s="1"/>
  <c r="E17" i="11"/>
  <c r="D13" i="20"/>
  <c r="A1" i="20" s="1"/>
  <c r="E18" i="11"/>
  <c r="D13" i="21"/>
  <c r="A1" i="21" s="1"/>
  <c r="E19" i="11"/>
  <c r="D13" i="22"/>
  <c r="A1" i="22" s="1"/>
  <c r="E20" i="11"/>
  <c r="P20" i="11" s="1"/>
  <c r="D13" i="23"/>
  <c r="A1" i="23" s="1"/>
  <c r="E21" i="11"/>
  <c r="P21" i="11" s="1"/>
  <c r="D13" i="24"/>
  <c r="A1" i="24" s="1"/>
  <c r="AR2" i="8" s="1"/>
  <c r="AJ17" i="13"/>
  <c r="U59" i="14"/>
  <c r="T35" i="14"/>
  <c r="U47" i="14"/>
  <c r="U71" i="14"/>
  <c r="T59" i="14"/>
  <c r="T29" i="14"/>
  <c r="T53" i="14"/>
  <c r="T77" i="14"/>
  <c r="U53" i="14"/>
  <c r="U35" i="14"/>
  <c r="U77" i="14"/>
  <c r="T41" i="14"/>
  <c r="T65" i="14"/>
  <c r="U41" i="14"/>
  <c r="U65" i="14"/>
  <c r="T47" i="14"/>
  <c r="T71" i="14"/>
  <c r="U29" i="14"/>
  <c r="T23" i="14"/>
  <c r="U23" i="14"/>
  <c r="L10" i="8"/>
  <c r="M10" i="8" s="1"/>
  <c r="P17" i="11" l="1"/>
  <c r="P19" i="11"/>
  <c r="P18" i="11"/>
  <c r="D13" i="15"/>
  <c r="A1" i="15" s="1"/>
  <c r="E12" i="11"/>
  <c r="D75" i="14"/>
  <c r="P4" i="1"/>
  <c r="AI4" i="11" s="1"/>
  <c r="P3" i="1"/>
  <c r="AI3" i="11" s="1"/>
  <c r="AF4" i="15" l="1"/>
  <c r="AF4" i="22"/>
  <c r="AF4" i="18"/>
  <c r="AF4" i="19"/>
  <c r="AF4" i="21"/>
  <c r="AF4" i="17"/>
  <c r="AF4" i="23"/>
  <c r="AF4" i="24"/>
  <c r="AF4" i="20"/>
  <c r="AF4" i="16"/>
  <c r="AF5" i="15"/>
  <c r="AF5" i="19"/>
  <c r="AF5" i="22"/>
  <c r="AF5" i="21"/>
  <c r="AF5" i="17"/>
  <c r="AF5" i="23"/>
  <c r="AF5" i="24"/>
  <c r="AF5" i="20"/>
  <c r="AF5" i="16"/>
  <c r="AF5" i="18"/>
  <c r="F38" i="14"/>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K23" i="14"/>
  <c r="K24" i="14"/>
  <c r="K25" i="14"/>
  <c r="K26" i="14"/>
  <c r="K27" i="14"/>
  <c r="K28" i="14"/>
  <c r="K29" i="14"/>
  <c r="K30" i="14"/>
  <c r="K31" i="14"/>
  <c r="K22" i="14"/>
  <c r="H16" i="15" l="1"/>
  <c r="H10" i="15" s="1"/>
  <c r="H16" i="23"/>
  <c r="H16" i="16"/>
  <c r="H16" i="18"/>
  <c r="H16" i="20"/>
  <c r="H16" i="21"/>
  <c r="H16" i="24"/>
  <c r="H16" i="22"/>
  <c r="H16" i="17"/>
  <c r="H16" i="19"/>
  <c r="I8" i="12"/>
  <c r="N23" i="14"/>
  <c r="O23" i="14"/>
  <c r="N24" i="14"/>
  <c r="O24" i="14"/>
  <c r="N25" i="14"/>
  <c r="O25" i="14"/>
  <c r="N26" i="14"/>
  <c r="O26" i="14"/>
  <c r="O22" i="14"/>
  <c r="M32" i="11" s="1"/>
  <c r="N22" i="14"/>
  <c r="H15" i="15" l="1"/>
  <c r="H15" i="24"/>
  <c r="H9" i="24" s="1"/>
  <c r="H10" i="24"/>
  <c r="H10" i="22"/>
  <c r="H15" i="22"/>
  <c r="H9" i="22" s="1"/>
  <c r="H15" i="21"/>
  <c r="H9" i="21" s="1"/>
  <c r="H10" i="21"/>
  <c r="H10" i="20"/>
  <c r="H15" i="20"/>
  <c r="H9" i="20" s="1"/>
  <c r="H10" i="18"/>
  <c r="H15" i="18"/>
  <c r="H9" i="18" s="1"/>
  <c r="H15" i="16"/>
  <c r="H9" i="16" s="1"/>
  <c r="H10" i="16"/>
  <c r="H10" i="19"/>
  <c r="H15" i="19"/>
  <c r="H9" i="19" s="1"/>
  <c r="H10" i="23"/>
  <c r="H15" i="23"/>
  <c r="H9" i="23" s="1"/>
  <c r="H10" i="17"/>
  <c r="H15" i="17"/>
  <c r="H9" i="17" s="1"/>
  <c r="O27" i="14"/>
  <c r="H9" i="15" l="1"/>
  <c r="T15" i="9"/>
  <c r="S82" i="14" l="1"/>
  <c r="S81" i="14"/>
  <c r="S80" i="14"/>
  <c r="S79" i="14"/>
  <c r="S78" i="14"/>
  <c r="S77" i="14"/>
  <c r="S76" i="14"/>
  <c r="S75" i="14"/>
  <c r="S74" i="14"/>
  <c r="S73" i="14"/>
  <c r="S72" i="14"/>
  <c r="S71" i="14"/>
  <c r="S70" i="14"/>
  <c r="S69" i="14"/>
  <c r="S68" i="14"/>
  <c r="S67" i="14"/>
  <c r="S66"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W35" i="14" l="1"/>
  <c r="AB35" i="14"/>
  <c r="W67" i="14"/>
  <c r="AB67" i="14"/>
  <c r="W52" i="14"/>
  <c r="AB52" i="14"/>
  <c r="W60" i="14"/>
  <c r="AB60" i="14"/>
  <c r="W68" i="14"/>
  <c r="AB68" i="14"/>
  <c r="W76" i="14"/>
  <c r="AB76" i="14"/>
  <c r="W59" i="14"/>
  <c r="AB59" i="14"/>
  <c r="W77" i="14"/>
  <c r="AB77" i="14"/>
  <c r="W30" i="14"/>
  <c r="AB30" i="14"/>
  <c r="W38" i="14"/>
  <c r="AB38" i="14"/>
  <c r="W46" i="14"/>
  <c r="AB46" i="14"/>
  <c r="W54" i="14"/>
  <c r="AB54" i="14"/>
  <c r="W62" i="14"/>
  <c r="AB62" i="14"/>
  <c r="W70" i="14"/>
  <c r="AB70" i="14"/>
  <c r="W78" i="14"/>
  <c r="AB78" i="14"/>
  <c r="W27" i="14"/>
  <c r="AB27" i="14"/>
  <c r="W75" i="14"/>
  <c r="AB75" i="14"/>
  <c r="W44" i="14"/>
  <c r="AB44" i="14"/>
  <c r="W45" i="14"/>
  <c r="AB45" i="14"/>
  <c r="W61" i="14"/>
  <c r="AB61" i="14"/>
  <c r="W31" i="14"/>
  <c r="AB31" i="14"/>
  <c r="W47" i="14"/>
  <c r="AB47" i="14"/>
  <c r="W71" i="14"/>
  <c r="AB71" i="14"/>
  <c r="W79" i="14"/>
  <c r="AB79" i="14"/>
  <c r="W51" i="14"/>
  <c r="AB51" i="14"/>
  <c r="W28" i="14"/>
  <c r="AB28" i="14"/>
  <c r="W37" i="14"/>
  <c r="AB37" i="14"/>
  <c r="W23" i="14"/>
  <c r="AB23" i="14"/>
  <c r="W39" i="14"/>
  <c r="AB39" i="14"/>
  <c r="W55" i="14"/>
  <c r="AB55" i="14"/>
  <c r="W63" i="14"/>
  <c r="AB63" i="14"/>
  <c r="W24" i="14"/>
  <c r="AB24" i="14"/>
  <c r="W32" i="14"/>
  <c r="AB32" i="14"/>
  <c r="W40" i="14"/>
  <c r="AB40" i="14"/>
  <c r="W48" i="14"/>
  <c r="AB48" i="14"/>
  <c r="W56" i="14"/>
  <c r="AB56" i="14"/>
  <c r="W64" i="14"/>
  <c r="AB64" i="14"/>
  <c r="W72" i="14"/>
  <c r="AB72" i="14"/>
  <c r="W80" i="14"/>
  <c r="AB80" i="14"/>
  <c r="W36" i="14"/>
  <c r="AB36" i="14"/>
  <c r="W53" i="14"/>
  <c r="AB53" i="14"/>
  <c r="W25" i="14"/>
  <c r="AB25" i="14"/>
  <c r="W33" i="14"/>
  <c r="AB33" i="14"/>
  <c r="W41" i="14"/>
  <c r="AB41" i="14"/>
  <c r="W49" i="14"/>
  <c r="AB49" i="14"/>
  <c r="W57" i="14"/>
  <c r="AB57" i="14"/>
  <c r="W65" i="14"/>
  <c r="AB65" i="14"/>
  <c r="W73" i="14"/>
  <c r="AB73" i="14"/>
  <c r="W81" i="14"/>
  <c r="AB81" i="14"/>
  <c r="W43" i="14"/>
  <c r="AB43" i="14"/>
  <c r="W29" i="14"/>
  <c r="AB29" i="14"/>
  <c r="W69" i="14"/>
  <c r="AB69" i="14"/>
  <c r="W26" i="14"/>
  <c r="AB26" i="14"/>
  <c r="W34" i="14"/>
  <c r="AB34" i="14"/>
  <c r="W42" i="14"/>
  <c r="AB42" i="14"/>
  <c r="W50" i="14"/>
  <c r="AB50" i="14"/>
  <c r="W58" i="14"/>
  <c r="AB58" i="14"/>
  <c r="W66" i="14"/>
  <c r="AB66" i="14"/>
  <c r="W74" i="14"/>
  <c r="AB74" i="14"/>
  <c r="W82" i="14"/>
  <c r="AB82" i="14"/>
  <c r="M23" i="14"/>
  <c r="M33" i="11"/>
  <c r="M24" i="14"/>
  <c r="M34" i="11"/>
  <c r="M25" i="14"/>
  <c r="M35" i="11"/>
  <c r="M26" i="14"/>
  <c r="M36" i="11"/>
  <c r="M22" i="14"/>
  <c r="I30" i="14"/>
  <c r="J30" i="14"/>
  <c r="I31" i="14"/>
  <c r="J31" i="14"/>
  <c r="I23" i="14"/>
  <c r="J23" i="14"/>
  <c r="I24" i="14"/>
  <c r="J24" i="14"/>
  <c r="I25" i="14"/>
  <c r="J25" i="14"/>
  <c r="I26" i="14"/>
  <c r="J26" i="14"/>
  <c r="I27" i="14"/>
  <c r="J27" i="14"/>
  <c r="I28" i="14"/>
  <c r="J28" i="14"/>
  <c r="I29" i="14"/>
  <c r="J29" i="14"/>
  <c r="J22" i="14"/>
  <c r="I22" i="14"/>
  <c r="C25" i="14"/>
  <c r="C26" i="14"/>
  <c r="C27" i="14"/>
  <c r="C28" i="14"/>
  <c r="C24" i="14"/>
  <c r="C23" i="14"/>
  <c r="C22" i="14"/>
  <c r="X42" i="14" l="1"/>
  <c r="Y42" i="14" s="1"/>
  <c r="X34" i="14"/>
  <c r="Y34" i="14" s="1"/>
  <c r="X69" i="14"/>
  <c r="Y69" i="14" s="1"/>
  <c r="X24" i="14"/>
  <c r="Y24" i="14" s="1"/>
  <c r="X66" i="14"/>
  <c r="Y66" i="14" s="1"/>
  <c r="X31" i="14"/>
  <c r="Y31" i="14" s="1"/>
  <c r="X36" i="14"/>
  <c r="Y36" i="14" s="1"/>
  <c r="X41" i="14"/>
  <c r="Y41" i="14" s="1"/>
  <c r="X38" i="14"/>
  <c r="D25" i="12" s="1"/>
  <c r="X47" i="14"/>
  <c r="Y47" i="14" s="1"/>
  <c r="X48" i="14"/>
  <c r="D35" i="12" s="1"/>
  <c r="X49" i="14"/>
  <c r="Y49" i="14" s="1"/>
  <c r="X51" i="14"/>
  <c r="Y51" i="14" s="1"/>
  <c r="X52" i="14"/>
  <c r="D39" i="12" s="1"/>
  <c r="X74" i="14"/>
  <c r="Y74" i="14" s="1"/>
  <c r="X78" i="14"/>
  <c r="Y78" i="14" s="1"/>
  <c r="X25" i="14"/>
  <c r="Y25" i="14" s="1"/>
  <c r="X77" i="14"/>
  <c r="Y77" i="14" s="1"/>
  <c r="X35" i="14"/>
  <c r="Y35" i="14" s="1"/>
  <c r="X39" i="14"/>
  <c r="Y39" i="14" s="1"/>
  <c r="X44" i="14"/>
  <c r="Y44" i="14" s="1"/>
  <c r="X37" i="14"/>
  <c r="Y37" i="14" s="1"/>
  <c r="X46" i="14"/>
  <c r="Y46" i="14" s="1"/>
  <c r="X55" i="14"/>
  <c r="Y55" i="14" s="1"/>
  <c r="X56" i="14"/>
  <c r="Y56" i="14" s="1"/>
  <c r="X57" i="14"/>
  <c r="Y57" i="14" s="1"/>
  <c r="X59" i="14"/>
  <c r="D46" i="12" s="1"/>
  <c r="X60" i="14"/>
  <c r="D47" i="12" s="1"/>
  <c r="X82" i="14"/>
  <c r="Y82" i="14" s="1"/>
  <c r="X28" i="14"/>
  <c r="Y28" i="14" s="1"/>
  <c r="X32" i="14"/>
  <c r="Y32" i="14" s="1"/>
  <c r="X26" i="14"/>
  <c r="Y26" i="14" s="1"/>
  <c r="X30" i="14"/>
  <c r="Y30" i="14" s="1"/>
  <c r="X43" i="14"/>
  <c r="Y43" i="14" s="1"/>
  <c r="X45" i="14"/>
  <c r="Y45" i="14" s="1"/>
  <c r="X54" i="14"/>
  <c r="D41" i="12" s="1"/>
  <c r="X63" i="14"/>
  <c r="Y63" i="14" s="1"/>
  <c r="X64" i="14"/>
  <c r="Y64" i="14" s="1"/>
  <c r="X65" i="14"/>
  <c r="Y65" i="14" s="1"/>
  <c r="X67" i="14"/>
  <c r="Y67" i="14" s="1"/>
  <c r="X68" i="14"/>
  <c r="Y68" i="14" s="1"/>
  <c r="X29" i="14"/>
  <c r="Y29" i="14" s="1"/>
  <c r="X27" i="14"/>
  <c r="Y27" i="14" s="1"/>
  <c r="AC31" i="14"/>
  <c r="AC39" i="14"/>
  <c r="AD39" i="14" s="1"/>
  <c r="AC47" i="14"/>
  <c r="AD47" i="14" s="1"/>
  <c r="AC55" i="14"/>
  <c r="AD55" i="14" s="1"/>
  <c r="AC63" i="14"/>
  <c r="AD63" i="14" s="1"/>
  <c r="AC71" i="14"/>
  <c r="AD71" i="14" s="1"/>
  <c r="AC79" i="14"/>
  <c r="AD79" i="14" s="1"/>
  <c r="AC30" i="14"/>
  <c r="AC70" i="14"/>
  <c r="AD70" i="14" s="1"/>
  <c r="AC24" i="14"/>
  <c r="AC32" i="14"/>
  <c r="AC40" i="14"/>
  <c r="AD40" i="14" s="1"/>
  <c r="AC48" i="14"/>
  <c r="AD48" i="14" s="1"/>
  <c r="AC56" i="14"/>
  <c r="AD56" i="14" s="1"/>
  <c r="AC64" i="14"/>
  <c r="AD64" i="14" s="1"/>
  <c r="AC72" i="14"/>
  <c r="AD72" i="14" s="1"/>
  <c r="AC80" i="14"/>
  <c r="AD80" i="14" s="1"/>
  <c r="AC25" i="14"/>
  <c r="AC33" i="14"/>
  <c r="AD33" i="14" s="1"/>
  <c r="AC41" i="14"/>
  <c r="AD41" i="14" s="1"/>
  <c r="AC49" i="14"/>
  <c r="AD49" i="14" s="1"/>
  <c r="AC57" i="14"/>
  <c r="AD57" i="14" s="1"/>
  <c r="AC65" i="14"/>
  <c r="AD65" i="14" s="1"/>
  <c r="AC73" i="14"/>
  <c r="AD73" i="14" s="1"/>
  <c r="AC81" i="14"/>
  <c r="AD81" i="14" s="1"/>
  <c r="AC26" i="14"/>
  <c r="AC34" i="14"/>
  <c r="AD34" i="14" s="1"/>
  <c r="AC42" i="14"/>
  <c r="AD42" i="14" s="1"/>
  <c r="AC50" i="14"/>
  <c r="AD50" i="14" s="1"/>
  <c r="AC58" i="14"/>
  <c r="AD58" i="14" s="1"/>
  <c r="AC66" i="14"/>
  <c r="AD66" i="14" s="1"/>
  <c r="AC74" i="14"/>
  <c r="AD74" i="14" s="1"/>
  <c r="AC82" i="14"/>
  <c r="AD82" i="14" s="1"/>
  <c r="AC38" i="14"/>
  <c r="AD38" i="14" s="1"/>
  <c r="AC78" i="14"/>
  <c r="AD78" i="14" s="1"/>
  <c r="AC27" i="14"/>
  <c r="AC35" i="14"/>
  <c r="AD35" i="14" s="1"/>
  <c r="AC43" i="14"/>
  <c r="AD43" i="14" s="1"/>
  <c r="AC51" i="14"/>
  <c r="AD51" i="14" s="1"/>
  <c r="AC59" i="14"/>
  <c r="AD59" i="14" s="1"/>
  <c r="AC67" i="14"/>
  <c r="AD67" i="14" s="1"/>
  <c r="AC75" i="14"/>
  <c r="AD75" i="14" s="1"/>
  <c r="AC23" i="14"/>
  <c r="AC54" i="14"/>
  <c r="AD54" i="14" s="1"/>
  <c r="AC28" i="14"/>
  <c r="AC36" i="14"/>
  <c r="AD36" i="14" s="1"/>
  <c r="AC44" i="14"/>
  <c r="AD44" i="14" s="1"/>
  <c r="AC52" i="14"/>
  <c r="AD52" i="14" s="1"/>
  <c r="AC60" i="14"/>
  <c r="AD60" i="14" s="1"/>
  <c r="AC68" i="14"/>
  <c r="AD68" i="14" s="1"/>
  <c r="AC76" i="14"/>
  <c r="AD76" i="14" s="1"/>
  <c r="AC46" i="14"/>
  <c r="AD46" i="14" s="1"/>
  <c r="AC29" i="14"/>
  <c r="AC37" i="14"/>
  <c r="AD37" i="14" s="1"/>
  <c r="AC45" i="14"/>
  <c r="AD45" i="14" s="1"/>
  <c r="AC53" i="14"/>
  <c r="AD53" i="14" s="1"/>
  <c r="AC61" i="14"/>
  <c r="AD61" i="14" s="1"/>
  <c r="AC69" i="14"/>
  <c r="AD69" i="14" s="1"/>
  <c r="AC77" i="14"/>
  <c r="AD77" i="14" s="1"/>
  <c r="AC62" i="14"/>
  <c r="AD62" i="14" s="1"/>
  <c r="X33" i="14"/>
  <c r="Y33" i="14" s="1"/>
  <c r="X40" i="14"/>
  <c r="Y40" i="14" s="1"/>
  <c r="X50" i="14"/>
  <c r="Y50" i="14" s="1"/>
  <c r="X53" i="14"/>
  <c r="Y53" i="14" s="1"/>
  <c r="X62" i="14"/>
  <c r="Y62" i="14" s="1"/>
  <c r="X71" i="14"/>
  <c r="Y71" i="14" s="1"/>
  <c r="X72" i="14"/>
  <c r="Y72" i="14" s="1"/>
  <c r="X73" i="14"/>
  <c r="Y73" i="14" s="1"/>
  <c r="X75" i="14"/>
  <c r="Y75" i="14" s="1"/>
  <c r="X76" i="14"/>
  <c r="Y76" i="14" s="1"/>
  <c r="X61" i="14"/>
  <c r="Y61" i="14" s="1"/>
  <c r="X70" i="14"/>
  <c r="Y70" i="14" s="1"/>
  <c r="X79" i="14"/>
  <c r="Y79" i="14" s="1"/>
  <c r="X80" i="14"/>
  <c r="Y80" i="14" s="1"/>
  <c r="X81" i="14"/>
  <c r="Y81" i="14" s="1"/>
  <c r="X23" i="14"/>
  <c r="D10" i="12" s="1"/>
  <c r="X58" i="14"/>
  <c r="Y58" i="14" s="1"/>
  <c r="Y38" i="14"/>
  <c r="D29" i="12" l="1"/>
  <c r="F29" i="12" s="1"/>
  <c r="D12" i="12"/>
  <c r="G12" i="12" s="1"/>
  <c r="D43" i="12"/>
  <c r="F43" i="12" s="1"/>
  <c r="D55" i="12"/>
  <c r="H55" i="12" s="1"/>
  <c r="D44" i="12"/>
  <c r="F44" i="12" s="1"/>
  <c r="D31" i="12"/>
  <c r="F31" i="12" s="1"/>
  <c r="D25" i="22"/>
  <c r="D25" i="24"/>
  <c r="D25" i="23"/>
  <c r="D25" i="21"/>
  <c r="D25" i="19"/>
  <c r="D25" i="18"/>
  <c r="D25" i="16"/>
  <c r="D25" i="20"/>
  <c r="D25" i="17"/>
  <c r="D19" i="23"/>
  <c r="D19" i="22"/>
  <c r="D19" i="21"/>
  <c r="D19" i="18"/>
  <c r="D19" i="16"/>
  <c r="D19" i="20"/>
  <c r="D19" i="19"/>
  <c r="D19" i="17"/>
  <c r="D19" i="24"/>
  <c r="D26" i="24"/>
  <c r="D26" i="23"/>
  <c r="D26" i="21"/>
  <c r="D26" i="19"/>
  <c r="D26" i="18"/>
  <c r="D26" i="20"/>
  <c r="D26" i="16"/>
  <c r="D26" i="22"/>
  <c r="D26" i="17"/>
  <c r="D20" i="22"/>
  <c r="D20" i="21"/>
  <c r="D20" i="20"/>
  <c r="D20" i="19"/>
  <c r="D20" i="24"/>
  <c r="D20" i="17"/>
  <c r="D20" i="18"/>
  <c r="D20" i="23"/>
  <c r="D20" i="16"/>
  <c r="D24" i="22"/>
  <c r="D24" i="24"/>
  <c r="D24" i="23"/>
  <c r="D24" i="17"/>
  <c r="D24" i="16"/>
  <c r="D24" i="21"/>
  <c r="D24" i="19"/>
  <c r="D24" i="20"/>
  <c r="D24" i="18"/>
  <c r="D23" i="24"/>
  <c r="D23" i="23"/>
  <c r="D23" i="17"/>
  <c r="D23" i="22"/>
  <c r="D23" i="21"/>
  <c r="D23" i="19"/>
  <c r="D23" i="16"/>
  <c r="D23" i="20"/>
  <c r="D23" i="18"/>
  <c r="D21" i="21"/>
  <c r="D21" i="20"/>
  <c r="D21" i="18"/>
  <c r="D21" i="19"/>
  <c r="D21" i="24"/>
  <c r="D21" i="23"/>
  <c r="D21" i="17"/>
  <c r="D21" i="16"/>
  <c r="D21" i="22"/>
  <c r="D22" i="19"/>
  <c r="D22" i="24"/>
  <c r="D22" i="23"/>
  <c r="D22" i="17"/>
  <c r="D22" i="22"/>
  <c r="D22" i="21"/>
  <c r="D22" i="18"/>
  <c r="D22" i="16"/>
  <c r="D22" i="20"/>
  <c r="D17" i="12"/>
  <c r="F17" i="12" s="1"/>
  <c r="D18" i="24"/>
  <c r="D18" i="23"/>
  <c r="D18" i="22"/>
  <c r="D18" i="18"/>
  <c r="D18" i="16"/>
  <c r="D18" i="20"/>
  <c r="D18" i="21"/>
  <c r="D18" i="19"/>
  <c r="D18" i="17"/>
  <c r="D27" i="21"/>
  <c r="D27" i="19"/>
  <c r="D27" i="18"/>
  <c r="D27" i="20"/>
  <c r="D27" i="22"/>
  <c r="D27" i="24"/>
  <c r="D27" i="23"/>
  <c r="D27" i="17"/>
  <c r="D27" i="16"/>
  <c r="D26" i="12"/>
  <c r="F26" i="12" s="1"/>
  <c r="F10" i="12"/>
  <c r="Y54" i="14"/>
  <c r="F39" i="12"/>
  <c r="Y60" i="14"/>
  <c r="F35" i="12"/>
  <c r="F47" i="12"/>
  <c r="F25" i="12"/>
  <c r="F41" i="12"/>
  <c r="D36" i="12"/>
  <c r="G36" i="12" s="1"/>
  <c r="F46" i="12"/>
  <c r="Y48" i="14"/>
  <c r="D11" i="12"/>
  <c r="G11" i="12" s="1"/>
  <c r="D50" i="12"/>
  <c r="G50" i="12" s="1"/>
  <c r="D53" i="12"/>
  <c r="G53" i="12" s="1"/>
  <c r="D38" i="12"/>
  <c r="Y52" i="14"/>
  <c r="D22" i="12"/>
  <c r="Y59" i="14"/>
  <c r="D32" i="12"/>
  <c r="D57" i="12"/>
  <c r="D56" i="12"/>
  <c r="D21" i="12"/>
  <c r="H21" i="12" s="1"/>
  <c r="D14" i="12"/>
  <c r="D40" i="12"/>
  <c r="D69" i="12"/>
  <c r="G69" i="12" s="1"/>
  <c r="D61" i="12"/>
  <c r="D67" i="12"/>
  <c r="D18" i="12"/>
  <c r="D66" i="12"/>
  <c r="D49" i="12"/>
  <c r="D15" i="12"/>
  <c r="D24" i="12"/>
  <c r="D68" i="12"/>
  <c r="D51" i="12"/>
  <c r="D13" i="12"/>
  <c r="D33" i="12"/>
  <c r="D28" i="12"/>
  <c r="D20" i="12"/>
  <c r="D65" i="12"/>
  <c r="D19" i="12"/>
  <c r="Y23" i="14"/>
  <c r="D42" i="12"/>
  <c r="D54" i="12"/>
  <c r="D23" i="12"/>
  <c r="D62" i="12"/>
  <c r="D52" i="12"/>
  <c r="D59" i="12"/>
  <c r="D58" i="12"/>
  <c r="D45" i="12"/>
  <c r="D48" i="12"/>
  <c r="D63" i="12"/>
  <c r="D24" i="15"/>
  <c r="AD29" i="14"/>
  <c r="AD28" i="14"/>
  <c r="D23" i="15"/>
  <c r="AD27" i="14"/>
  <c r="D22" i="15"/>
  <c r="D37" i="12"/>
  <c r="D16" i="12"/>
  <c r="AD23" i="14"/>
  <c r="D18" i="15"/>
  <c r="D27" i="15"/>
  <c r="AD32" i="14"/>
  <c r="D34" i="12"/>
  <c r="D60" i="12"/>
  <c r="D30" i="12"/>
  <c r="AD26" i="14"/>
  <c r="D21" i="15"/>
  <c r="D20" i="15"/>
  <c r="AD25" i="14"/>
  <c r="D19" i="15"/>
  <c r="AD24" i="14"/>
  <c r="D26" i="15"/>
  <c r="AD31" i="14"/>
  <c r="D27" i="12"/>
  <c r="D64" i="12"/>
  <c r="D25" i="15"/>
  <c r="AD30" i="14"/>
  <c r="G29" i="12"/>
  <c r="H46" i="12"/>
  <c r="G46" i="12"/>
  <c r="H10" i="12"/>
  <c r="G39" i="12"/>
  <c r="H39" i="12"/>
  <c r="G47" i="12"/>
  <c r="H47" i="12"/>
  <c r="G41" i="12"/>
  <c r="H41" i="12"/>
  <c r="G10" i="12"/>
  <c r="H35" i="12"/>
  <c r="G35" i="12"/>
  <c r="G25" i="12"/>
  <c r="H25" i="12"/>
  <c r="H29" i="12" l="1"/>
  <c r="H12" i="12"/>
  <c r="C12" i="12" s="1"/>
  <c r="F12" i="12"/>
  <c r="G44" i="12"/>
  <c r="H43" i="12"/>
  <c r="H31" i="12"/>
  <c r="G55" i="12"/>
  <c r="C55" i="12" s="1"/>
  <c r="F55" i="12"/>
  <c r="G43" i="12"/>
  <c r="G31" i="12"/>
  <c r="H17" i="12"/>
  <c r="H44" i="12"/>
  <c r="G26" i="12"/>
  <c r="H26" i="12"/>
  <c r="G17" i="12"/>
  <c r="F27" i="24"/>
  <c r="G27" i="24"/>
  <c r="E27" i="24"/>
  <c r="G23" i="17"/>
  <c r="F23" i="17"/>
  <c r="E23" i="17"/>
  <c r="G19" i="19"/>
  <c r="E19" i="19"/>
  <c r="F19" i="19"/>
  <c r="G18" i="20"/>
  <c r="F18" i="20"/>
  <c r="E18" i="20"/>
  <c r="G21" i="21"/>
  <c r="F21" i="21"/>
  <c r="E21" i="21"/>
  <c r="G24" i="23"/>
  <c r="E24" i="23"/>
  <c r="F24" i="23"/>
  <c r="E19" i="20"/>
  <c r="G19" i="20"/>
  <c r="F19" i="20"/>
  <c r="G23" i="18"/>
  <c r="F23" i="18"/>
  <c r="E23" i="18"/>
  <c r="G27" i="18"/>
  <c r="F27" i="18"/>
  <c r="E27" i="18"/>
  <c r="F22" i="21"/>
  <c r="E22" i="21"/>
  <c r="G22" i="21"/>
  <c r="E23" i="20"/>
  <c r="F23" i="20"/>
  <c r="G23" i="20"/>
  <c r="F24" i="22"/>
  <c r="G24" i="22"/>
  <c r="E24" i="22"/>
  <c r="F26" i="21"/>
  <c r="E26" i="21"/>
  <c r="G26" i="21"/>
  <c r="G25" i="19"/>
  <c r="E25" i="19"/>
  <c r="F25" i="19"/>
  <c r="G27" i="19"/>
  <c r="F27" i="19"/>
  <c r="E27" i="19"/>
  <c r="F18" i="22"/>
  <c r="G18" i="22"/>
  <c r="E18" i="22"/>
  <c r="G22" i="22"/>
  <c r="E22" i="22"/>
  <c r="F22" i="22"/>
  <c r="E21" i="23"/>
  <c r="G21" i="23"/>
  <c r="F21" i="23"/>
  <c r="G23" i="16"/>
  <c r="E23" i="16"/>
  <c r="F23" i="16"/>
  <c r="G24" i="20"/>
  <c r="F24" i="20"/>
  <c r="E24" i="20"/>
  <c r="E20" i="16"/>
  <c r="G20" i="16"/>
  <c r="F20" i="16"/>
  <c r="E20" i="22"/>
  <c r="G20" i="22"/>
  <c r="F20" i="22"/>
  <c r="E26" i="23"/>
  <c r="F26" i="23"/>
  <c r="G26" i="23"/>
  <c r="F19" i="21"/>
  <c r="G19" i="21"/>
  <c r="E19" i="21"/>
  <c r="G25" i="21"/>
  <c r="F25" i="21"/>
  <c r="E25" i="21"/>
  <c r="F18" i="21"/>
  <c r="E18" i="21"/>
  <c r="G18" i="21"/>
  <c r="G21" i="20"/>
  <c r="F21" i="20"/>
  <c r="E21" i="20"/>
  <c r="G24" i="17"/>
  <c r="F24" i="17"/>
  <c r="E24" i="17"/>
  <c r="F25" i="20"/>
  <c r="G25" i="20"/>
  <c r="E25" i="20"/>
  <c r="E27" i="20"/>
  <c r="F27" i="20"/>
  <c r="G27" i="20"/>
  <c r="G21" i="16"/>
  <c r="F21" i="16"/>
  <c r="E21" i="16"/>
  <c r="F23" i="24"/>
  <c r="G23" i="24"/>
  <c r="E23" i="24"/>
  <c r="G20" i="20"/>
  <c r="F20" i="20"/>
  <c r="E20" i="20"/>
  <c r="G19" i="16"/>
  <c r="F19" i="16"/>
  <c r="E19" i="16"/>
  <c r="F25" i="18"/>
  <c r="G25" i="18"/>
  <c r="E25" i="18"/>
  <c r="E18" i="18"/>
  <c r="F18" i="18"/>
  <c r="G18" i="18"/>
  <c r="G21" i="17"/>
  <c r="F21" i="17"/>
  <c r="E21" i="17"/>
  <c r="G24" i="18"/>
  <c r="F24" i="18"/>
  <c r="E24" i="18"/>
  <c r="G20" i="21"/>
  <c r="F20" i="21"/>
  <c r="E20" i="21"/>
  <c r="G19" i="18"/>
  <c r="E19" i="18"/>
  <c r="F19" i="18"/>
  <c r="G27" i="16"/>
  <c r="F27" i="16"/>
  <c r="E27" i="16"/>
  <c r="F27" i="21"/>
  <c r="G27" i="21"/>
  <c r="E27" i="21"/>
  <c r="E18" i="23"/>
  <c r="F18" i="23"/>
  <c r="G18" i="23"/>
  <c r="E22" i="17"/>
  <c r="G22" i="17"/>
  <c r="F22" i="17"/>
  <c r="G21" i="24"/>
  <c r="F21" i="24"/>
  <c r="E21" i="24"/>
  <c r="G23" i="19"/>
  <c r="E23" i="19"/>
  <c r="F23" i="19"/>
  <c r="G24" i="19"/>
  <c r="E24" i="19"/>
  <c r="F24" i="19"/>
  <c r="G20" i="23"/>
  <c r="E20" i="23"/>
  <c r="F20" i="23"/>
  <c r="E26" i="17"/>
  <c r="F26" i="17"/>
  <c r="G26" i="17"/>
  <c r="E26" i="24"/>
  <c r="F26" i="24"/>
  <c r="G26" i="24"/>
  <c r="E19" i="22"/>
  <c r="G19" i="22"/>
  <c r="F19" i="22"/>
  <c r="G25" i="23"/>
  <c r="E25" i="23"/>
  <c r="F25" i="23"/>
  <c r="E22" i="19"/>
  <c r="G22" i="19"/>
  <c r="F22" i="19"/>
  <c r="E26" i="20"/>
  <c r="F26" i="20"/>
  <c r="G26" i="20"/>
  <c r="G21" i="22"/>
  <c r="E21" i="22"/>
  <c r="F21" i="22"/>
  <c r="E18" i="16"/>
  <c r="F18" i="16"/>
  <c r="G18" i="16"/>
  <c r="E26" i="19"/>
  <c r="F26" i="19"/>
  <c r="G26" i="19"/>
  <c r="G27" i="17"/>
  <c r="F27" i="17"/>
  <c r="E27" i="17"/>
  <c r="E18" i="17"/>
  <c r="F18" i="17"/>
  <c r="G18" i="17"/>
  <c r="F18" i="24"/>
  <c r="E18" i="24"/>
  <c r="G18" i="24"/>
  <c r="E22" i="23"/>
  <c r="F22" i="23"/>
  <c r="G22" i="23"/>
  <c r="G21" i="19"/>
  <c r="E21" i="19"/>
  <c r="F21" i="19"/>
  <c r="F23" i="21"/>
  <c r="E23" i="21"/>
  <c r="G23" i="21"/>
  <c r="G24" i="21"/>
  <c r="F24" i="21"/>
  <c r="E24" i="21"/>
  <c r="G20" i="18"/>
  <c r="F20" i="18"/>
  <c r="E20" i="18"/>
  <c r="E26" i="22"/>
  <c r="F26" i="22"/>
  <c r="G26" i="22"/>
  <c r="F19" i="24"/>
  <c r="G19" i="24"/>
  <c r="E19" i="24"/>
  <c r="G19" i="23"/>
  <c r="F19" i="23"/>
  <c r="E19" i="23"/>
  <c r="E25" i="24"/>
  <c r="F25" i="24"/>
  <c r="G25" i="24"/>
  <c r="F22" i="20"/>
  <c r="E22" i="20"/>
  <c r="G22" i="20"/>
  <c r="G20" i="24"/>
  <c r="E20" i="24"/>
  <c r="F20" i="24"/>
  <c r="F27" i="22"/>
  <c r="G27" i="22"/>
  <c r="E27" i="22"/>
  <c r="E22" i="16"/>
  <c r="F22" i="16"/>
  <c r="G22" i="16"/>
  <c r="G23" i="23"/>
  <c r="E23" i="23"/>
  <c r="F23" i="23"/>
  <c r="G20" i="19"/>
  <c r="E20" i="19"/>
  <c r="F20" i="19"/>
  <c r="E26" i="18"/>
  <c r="F26" i="18"/>
  <c r="G26" i="18"/>
  <c r="F25" i="16"/>
  <c r="G25" i="16"/>
  <c r="E25" i="16"/>
  <c r="E22" i="18"/>
  <c r="F22" i="18"/>
  <c r="G22" i="18"/>
  <c r="G24" i="24"/>
  <c r="F24" i="24"/>
  <c r="E24" i="24"/>
  <c r="G27" i="23"/>
  <c r="E27" i="23"/>
  <c r="F27" i="23"/>
  <c r="E18" i="19"/>
  <c r="F18" i="19"/>
  <c r="G18" i="19"/>
  <c r="F22" i="24"/>
  <c r="G22" i="24"/>
  <c r="E22" i="24"/>
  <c r="E21" i="18"/>
  <c r="G21" i="18"/>
  <c r="F21" i="18"/>
  <c r="G23" i="22"/>
  <c r="F23" i="22"/>
  <c r="E23" i="22"/>
  <c r="E24" i="16"/>
  <c r="G24" i="16"/>
  <c r="F24" i="16"/>
  <c r="G20" i="17"/>
  <c r="E20" i="17"/>
  <c r="F20" i="17"/>
  <c r="E26" i="16"/>
  <c r="F26" i="16"/>
  <c r="G26" i="16"/>
  <c r="G19" i="17"/>
  <c r="E19" i="17"/>
  <c r="F19" i="17"/>
  <c r="F25" i="17"/>
  <c r="E25" i="17"/>
  <c r="G25" i="17"/>
  <c r="G25" i="22"/>
  <c r="E25" i="22"/>
  <c r="F25" i="22"/>
  <c r="H53" i="12"/>
  <c r="B53" i="12" s="1"/>
  <c r="G21" i="12"/>
  <c r="C21" i="12" s="1"/>
  <c r="F18" i="15"/>
  <c r="C46" i="12"/>
  <c r="C39" i="12"/>
  <c r="C41" i="12"/>
  <c r="B39" i="12"/>
  <c r="C29" i="12"/>
  <c r="B41" i="12"/>
  <c r="B25" i="12"/>
  <c r="B47" i="12"/>
  <c r="B35" i="12"/>
  <c r="C10" i="12"/>
  <c r="C35" i="12"/>
  <c r="C47" i="12"/>
  <c r="B29" i="12"/>
  <c r="B46" i="12"/>
  <c r="F24" i="12"/>
  <c r="F40" i="12"/>
  <c r="F27" i="12"/>
  <c r="F16" i="12"/>
  <c r="F63" i="12"/>
  <c r="F54" i="12"/>
  <c r="F13" i="12"/>
  <c r="F67" i="12"/>
  <c r="F32" i="12"/>
  <c r="F30" i="12"/>
  <c r="F42" i="12"/>
  <c r="F51" i="12"/>
  <c r="F34" i="12"/>
  <c r="F19" i="12"/>
  <c r="F15" i="12"/>
  <c r="F38" i="12"/>
  <c r="F49" i="12"/>
  <c r="F62" i="12"/>
  <c r="F28" i="12"/>
  <c r="F66" i="12"/>
  <c r="F56" i="12"/>
  <c r="F50" i="12"/>
  <c r="C25" i="12"/>
  <c r="B10" i="12"/>
  <c r="F37" i="12"/>
  <c r="F48" i="12"/>
  <c r="F61" i="12"/>
  <c r="F60" i="12"/>
  <c r="F45" i="12"/>
  <c r="F68" i="12"/>
  <c r="F69" i="12"/>
  <c r="F22" i="12"/>
  <c r="F36" i="12"/>
  <c r="F58" i="12"/>
  <c r="F59" i="12"/>
  <c r="F65" i="12"/>
  <c r="G14" i="12"/>
  <c r="G38" i="12"/>
  <c r="F52" i="12"/>
  <c r="F20" i="12"/>
  <c r="F21" i="12"/>
  <c r="F53" i="12"/>
  <c r="H36" i="12"/>
  <c r="C36" i="12" s="1"/>
  <c r="F64" i="12"/>
  <c r="F23" i="12"/>
  <c r="F33" i="12"/>
  <c r="F18" i="12"/>
  <c r="F57" i="12"/>
  <c r="F11" i="12"/>
  <c r="H11" i="12"/>
  <c r="B11" i="12" s="1"/>
  <c r="H50" i="12"/>
  <c r="C50" i="12" s="1"/>
  <c r="H22" i="12"/>
  <c r="H38" i="12"/>
  <c r="H69" i="12"/>
  <c r="B69" i="12" s="1"/>
  <c r="G32" i="12"/>
  <c r="H61" i="12"/>
  <c r="G22" i="12"/>
  <c r="G61" i="12"/>
  <c r="H32" i="12"/>
  <c r="G57" i="12"/>
  <c r="G62" i="12"/>
  <c r="H56" i="12"/>
  <c r="G56" i="12"/>
  <c r="H66" i="12"/>
  <c r="G28" i="12"/>
  <c r="H51" i="12"/>
  <c r="H18" i="12"/>
  <c r="H57" i="12"/>
  <c r="G40" i="12"/>
  <c r="H40" i="12"/>
  <c r="H14" i="12"/>
  <c r="F14" i="12"/>
  <c r="G18" i="12"/>
  <c r="H67" i="12"/>
  <c r="G67" i="12"/>
  <c r="H63" i="12"/>
  <c r="G63" i="12"/>
  <c r="G51" i="12"/>
  <c r="H24" i="12"/>
  <c r="G15" i="12"/>
  <c r="H68" i="12"/>
  <c r="G66" i="12"/>
  <c r="G49" i="12"/>
  <c r="G59" i="12"/>
  <c r="G24" i="12"/>
  <c r="H16" i="12"/>
  <c r="H19" i="12"/>
  <c r="H28" i="12"/>
  <c r="H15" i="12"/>
  <c r="H62" i="12"/>
  <c r="G19" i="12"/>
  <c r="H45" i="12"/>
  <c r="G68" i="12"/>
  <c r="H49" i="12"/>
  <c r="H33" i="12"/>
  <c r="H59" i="12"/>
  <c r="G16" i="12"/>
  <c r="G54" i="12"/>
  <c r="G64" i="12"/>
  <c r="H54" i="12"/>
  <c r="G58" i="12"/>
  <c r="G33" i="12"/>
  <c r="G23" i="12"/>
  <c r="H23" i="12"/>
  <c r="G34" i="12"/>
  <c r="H58" i="12"/>
  <c r="G52" i="12"/>
  <c r="H20" i="12"/>
  <c r="H52" i="12"/>
  <c r="G20" i="12"/>
  <c r="H64" i="12"/>
  <c r="H30" i="12"/>
  <c r="G48" i="12"/>
  <c r="G30" i="12"/>
  <c r="H48" i="12"/>
  <c r="G45" i="12"/>
  <c r="G37" i="12"/>
  <c r="H13" i="12"/>
  <c r="H65" i="12"/>
  <c r="H37" i="12"/>
  <c r="H27" i="12"/>
  <c r="G42" i="12"/>
  <c r="G27" i="12"/>
  <c r="H42" i="12"/>
  <c r="G13" i="12"/>
  <c r="G65" i="12"/>
  <c r="F19" i="15"/>
  <c r="E19" i="15"/>
  <c r="G19" i="15"/>
  <c r="F23" i="15"/>
  <c r="G23" i="15"/>
  <c r="E23" i="15"/>
  <c r="F26" i="15"/>
  <c r="E26" i="15"/>
  <c r="G26" i="15"/>
  <c r="F27" i="15"/>
  <c r="E27" i="15"/>
  <c r="G27" i="15"/>
  <c r="E22" i="15"/>
  <c r="G22" i="15"/>
  <c r="F22" i="15"/>
  <c r="E25" i="15"/>
  <c r="F25" i="15"/>
  <c r="G25" i="15"/>
  <c r="F20" i="15"/>
  <c r="E20" i="15"/>
  <c r="G20" i="15"/>
  <c r="E18" i="15"/>
  <c r="G18" i="15"/>
  <c r="F21" i="15"/>
  <c r="E21" i="15"/>
  <c r="G21" i="15"/>
  <c r="F24" i="15"/>
  <c r="G24" i="15"/>
  <c r="E24" i="15"/>
  <c r="H60" i="12"/>
  <c r="H34" i="12"/>
  <c r="G60" i="12"/>
  <c r="BG25" i="22" l="1"/>
  <c r="BG21" i="22"/>
  <c r="BG23" i="22"/>
  <c r="BG22" i="22"/>
  <c r="BG20" i="22"/>
  <c r="BG18" i="22"/>
  <c r="BG24" i="22"/>
  <c r="BG27" i="22"/>
  <c r="BG26" i="22"/>
  <c r="BG19" i="22"/>
  <c r="C44" i="12"/>
  <c r="B12" i="12"/>
  <c r="AI21" i="20"/>
  <c r="AI20" i="18"/>
  <c r="AI25" i="21"/>
  <c r="AI22" i="15"/>
  <c r="AI20" i="15"/>
  <c r="AI21" i="24"/>
  <c r="AI26" i="23"/>
  <c r="AI24" i="15"/>
  <c r="AI18" i="19"/>
  <c r="AI22" i="16"/>
  <c r="AI21" i="19"/>
  <c r="AI26" i="19"/>
  <c r="AI26" i="17"/>
  <c r="AI23" i="19"/>
  <c r="AI25" i="19"/>
  <c r="AI24" i="22"/>
  <c r="AI27" i="18"/>
  <c r="AI24" i="23"/>
  <c r="AI27" i="15"/>
  <c r="AI25" i="17"/>
  <c r="AI27" i="23"/>
  <c r="AI19" i="18"/>
  <c r="AI21" i="23"/>
  <c r="AI21" i="21"/>
  <c r="AI19" i="22"/>
  <c r="AI23" i="16"/>
  <c r="AI19" i="19"/>
  <c r="AI19" i="21"/>
  <c r="AI25" i="22"/>
  <c r="AI27" i="17"/>
  <c r="AI26" i="18"/>
  <c r="AI18" i="18"/>
  <c r="AI24" i="16"/>
  <c r="AI19" i="24"/>
  <c r="AI22" i="19"/>
  <c r="AI23" i="18"/>
  <c r="AI18" i="23"/>
  <c r="AI21" i="22"/>
  <c r="AI24" i="19"/>
  <c r="AI19" i="16"/>
  <c r="AI25" i="20"/>
  <c r="AI23" i="17"/>
  <c r="AI22" i="24"/>
  <c r="AI25" i="23"/>
  <c r="AI27" i="19"/>
  <c r="AI19" i="23"/>
  <c r="AI27" i="24"/>
  <c r="AI18" i="24"/>
  <c r="AI25" i="24"/>
  <c r="AI23" i="24"/>
  <c r="AI20" i="24"/>
  <c r="AI26" i="24"/>
  <c r="AI24" i="24"/>
  <c r="AI20" i="23"/>
  <c r="AI23" i="23"/>
  <c r="AI22" i="23"/>
  <c r="AI18" i="22"/>
  <c r="AI20" i="22"/>
  <c r="AI27" i="22"/>
  <c r="AI26" i="22"/>
  <c r="AI23" i="22"/>
  <c r="AI22" i="22"/>
  <c r="AI24" i="21"/>
  <c r="AI26" i="21"/>
  <c r="AI18" i="21"/>
  <c r="AI22" i="21"/>
  <c r="AI27" i="21"/>
  <c r="AI20" i="21"/>
  <c r="AI23" i="21"/>
  <c r="AI26" i="20"/>
  <c r="AI23" i="20"/>
  <c r="AI27" i="20"/>
  <c r="AI22" i="20"/>
  <c r="AI20" i="20"/>
  <c r="AI19" i="20"/>
  <c r="AI24" i="20"/>
  <c r="AI18" i="20"/>
  <c r="AI20" i="19"/>
  <c r="AI21" i="18"/>
  <c r="AI22" i="18"/>
  <c r="AI24" i="18"/>
  <c r="AI25" i="18"/>
  <c r="AI19" i="17"/>
  <c r="AI20" i="17"/>
  <c r="AI21" i="17"/>
  <c r="AI18" i="17"/>
  <c r="AI22" i="17"/>
  <c r="AI24" i="17"/>
  <c r="AI25" i="16"/>
  <c r="AI27" i="16"/>
  <c r="AI18" i="16"/>
  <c r="AI20" i="16"/>
  <c r="AI21" i="16"/>
  <c r="AI26" i="16"/>
  <c r="AI18" i="15"/>
  <c r="AI25" i="15"/>
  <c r="AI21" i="15"/>
  <c r="AI26" i="15"/>
  <c r="AI19" i="15"/>
  <c r="AI23" i="15"/>
  <c r="B55" i="12"/>
  <c r="B43" i="12"/>
  <c r="C43" i="12"/>
  <c r="B31" i="12"/>
  <c r="C31" i="12"/>
  <c r="B45" i="12"/>
  <c r="C26" i="12"/>
  <c r="B17" i="12"/>
  <c r="B44" i="12"/>
  <c r="C17" i="12"/>
  <c r="B26" i="12"/>
  <c r="B21" i="21"/>
  <c r="C26" i="21"/>
  <c r="C18" i="24"/>
  <c r="B25" i="23"/>
  <c r="B26" i="19"/>
  <c r="B24" i="22"/>
  <c r="C24" i="24"/>
  <c r="C26" i="18"/>
  <c r="C22" i="22"/>
  <c r="B20" i="18"/>
  <c r="B26" i="20"/>
  <c r="C25" i="24"/>
  <c r="C19" i="21"/>
  <c r="B22" i="21"/>
  <c r="B23" i="19"/>
  <c r="B20" i="20"/>
  <c r="B20" i="21"/>
  <c r="B21" i="16"/>
  <c r="B20" i="24"/>
  <c r="B20" i="19"/>
  <c r="B18" i="17"/>
  <c r="B25" i="18"/>
  <c r="B23" i="24"/>
  <c r="C18" i="19"/>
  <c r="C22" i="16"/>
  <c r="C23" i="21"/>
  <c r="B25" i="20"/>
  <c r="C22" i="21"/>
  <c r="B18" i="24"/>
  <c r="C18" i="21"/>
  <c r="B19" i="20"/>
  <c r="C21" i="18"/>
  <c r="C22" i="20"/>
  <c r="C27" i="16"/>
  <c r="B21" i="12"/>
  <c r="C19" i="24"/>
  <c r="C19" i="22"/>
  <c r="C25" i="21"/>
  <c r="B20" i="22"/>
  <c r="C25" i="22"/>
  <c r="C25" i="16"/>
  <c r="B23" i="16"/>
  <c r="B27" i="18"/>
  <c r="B24" i="23"/>
  <c r="C25" i="20"/>
  <c r="C19" i="19"/>
  <c r="C27" i="24"/>
  <c r="B26" i="22"/>
  <c r="C27" i="17"/>
  <c r="C20" i="21"/>
  <c r="C21" i="17"/>
  <c r="C21" i="22"/>
  <c r="C22" i="17"/>
  <c r="B27" i="21"/>
  <c r="B26" i="16"/>
  <c r="B22" i="24"/>
  <c r="C21" i="19"/>
  <c r="C26" i="17"/>
  <c r="C21" i="16"/>
  <c r="B20" i="15"/>
  <c r="B23" i="22"/>
  <c r="B25" i="16"/>
  <c r="B23" i="23"/>
  <c r="B24" i="21"/>
  <c r="B22" i="23"/>
  <c r="C18" i="18"/>
  <c r="B25" i="19"/>
  <c r="C53" i="12"/>
  <c r="B20" i="17"/>
  <c r="B18" i="19"/>
  <c r="B24" i="24"/>
  <c r="B20" i="23"/>
  <c r="B20" i="16"/>
  <c r="C18" i="22"/>
  <c r="C19" i="18"/>
  <c r="C24" i="23"/>
  <c r="B19" i="17"/>
  <c r="B22" i="16"/>
  <c r="B26" i="24"/>
  <c r="C21" i="24"/>
  <c r="C27" i="21"/>
  <c r="B26" i="23"/>
  <c r="B19" i="19"/>
  <c r="B27" i="24"/>
  <c r="B25" i="22"/>
  <c r="B24" i="16"/>
  <c r="C20" i="19"/>
  <c r="B19" i="23"/>
  <c r="B27" i="17"/>
  <c r="B24" i="19"/>
  <c r="B27" i="20"/>
  <c r="C24" i="17"/>
  <c r="C27" i="19"/>
  <c r="B22" i="18"/>
  <c r="B24" i="17"/>
  <c r="C20" i="17"/>
  <c r="B19" i="24"/>
  <c r="C24" i="21"/>
  <c r="B21" i="22"/>
  <c r="C22" i="19"/>
  <c r="B18" i="21"/>
  <c r="C23" i="16"/>
  <c r="B23" i="20"/>
  <c r="B27" i="22"/>
  <c r="C24" i="20"/>
  <c r="C25" i="17"/>
  <c r="C19" i="17"/>
  <c r="C27" i="23"/>
  <c r="C20" i="24"/>
  <c r="C26" i="22"/>
  <c r="B27" i="16"/>
  <c r="B19" i="16"/>
  <c r="C23" i="24"/>
  <c r="B19" i="21"/>
  <c r="C20" i="16"/>
  <c r="B22" i="22"/>
  <c r="C26" i="19"/>
  <c r="B18" i="22"/>
  <c r="C26" i="23"/>
  <c r="B23" i="18"/>
  <c r="C20" i="18"/>
  <c r="C22" i="23"/>
  <c r="C26" i="20"/>
  <c r="C24" i="18"/>
  <c r="C24" i="16"/>
  <c r="B21" i="18"/>
  <c r="B26" i="18"/>
  <c r="C18" i="16"/>
  <c r="C23" i="19"/>
  <c r="B22" i="17"/>
  <c r="B21" i="17"/>
  <c r="C21" i="20"/>
  <c r="C20" i="22"/>
  <c r="C21" i="23"/>
  <c r="C25" i="19"/>
  <c r="C21" i="21"/>
  <c r="C25" i="23"/>
  <c r="C26" i="24"/>
  <c r="C20" i="23"/>
  <c r="B21" i="24"/>
  <c r="C27" i="18"/>
  <c r="C19" i="20"/>
  <c r="I16" i="20"/>
  <c r="B23" i="17"/>
  <c r="I16" i="19"/>
  <c r="B21" i="19"/>
  <c r="I16" i="16"/>
  <c r="B18" i="16"/>
  <c r="I16" i="24"/>
  <c r="B19" i="15"/>
  <c r="C33" i="12"/>
  <c r="C23" i="22"/>
  <c r="B25" i="24"/>
  <c r="B18" i="18"/>
  <c r="C25" i="18"/>
  <c r="C20" i="20"/>
  <c r="I16" i="22"/>
  <c r="C24" i="22"/>
  <c r="B23" i="21"/>
  <c r="C24" i="19"/>
  <c r="B19" i="18"/>
  <c r="C19" i="16"/>
  <c r="B21" i="20"/>
  <c r="B27" i="19"/>
  <c r="I16" i="21"/>
  <c r="C23" i="18"/>
  <c r="I16" i="23"/>
  <c r="B18" i="15"/>
  <c r="B25" i="17"/>
  <c r="B27" i="23"/>
  <c r="C22" i="18"/>
  <c r="B22" i="20"/>
  <c r="C19" i="23"/>
  <c r="C18" i="17"/>
  <c r="I16" i="17"/>
  <c r="B22" i="19"/>
  <c r="B19" i="22"/>
  <c r="B26" i="17"/>
  <c r="C18" i="23"/>
  <c r="B24" i="18"/>
  <c r="B25" i="21"/>
  <c r="B21" i="23"/>
  <c r="C23" i="20"/>
  <c r="C18" i="20"/>
  <c r="C27" i="22"/>
  <c r="C26" i="16"/>
  <c r="C22" i="24"/>
  <c r="C23" i="23"/>
  <c r="B18" i="23"/>
  <c r="I16" i="18"/>
  <c r="C27" i="20"/>
  <c r="B24" i="20"/>
  <c r="B26" i="21"/>
  <c r="B18" i="20"/>
  <c r="C23" i="17"/>
  <c r="C22" i="15"/>
  <c r="C26" i="15"/>
  <c r="B24" i="15"/>
  <c r="B25" i="15"/>
  <c r="C21" i="15"/>
  <c r="C63" i="12"/>
  <c r="C24" i="15"/>
  <c r="C23" i="15"/>
  <c r="B52" i="12"/>
  <c r="C20" i="15"/>
  <c r="B21" i="15"/>
  <c r="C27" i="15"/>
  <c r="C18" i="15"/>
  <c r="B26" i="15"/>
  <c r="C13" i="12"/>
  <c r="B22" i="15"/>
  <c r="C19" i="15"/>
  <c r="C25" i="15"/>
  <c r="B23" i="15"/>
  <c r="B27" i="15"/>
  <c r="C56" i="12"/>
  <c r="C65" i="12"/>
  <c r="B15" i="12"/>
  <c r="B32" i="12"/>
  <c r="C49" i="12"/>
  <c r="B57" i="12"/>
  <c r="C59" i="12"/>
  <c r="C66" i="12"/>
  <c r="C61" i="12"/>
  <c r="C57" i="12"/>
  <c r="C30" i="12"/>
  <c r="C60" i="12"/>
  <c r="B20" i="12"/>
  <c r="C16" i="12"/>
  <c r="C51" i="12"/>
  <c r="B40" i="12"/>
  <c r="B33" i="12"/>
  <c r="C58" i="12"/>
  <c r="B63" i="12"/>
  <c r="C40" i="12"/>
  <c r="B62" i="12"/>
  <c r="C45" i="12"/>
  <c r="C42" i="12"/>
  <c r="B54" i="12"/>
  <c r="C67" i="12"/>
  <c r="B50" i="12"/>
  <c r="B48" i="12"/>
  <c r="B34" i="12"/>
  <c r="C18" i="12"/>
  <c r="B22" i="12"/>
  <c r="C48" i="12"/>
  <c r="C23" i="12"/>
  <c r="B14" i="12"/>
  <c r="B56" i="12"/>
  <c r="B13" i="12"/>
  <c r="B37" i="12"/>
  <c r="C52" i="12"/>
  <c r="B58" i="12"/>
  <c r="C68" i="12"/>
  <c r="C24" i="12"/>
  <c r="B38" i="12"/>
  <c r="B59" i="12"/>
  <c r="C22" i="12"/>
  <c r="C62" i="12"/>
  <c r="C20" i="12"/>
  <c r="C27" i="12"/>
  <c r="B64" i="12"/>
  <c r="C19" i="12"/>
  <c r="B49" i="12"/>
  <c r="B67" i="12"/>
  <c r="B61" i="12"/>
  <c r="C34" i="12"/>
  <c r="B16" i="12"/>
  <c r="C28" i="12"/>
  <c r="C11" i="12"/>
  <c r="C14" i="12"/>
  <c r="B66" i="12"/>
  <c r="B51" i="12"/>
  <c r="C69" i="12"/>
  <c r="B23" i="12"/>
  <c r="B65" i="12"/>
  <c r="B60" i="12"/>
  <c r="B19" i="12"/>
  <c r="C32" i="12"/>
  <c r="B24" i="12"/>
  <c r="B18" i="12"/>
  <c r="B36" i="12"/>
  <c r="C37" i="12"/>
  <c r="B28" i="12"/>
  <c r="B42" i="12"/>
  <c r="C54" i="12"/>
  <c r="C15" i="12"/>
  <c r="B30" i="12"/>
  <c r="C64" i="12"/>
  <c r="B68" i="12"/>
  <c r="C38" i="12"/>
  <c r="B27" i="12"/>
  <c r="I16" i="15"/>
  <c r="J8" i="12"/>
  <c r="K8" i="12" s="1"/>
  <c r="L8" i="12" s="1"/>
  <c r="M8" i="12" s="1"/>
  <c r="N8" i="12" s="1"/>
  <c r="O8" i="12" s="1"/>
  <c r="P8" i="12" s="1"/>
  <c r="Q8" i="12" s="1"/>
  <c r="R8" i="12" s="1"/>
  <c r="S8" i="12" s="1"/>
  <c r="T8" i="12" s="1"/>
  <c r="U8" i="12" s="1"/>
  <c r="V8" i="12" s="1"/>
  <c r="W8" i="12" s="1"/>
  <c r="X8" i="12" s="1"/>
  <c r="Y8" i="12" s="1"/>
  <c r="Z8" i="12" s="1"/>
  <c r="AA8" i="12" s="1"/>
  <c r="AB8" i="12" s="1"/>
  <c r="AC8" i="12" s="1"/>
  <c r="AD8" i="12" s="1"/>
  <c r="AE8" i="12" s="1"/>
  <c r="AF8" i="12" s="1"/>
  <c r="AG8" i="12" s="1"/>
  <c r="AJ24" i="24" l="1"/>
  <c r="AJ19" i="24"/>
  <c r="AJ18" i="24"/>
  <c r="AJ27" i="24"/>
  <c r="AJ25" i="24"/>
  <c r="AJ23" i="24"/>
  <c r="AJ21" i="24"/>
  <c r="AJ26" i="24"/>
  <c r="AJ22" i="24"/>
  <c r="AJ20" i="24"/>
  <c r="AJ27" i="23"/>
  <c r="AJ26" i="23"/>
  <c r="AJ25" i="23"/>
  <c r="AJ24" i="23"/>
  <c r="AJ23" i="23"/>
  <c r="AJ22" i="23"/>
  <c r="AJ21" i="23"/>
  <c r="AJ20" i="23"/>
  <c r="AJ19" i="23"/>
  <c r="AJ18" i="23"/>
  <c r="AJ27" i="22"/>
  <c r="AJ26" i="22"/>
  <c r="AJ25" i="22"/>
  <c r="AJ24" i="22"/>
  <c r="AJ23" i="22"/>
  <c r="AJ22" i="22"/>
  <c r="AJ21" i="22"/>
  <c r="AJ20" i="22"/>
  <c r="AJ19" i="22"/>
  <c r="AJ18" i="22"/>
  <c r="AJ27" i="21"/>
  <c r="AJ26" i="21"/>
  <c r="AJ25" i="21"/>
  <c r="AJ24" i="21"/>
  <c r="AJ23" i="21"/>
  <c r="AJ22" i="21"/>
  <c r="AJ21" i="21"/>
  <c r="AJ20" i="21"/>
  <c r="AJ19" i="21"/>
  <c r="AJ18" i="21"/>
  <c r="AJ27" i="20"/>
  <c r="AJ26" i="20"/>
  <c r="AJ25" i="20"/>
  <c r="AJ24" i="20"/>
  <c r="AJ23" i="20"/>
  <c r="AJ22" i="20"/>
  <c r="AJ21" i="20"/>
  <c r="AJ20" i="20"/>
  <c r="AJ19" i="20"/>
  <c r="AJ18" i="20"/>
  <c r="AJ27" i="19"/>
  <c r="AJ26" i="19"/>
  <c r="AJ25" i="19"/>
  <c r="AJ24" i="19"/>
  <c r="AJ23" i="19"/>
  <c r="AJ22" i="19"/>
  <c r="AJ21" i="19"/>
  <c r="AJ20" i="19"/>
  <c r="AJ19" i="19"/>
  <c r="AJ18" i="19"/>
  <c r="AJ27" i="18"/>
  <c r="AJ26" i="18"/>
  <c r="AJ25" i="18"/>
  <c r="AJ24" i="18"/>
  <c r="AJ23" i="18"/>
  <c r="AJ22" i="18"/>
  <c r="AJ21" i="18"/>
  <c r="AJ20" i="18"/>
  <c r="AJ19" i="18"/>
  <c r="AJ18" i="18"/>
  <c r="AJ19" i="17"/>
  <c r="AJ27" i="17"/>
  <c r="AJ26" i="17"/>
  <c r="AJ25" i="17"/>
  <c r="AJ24" i="17"/>
  <c r="AJ23" i="17"/>
  <c r="AJ22" i="17"/>
  <c r="AJ21" i="17"/>
  <c r="AJ20" i="17"/>
  <c r="AJ18" i="17"/>
  <c r="AJ27" i="16"/>
  <c r="AJ26" i="16"/>
  <c r="AJ25" i="16"/>
  <c r="AJ24" i="16"/>
  <c r="AJ23" i="16"/>
  <c r="AJ22" i="16"/>
  <c r="AJ21" i="16"/>
  <c r="AJ20" i="16"/>
  <c r="AJ19" i="16"/>
  <c r="AJ18" i="16"/>
  <c r="AJ18" i="15"/>
  <c r="AJ22" i="15"/>
  <c r="AJ23" i="15"/>
  <c r="AJ24" i="15"/>
  <c r="AJ25" i="15"/>
  <c r="AJ26" i="15"/>
  <c r="AJ27" i="15"/>
  <c r="AJ21" i="15"/>
  <c r="AJ20" i="15"/>
  <c r="AJ19" i="15"/>
  <c r="C15" i="21"/>
  <c r="C15" i="24"/>
  <c r="C15" i="18"/>
  <c r="B15" i="16"/>
  <c r="C15" i="19"/>
  <c r="B15" i="22"/>
  <c r="C15" i="20"/>
  <c r="B15" i="19"/>
  <c r="C15" i="17"/>
  <c r="C15" i="22"/>
  <c r="B15" i="24"/>
  <c r="B15" i="21"/>
  <c r="I15" i="20"/>
  <c r="I9" i="20" s="1"/>
  <c r="J16" i="20"/>
  <c r="I10" i="20"/>
  <c r="B15" i="17"/>
  <c r="C15" i="16"/>
  <c r="J16" i="22"/>
  <c r="I15" i="22"/>
  <c r="I9" i="22" s="1"/>
  <c r="I10" i="22"/>
  <c r="J16" i="24"/>
  <c r="I15" i="24"/>
  <c r="I9" i="24" s="1"/>
  <c r="I10" i="24"/>
  <c r="C15" i="23"/>
  <c r="B15" i="20"/>
  <c r="J16" i="19"/>
  <c r="I10" i="19"/>
  <c r="I15" i="19"/>
  <c r="I9" i="19" s="1"/>
  <c r="I10" i="18"/>
  <c r="J16" i="18"/>
  <c r="I15" i="18"/>
  <c r="I9" i="18" s="1"/>
  <c r="J16" i="17"/>
  <c r="I15" i="17"/>
  <c r="I9" i="17" s="1"/>
  <c r="I10" i="17"/>
  <c r="I10" i="21"/>
  <c r="I15" i="21"/>
  <c r="I9" i="21" s="1"/>
  <c r="J16" i="21"/>
  <c r="B15" i="23"/>
  <c r="I10" i="23"/>
  <c r="I15" i="23"/>
  <c r="I9" i="23" s="1"/>
  <c r="J16" i="23"/>
  <c r="B15" i="18"/>
  <c r="J16" i="16"/>
  <c r="I10" i="16"/>
  <c r="I15" i="16"/>
  <c r="I9" i="16" s="1"/>
  <c r="B15" i="15"/>
  <c r="J16" i="15"/>
  <c r="I10" i="15"/>
  <c r="C15" i="15"/>
  <c r="C7" i="12"/>
  <c r="B7" i="12"/>
  <c r="I15" i="15"/>
  <c r="AG5" i="12"/>
  <c r="O4" i="11"/>
  <c r="O3" i="11"/>
  <c r="CF3" i="13"/>
  <c r="AA2" i="8"/>
  <c r="AG4" i="12"/>
  <c r="DH3" i="13"/>
  <c r="BD3" i="13"/>
  <c r="AA3" i="8"/>
  <c r="CF4" i="13"/>
  <c r="DH4" i="13"/>
  <c r="BD4" i="13"/>
  <c r="AB4" i="13"/>
  <c r="T3" i="9"/>
  <c r="AB3" i="13"/>
  <c r="T2" i="9"/>
  <c r="G2" i="12" l="1"/>
  <c r="AK21" i="24"/>
  <c r="AK20" i="24"/>
  <c r="AK19" i="24"/>
  <c r="AK27" i="24"/>
  <c r="AK26" i="24"/>
  <c r="AK25" i="24"/>
  <c r="AK24" i="24"/>
  <c r="AK23" i="24"/>
  <c r="AK22" i="24"/>
  <c r="AK18" i="24"/>
  <c r="AK27" i="23"/>
  <c r="AK26" i="23"/>
  <c r="AK25" i="23"/>
  <c r="AK24" i="23"/>
  <c r="AK23" i="23"/>
  <c r="AK22" i="23"/>
  <c r="AK21" i="23"/>
  <c r="AK20" i="23"/>
  <c r="AK19" i="23"/>
  <c r="AK18" i="23"/>
  <c r="AK27" i="22"/>
  <c r="AK26" i="22"/>
  <c r="AK25" i="22"/>
  <c r="AK24" i="22"/>
  <c r="AK23" i="22"/>
  <c r="AK22" i="22"/>
  <c r="AK21" i="22"/>
  <c r="AK20" i="22"/>
  <c r="AK19" i="22"/>
  <c r="AK18" i="22"/>
  <c r="AK27" i="21"/>
  <c r="AK26" i="21"/>
  <c r="AK25" i="21"/>
  <c r="AK24" i="21"/>
  <c r="AK23" i="21"/>
  <c r="AK22" i="21"/>
  <c r="AK21" i="21"/>
  <c r="AK20" i="21"/>
  <c r="AK19" i="21"/>
  <c r="AK18" i="21"/>
  <c r="AK27" i="20"/>
  <c r="AK26" i="20"/>
  <c r="AK25" i="20"/>
  <c r="AK24" i="20"/>
  <c r="AK23" i="20"/>
  <c r="AK22" i="20"/>
  <c r="AK21" i="20"/>
  <c r="AK20" i="20"/>
  <c r="AK19" i="20"/>
  <c r="AK18" i="20"/>
  <c r="AK27" i="19"/>
  <c r="AK26" i="19"/>
  <c r="AK25" i="19"/>
  <c r="AK24" i="19"/>
  <c r="AK23" i="19"/>
  <c r="AK22" i="19"/>
  <c r="AK21" i="19"/>
  <c r="AK20" i="19"/>
  <c r="AK19" i="19"/>
  <c r="AK18" i="19"/>
  <c r="AK27" i="18"/>
  <c r="AK26" i="18"/>
  <c r="AK25" i="18"/>
  <c r="AK24" i="18"/>
  <c r="AK23" i="18"/>
  <c r="AK22" i="18"/>
  <c r="AK21" i="18"/>
  <c r="AK20" i="18"/>
  <c r="AK19" i="18"/>
  <c r="AK18" i="18"/>
  <c r="AK27" i="17"/>
  <c r="AK26" i="17"/>
  <c r="AK25" i="17"/>
  <c r="AK24" i="17"/>
  <c r="AK23" i="17"/>
  <c r="AK22" i="17"/>
  <c r="AK21" i="17"/>
  <c r="AK20" i="17"/>
  <c r="AK19" i="17"/>
  <c r="AK18" i="17"/>
  <c r="AK23" i="16"/>
  <c r="AK21" i="16"/>
  <c r="AK27" i="16"/>
  <c r="AK26" i="16"/>
  <c r="AK25" i="16"/>
  <c r="AK24" i="16"/>
  <c r="AK22" i="16"/>
  <c r="AK20" i="16"/>
  <c r="AK19" i="16"/>
  <c r="AK18" i="16"/>
  <c r="AK19" i="15"/>
  <c r="AK18" i="15"/>
  <c r="AK22" i="15"/>
  <c r="AK23" i="15"/>
  <c r="AK24" i="15"/>
  <c r="AK25" i="15"/>
  <c r="AK26" i="15"/>
  <c r="AK27" i="15"/>
  <c r="AK21" i="15"/>
  <c r="AK20" i="15"/>
  <c r="J10" i="15"/>
  <c r="J15" i="16"/>
  <c r="J9" i="16" s="1"/>
  <c r="K16" i="16"/>
  <c r="J10" i="16"/>
  <c r="J15" i="22"/>
  <c r="J9" i="22" s="1"/>
  <c r="J10" i="22"/>
  <c r="K16" i="22"/>
  <c r="K16" i="17"/>
  <c r="J15" i="17"/>
  <c r="J9" i="17" s="1"/>
  <c r="J10" i="17"/>
  <c r="J15" i="19"/>
  <c r="J9" i="19" s="1"/>
  <c r="J10" i="19"/>
  <c r="K16" i="19"/>
  <c r="J15" i="23"/>
  <c r="J9" i="23" s="1"/>
  <c r="J10" i="23"/>
  <c r="K16" i="23"/>
  <c r="J10" i="18"/>
  <c r="K16" i="18"/>
  <c r="J15" i="18"/>
  <c r="J9" i="18" s="1"/>
  <c r="J10" i="20"/>
  <c r="K16" i="20"/>
  <c r="J15" i="20"/>
  <c r="J9" i="20" s="1"/>
  <c r="J15" i="21"/>
  <c r="J9" i="21" s="1"/>
  <c r="J10" i="21"/>
  <c r="K16" i="21"/>
  <c r="J15" i="24"/>
  <c r="J9" i="24" s="1"/>
  <c r="J10" i="24"/>
  <c r="K16" i="24"/>
  <c r="K16" i="15"/>
  <c r="J15" i="15"/>
  <c r="J9" i="15" s="1"/>
  <c r="I9" i="15"/>
  <c r="AL27" i="24" l="1"/>
  <c r="AL26" i="24"/>
  <c r="AL25" i="24"/>
  <c r="AL24" i="24"/>
  <c r="AL23" i="24"/>
  <c r="AL22" i="24"/>
  <c r="AL21" i="24"/>
  <c r="AL20" i="24"/>
  <c r="AL18" i="24"/>
  <c r="AL19" i="24"/>
  <c r="AL27" i="23"/>
  <c r="AL26" i="23"/>
  <c r="AL25" i="23"/>
  <c r="AL24" i="23"/>
  <c r="AL23" i="23"/>
  <c r="AL22" i="23"/>
  <c r="AL21" i="23"/>
  <c r="AL20" i="23"/>
  <c r="AL19" i="23"/>
  <c r="AL18" i="23"/>
  <c r="AL27" i="22"/>
  <c r="AL26" i="22"/>
  <c r="AL25" i="22"/>
  <c r="AL24" i="22"/>
  <c r="AL23" i="22"/>
  <c r="AL22" i="22"/>
  <c r="AL21" i="22"/>
  <c r="AL20" i="22"/>
  <c r="AL19" i="22"/>
  <c r="AL18" i="22"/>
  <c r="AL27" i="21"/>
  <c r="AL26" i="21"/>
  <c r="AL25" i="21"/>
  <c r="AL24" i="21"/>
  <c r="AL23" i="21"/>
  <c r="AL22" i="21"/>
  <c r="AL21" i="21"/>
  <c r="AL20" i="21"/>
  <c r="AL19" i="21"/>
  <c r="AL18" i="21"/>
  <c r="AL27" i="20"/>
  <c r="AL26" i="20"/>
  <c r="AL25" i="20"/>
  <c r="AL24" i="20"/>
  <c r="AL23" i="20"/>
  <c r="AL22" i="20"/>
  <c r="AL21" i="20"/>
  <c r="AL20" i="20"/>
  <c r="AL19" i="20"/>
  <c r="AL18" i="20"/>
  <c r="AL27" i="19"/>
  <c r="AL26" i="19"/>
  <c r="AL25" i="19"/>
  <c r="AL24" i="19"/>
  <c r="AL23" i="19"/>
  <c r="AL22" i="19"/>
  <c r="AL21" i="19"/>
  <c r="AL20" i="19"/>
  <c r="AL19" i="19"/>
  <c r="AL18" i="19"/>
  <c r="AL27" i="18"/>
  <c r="AL26" i="18"/>
  <c r="AL25" i="18"/>
  <c r="AL24" i="18"/>
  <c r="AL23" i="18"/>
  <c r="AL22" i="18"/>
  <c r="AL21" i="18"/>
  <c r="AL20" i="18"/>
  <c r="AL19" i="18"/>
  <c r="AL18" i="18"/>
  <c r="AL27" i="17"/>
  <c r="AL26" i="17"/>
  <c r="AL25" i="17"/>
  <c r="AL24" i="17"/>
  <c r="AL23" i="17"/>
  <c r="AL22" i="17"/>
  <c r="AL21" i="17"/>
  <c r="AL20" i="17"/>
  <c r="AL19" i="17"/>
  <c r="AL18" i="17"/>
  <c r="AL27" i="16"/>
  <c r="AL26" i="16"/>
  <c r="AL25" i="16"/>
  <c r="AL24" i="16"/>
  <c r="AL23" i="16"/>
  <c r="AL22" i="16"/>
  <c r="AL21" i="16"/>
  <c r="AL20" i="16"/>
  <c r="AL19" i="16"/>
  <c r="AL18" i="16"/>
  <c r="AL20" i="15"/>
  <c r="AL19" i="15"/>
  <c r="AL18" i="15"/>
  <c r="AL22" i="15"/>
  <c r="AL23" i="15"/>
  <c r="AL24" i="15"/>
  <c r="AL25" i="15"/>
  <c r="AL26" i="15"/>
  <c r="AL27" i="15"/>
  <c r="AL21" i="15"/>
  <c r="K10" i="15"/>
  <c r="L16" i="15"/>
  <c r="K10" i="21"/>
  <c r="K15" i="21"/>
  <c r="K9" i="21" s="1"/>
  <c r="L16" i="21"/>
  <c r="K15" i="17"/>
  <c r="K9" i="17" s="1"/>
  <c r="K10" i="17"/>
  <c r="L16" i="17"/>
  <c r="K15" i="20"/>
  <c r="K9" i="20" s="1"/>
  <c r="K10" i="20"/>
  <c r="L16" i="20"/>
  <c r="K10" i="19"/>
  <c r="L16" i="19"/>
  <c r="K15" i="19"/>
  <c r="K9" i="19" s="1"/>
  <c r="L16" i="23"/>
  <c r="K10" i="23"/>
  <c r="K15" i="23"/>
  <c r="K9" i="23" s="1"/>
  <c r="L16" i="22"/>
  <c r="K10" i="22"/>
  <c r="K15" i="22"/>
  <c r="K9" i="22" s="1"/>
  <c r="K15" i="15"/>
  <c r="K9" i="15" s="1"/>
  <c r="K10" i="24"/>
  <c r="L16" i="24"/>
  <c r="K15" i="24"/>
  <c r="K9" i="24" s="1"/>
  <c r="K15" i="16"/>
  <c r="K9" i="16" s="1"/>
  <c r="L16" i="16"/>
  <c r="K10" i="16"/>
  <c r="K15" i="18"/>
  <c r="K9" i="18" s="1"/>
  <c r="L16" i="18"/>
  <c r="K10" i="18"/>
  <c r="AM27" i="24" l="1"/>
  <c r="AM26" i="24"/>
  <c r="AM25" i="24"/>
  <c r="AM24" i="24"/>
  <c r="AM23" i="24"/>
  <c r="AM22" i="24"/>
  <c r="AM21" i="24"/>
  <c r="AM20" i="24"/>
  <c r="AM19" i="24"/>
  <c r="AM18" i="24"/>
  <c r="AM27" i="23"/>
  <c r="AM26" i="23"/>
  <c r="AM25" i="23"/>
  <c r="AM24" i="23"/>
  <c r="AM23" i="23"/>
  <c r="AM22" i="23"/>
  <c r="AM21" i="23"/>
  <c r="AM20" i="23"/>
  <c r="AM19" i="23"/>
  <c r="AM18" i="23"/>
  <c r="AM27" i="22"/>
  <c r="AM26" i="22"/>
  <c r="AM25" i="22"/>
  <c r="AM24" i="22"/>
  <c r="AM23" i="22"/>
  <c r="AM22" i="22"/>
  <c r="AM21" i="22"/>
  <c r="AM20" i="22"/>
  <c r="AM19" i="22"/>
  <c r="AM18" i="22"/>
  <c r="AM27" i="21"/>
  <c r="AM26" i="21"/>
  <c r="AM25" i="21"/>
  <c r="AM24" i="21"/>
  <c r="AM23" i="21"/>
  <c r="AM22" i="21"/>
  <c r="AM21" i="21"/>
  <c r="AM20" i="21"/>
  <c r="AM19" i="21"/>
  <c r="AM18" i="21"/>
  <c r="AM27" i="20"/>
  <c r="AM26" i="20"/>
  <c r="AM25" i="20"/>
  <c r="AM24" i="20"/>
  <c r="AM23" i="20"/>
  <c r="AM22" i="20"/>
  <c r="AM21" i="20"/>
  <c r="AM20" i="20"/>
  <c r="AM19" i="20"/>
  <c r="AM18" i="20"/>
  <c r="AM27" i="19"/>
  <c r="AM26" i="19"/>
  <c r="AM25" i="19"/>
  <c r="AM24" i="19"/>
  <c r="AM23" i="19"/>
  <c r="AM22" i="19"/>
  <c r="AM21" i="19"/>
  <c r="AM20" i="19"/>
  <c r="AM19" i="19"/>
  <c r="AM18" i="19"/>
  <c r="AM27" i="18"/>
  <c r="AM26" i="18"/>
  <c r="AM25" i="18"/>
  <c r="AM24" i="18"/>
  <c r="AM23" i="18"/>
  <c r="AM22" i="18"/>
  <c r="AM21" i="18"/>
  <c r="AM20" i="18"/>
  <c r="AM19" i="18"/>
  <c r="AM18" i="18"/>
  <c r="AM27" i="17"/>
  <c r="AM26" i="17"/>
  <c r="AM25" i="17"/>
  <c r="AM24" i="17"/>
  <c r="AM23" i="17"/>
  <c r="AM22" i="17"/>
  <c r="AM21" i="17"/>
  <c r="AM20" i="17"/>
  <c r="AM19" i="17"/>
  <c r="AM18" i="17"/>
  <c r="AM27" i="16"/>
  <c r="AM26" i="16"/>
  <c r="AM25" i="16"/>
  <c r="AM24" i="16"/>
  <c r="AM23" i="16"/>
  <c r="AM22" i="16"/>
  <c r="AM21" i="16"/>
  <c r="AM20" i="16"/>
  <c r="AM19" i="16"/>
  <c r="AM18" i="16"/>
  <c r="AM21" i="15"/>
  <c r="AM23" i="15"/>
  <c r="AM24" i="15"/>
  <c r="AM20" i="15"/>
  <c r="AM19" i="15"/>
  <c r="AM22" i="15"/>
  <c r="AM25" i="15"/>
  <c r="AM18" i="15"/>
  <c r="AM26" i="15"/>
  <c r="AM27" i="15"/>
  <c r="L10" i="15"/>
  <c r="L15" i="15"/>
  <c r="L9" i="15" s="1"/>
  <c r="M16" i="15"/>
  <c r="L10" i="20"/>
  <c r="M16" i="20"/>
  <c r="L15" i="20"/>
  <c r="L9" i="20" s="1"/>
  <c r="L15" i="22"/>
  <c r="L9" i="22" s="1"/>
  <c r="L10" i="22"/>
  <c r="M16" i="22"/>
  <c r="L15" i="23"/>
  <c r="L9" i="23" s="1"/>
  <c r="M16" i="23"/>
  <c r="L10" i="23"/>
  <c r="L15" i="16"/>
  <c r="L9" i="16" s="1"/>
  <c r="L10" i="16"/>
  <c r="M16" i="16"/>
  <c r="L15" i="17"/>
  <c r="L9" i="17" s="1"/>
  <c r="L10" i="17"/>
  <c r="M16" i="17"/>
  <c r="L10" i="24"/>
  <c r="L15" i="24"/>
  <c r="L9" i="24" s="1"/>
  <c r="M16" i="24"/>
  <c r="L10" i="18"/>
  <c r="L15" i="18"/>
  <c r="L9" i="18" s="1"/>
  <c r="M16" i="18"/>
  <c r="L10" i="19"/>
  <c r="L15" i="19"/>
  <c r="L9" i="19" s="1"/>
  <c r="M16" i="19"/>
  <c r="L10" i="21"/>
  <c r="M16" i="21"/>
  <c r="L15" i="21"/>
  <c r="L9" i="21" s="1"/>
  <c r="AN27" i="24" l="1"/>
  <c r="AN26" i="24"/>
  <c r="AN24" i="24"/>
  <c r="AN19" i="24"/>
  <c r="AN18" i="24"/>
  <c r="AN21" i="24"/>
  <c r="AN20" i="24"/>
  <c r="AN25" i="24"/>
  <c r="AN23" i="24"/>
  <c r="AN22" i="24"/>
  <c r="AN27" i="23"/>
  <c r="AN26" i="23"/>
  <c r="AN25" i="23"/>
  <c r="AN24" i="23"/>
  <c r="AN23" i="23"/>
  <c r="AN22" i="23"/>
  <c r="AN21" i="23"/>
  <c r="AN20" i="23"/>
  <c r="AN19" i="23"/>
  <c r="AN18" i="23"/>
  <c r="AN27" i="22"/>
  <c r="AN26" i="22"/>
  <c r="AN25" i="22"/>
  <c r="AN24" i="22"/>
  <c r="AN23" i="22"/>
  <c r="AN22" i="22"/>
  <c r="AN21" i="22"/>
  <c r="AN20" i="22"/>
  <c r="AN19" i="22"/>
  <c r="AN18" i="22"/>
  <c r="AN27" i="21"/>
  <c r="AN26" i="21"/>
  <c r="AN25" i="21"/>
  <c r="AN24" i="21"/>
  <c r="AN23" i="21"/>
  <c r="AN22" i="21"/>
  <c r="AN21" i="21"/>
  <c r="AN20" i="21"/>
  <c r="AN19" i="21"/>
  <c r="AN18" i="21"/>
  <c r="AN27" i="20"/>
  <c r="AN26" i="20"/>
  <c r="AN25" i="20"/>
  <c r="AN24" i="20"/>
  <c r="AN23" i="20"/>
  <c r="AN22" i="20"/>
  <c r="AN21" i="20"/>
  <c r="AN20" i="20"/>
  <c r="AN19" i="20"/>
  <c r="AN18" i="20"/>
  <c r="AN27" i="19"/>
  <c r="AN26" i="19"/>
  <c r="AN25" i="19"/>
  <c r="AN24" i="19"/>
  <c r="AN23" i="19"/>
  <c r="AN22" i="19"/>
  <c r="AN21" i="19"/>
  <c r="AN20" i="19"/>
  <c r="AN19" i="19"/>
  <c r="AN18" i="19"/>
  <c r="AN27" i="18"/>
  <c r="AN26" i="18"/>
  <c r="AN25" i="18"/>
  <c r="AN24" i="18"/>
  <c r="AN23" i="18"/>
  <c r="AN22" i="18"/>
  <c r="AN21" i="18"/>
  <c r="AN20" i="18"/>
  <c r="AN19" i="18"/>
  <c r="AN18" i="18"/>
  <c r="AN27" i="17"/>
  <c r="AN26" i="17"/>
  <c r="AN25" i="17"/>
  <c r="AN24" i="17"/>
  <c r="AN23" i="17"/>
  <c r="AN22" i="17"/>
  <c r="AN21" i="17"/>
  <c r="AN20" i="17"/>
  <c r="AN19" i="17"/>
  <c r="AN18" i="17"/>
  <c r="AN19" i="16"/>
  <c r="AN18" i="16"/>
  <c r="AN25" i="16"/>
  <c r="AN20" i="16"/>
  <c r="AN27" i="16"/>
  <c r="AN23" i="16"/>
  <c r="AN22" i="16"/>
  <c r="AN21" i="16"/>
  <c r="AN26" i="16"/>
  <c r="AN24" i="16"/>
  <c r="AN23" i="15"/>
  <c r="AN27" i="15"/>
  <c r="AN21" i="15"/>
  <c r="AN24" i="15"/>
  <c r="AN20" i="15"/>
  <c r="AN25" i="15"/>
  <c r="AN26" i="15"/>
  <c r="AN19" i="15"/>
  <c r="AN18" i="15"/>
  <c r="AN22" i="15"/>
  <c r="M10" i="15"/>
  <c r="M15" i="15"/>
  <c r="M9" i="15" s="1"/>
  <c r="N16" i="15"/>
  <c r="M10" i="24"/>
  <c r="N16" i="24"/>
  <c r="M15" i="24"/>
  <c r="M9" i="24" s="1"/>
  <c r="N16" i="19"/>
  <c r="M15" i="19"/>
  <c r="M9" i="19" s="1"/>
  <c r="M10" i="19"/>
  <c r="N16" i="23"/>
  <c r="M10" i="23"/>
  <c r="M15" i="23"/>
  <c r="M9" i="23" s="1"/>
  <c r="M10" i="17"/>
  <c r="N16" i="17"/>
  <c r="M15" i="17"/>
  <c r="M9" i="17" s="1"/>
  <c r="N16" i="20"/>
  <c r="M15" i="20"/>
  <c r="M9" i="20" s="1"/>
  <c r="M10" i="20"/>
  <c r="M15" i="22"/>
  <c r="M9" i="22" s="1"/>
  <c r="M10" i="22"/>
  <c r="N16" i="22"/>
  <c r="N16" i="16"/>
  <c r="M10" i="16"/>
  <c r="M15" i="16"/>
  <c r="M9" i="16" s="1"/>
  <c r="M10" i="21"/>
  <c r="M15" i="21"/>
  <c r="M9" i="21" s="1"/>
  <c r="N16" i="21"/>
  <c r="N16" i="18"/>
  <c r="M10" i="18"/>
  <c r="M15" i="18"/>
  <c r="M9" i="18" s="1"/>
  <c r="AO19" i="24" l="1"/>
  <c r="AO18" i="24"/>
  <c r="AO27" i="24"/>
  <c r="AO26" i="24"/>
  <c r="AO25" i="24"/>
  <c r="AO24" i="24"/>
  <c r="AO23" i="24"/>
  <c r="AO22" i="24"/>
  <c r="AO21" i="24"/>
  <c r="AO20" i="24"/>
  <c r="AO19" i="23"/>
  <c r="AO18" i="23"/>
  <c r="AO22" i="23"/>
  <c r="AO20" i="23"/>
  <c r="AO26" i="23"/>
  <c r="AO27" i="23"/>
  <c r="AO24" i="23"/>
  <c r="AO21" i="23"/>
  <c r="AO23" i="23"/>
  <c r="AO25" i="23"/>
  <c r="AO19" i="22"/>
  <c r="AO18" i="22"/>
  <c r="AO27" i="22"/>
  <c r="AO22" i="22"/>
  <c r="AO20" i="22"/>
  <c r="AO21" i="22"/>
  <c r="AO23" i="22"/>
  <c r="AO26" i="22"/>
  <c r="AO24" i="22"/>
  <c r="AO25" i="22"/>
  <c r="AO19" i="21"/>
  <c r="AO18" i="21"/>
  <c r="AO22" i="21"/>
  <c r="AO26" i="21"/>
  <c r="AO20" i="21"/>
  <c r="AO24" i="21"/>
  <c r="AO21" i="21"/>
  <c r="AO27" i="21"/>
  <c r="AO25" i="21"/>
  <c r="AO23" i="21"/>
  <c r="AO19" i="20"/>
  <c r="AO18" i="20"/>
  <c r="AO21" i="20"/>
  <c r="AO26" i="20"/>
  <c r="AO24" i="20"/>
  <c r="AO22" i="20"/>
  <c r="AO20" i="20"/>
  <c r="AO27" i="20"/>
  <c r="AO25" i="20"/>
  <c r="AO23" i="20"/>
  <c r="AO19" i="19"/>
  <c r="AO18" i="19"/>
  <c r="AO27" i="19"/>
  <c r="AO25" i="19"/>
  <c r="AO21" i="19"/>
  <c r="AO22" i="19"/>
  <c r="AO24" i="19"/>
  <c r="AO20" i="19"/>
  <c r="AO26" i="19"/>
  <c r="AO23" i="19"/>
  <c r="AO19" i="18"/>
  <c r="AO26" i="18"/>
  <c r="AO23" i="18"/>
  <c r="AO21" i="18"/>
  <c r="AO27" i="18"/>
  <c r="AO25" i="18"/>
  <c r="AO20" i="18"/>
  <c r="AO24" i="18"/>
  <c r="AO22" i="18"/>
  <c r="AO18" i="18"/>
  <c r="AO19" i="17"/>
  <c r="AO18" i="17"/>
  <c r="AO27" i="17"/>
  <c r="AO26" i="17"/>
  <c r="AO25" i="17"/>
  <c r="AO24" i="17"/>
  <c r="AO23" i="17"/>
  <c r="AO22" i="17"/>
  <c r="AO21" i="17"/>
  <c r="AO20" i="17"/>
  <c r="AO19" i="16"/>
  <c r="AO18" i="16"/>
  <c r="AO27" i="16"/>
  <c r="AO26" i="16"/>
  <c r="AO25" i="16"/>
  <c r="AO24" i="16"/>
  <c r="AO23" i="16"/>
  <c r="AO22" i="16"/>
  <c r="AO21" i="16"/>
  <c r="AO20" i="16"/>
  <c r="AO19" i="15"/>
  <c r="AO18" i="15"/>
  <c r="AO21" i="15"/>
  <c r="AO20" i="15"/>
  <c r="AO22" i="15"/>
  <c r="AO23" i="15"/>
  <c r="AO24" i="15"/>
  <c r="AO25" i="15"/>
  <c r="AO26" i="15"/>
  <c r="AO27" i="15"/>
  <c r="N10" i="15"/>
  <c r="N15" i="15"/>
  <c r="N9" i="15" s="1"/>
  <c r="O16" i="15"/>
  <c r="O16" i="23"/>
  <c r="N15" i="23"/>
  <c r="N9" i="23" s="1"/>
  <c r="N10" i="23"/>
  <c r="N10" i="20"/>
  <c r="N15" i="20"/>
  <c r="N9" i="20" s="1"/>
  <c r="O16" i="20"/>
  <c r="N15" i="19"/>
  <c r="N9" i="19" s="1"/>
  <c r="O16" i="19"/>
  <c r="N10" i="19"/>
  <c r="N10" i="16"/>
  <c r="O16" i="16"/>
  <c r="N15" i="16"/>
  <c r="N9" i="16" s="1"/>
  <c r="N15" i="17"/>
  <c r="N9" i="17" s="1"/>
  <c r="O16" i="17"/>
  <c r="N10" i="17"/>
  <c r="O16" i="21"/>
  <c r="N10" i="21"/>
  <c r="N15" i="21"/>
  <c r="N9" i="21" s="1"/>
  <c r="N10" i="22"/>
  <c r="O16" i="22"/>
  <c r="N15" i="22"/>
  <c r="N9" i="22" s="1"/>
  <c r="O16" i="24"/>
  <c r="N15" i="24"/>
  <c r="N9" i="24" s="1"/>
  <c r="N10" i="24"/>
  <c r="N15" i="18"/>
  <c r="N9" i="18" s="1"/>
  <c r="N10" i="18"/>
  <c r="O16" i="18"/>
  <c r="AP27" i="24" l="1"/>
  <c r="AP26" i="24"/>
  <c r="AP25" i="24"/>
  <c r="AP24" i="24"/>
  <c r="AP23" i="24"/>
  <c r="AP22" i="24"/>
  <c r="AP21" i="24"/>
  <c r="AP20" i="24"/>
  <c r="AP19" i="24"/>
  <c r="AP18" i="24"/>
  <c r="AP18" i="23"/>
  <c r="AP19" i="23"/>
  <c r="AP27" i="23"/>
  <c r="AP26" i="23"/>
  <c r="AP25" i="23"/>
  <c r="AP24" i="23"/>
  <c r="AP23" i="23"/>
  <c r="AP22" i="23"/>
  <c r="AP21" i="23"/>
  <c r="AP20" i="23"/>
  <c r="AP25" i="22"/>
  <c r="AP18" i="22"/>
  <c r="AP26" i="22"/>
  <c r="AP24" i="22"/>
  <c r="AP22" i="22"/>
  <c r="AP20" i="22"/>
  <c r="AP27" i="22"/>
  <c r="AP19" i="22"/>
  <c r="AP23" i="22"/>
  <c r="AP21" i="22"/>
  <c r="AP18" i="21"/>
  <c r="AP19" i="21"/>
  <c r="AP27" i="21"/>
  <c r="AP26" i="21"/>
  <c r="AP25" i="21"/>
  <c r="AP24" i="21"/>
  <c r="AP23" i="21"/>
  <c r="AP22" i="21"/>
  <c r="AP21" i="21"/>
  <c r="AP20" i="21"/>
  <c r="AP19" i="20"/>
  <c r="AP18" i="20"/>
  <c r="AP27" i="20"/>
  <c r="AP26" i="20"/>
  <c r="AP25" i="20"/>
  <c r="AP24" i="20"/>
  <c r="AP23" i="20"/>
  <c r="AP22" i="20"/>
  <c r="AP21" i="20"/>
  <c r="AP20" i="20"/>
  <c r="AP19" i="19"/>
  <c r="AP18" i="19"/>
  <c r="AP27" i="19"/>
  <c r="AP26" i="19"/>
  <c r="AP25" i="19"/>
  <c r="AP24" i="19"/>
  <c r="AP23" i="19"/>
  <c r="AP22" i="19"/>
  <c r="AP21" i="19"/>
  <c r="AP20" i="19"/>
  <c r="AP27" i="18"/>
  <c r="AP26" i="18"/>
  <c r="AP25" i="18"/>
  <c r="AP24" i="18"/>
  <c r="AP23" i="18"/>
  <c r="AP22" i="18"/>
  <c r="AP21" i="18"/>
  <c r="AP20" i="18"/>
  <c r="AP19" i="18"/>
  <c r="AP18" i="18"/>
  <c r="AP27" i="17"/>
  <c r="AP26" i="17"/>
  <c r="AP25" i="17"/>
  <c r="AP24" i="17"/>
  <c r="AP23" i="17"/>
  <c r="AP22" i="17"/>
  <c r="AP21" i="17"/>
  <c r="AP20" i="17"/>
  <c r="AP19" i="17"/>
  <c r="AP18" i="17"/>
  <c r="AP27" i="16"/>
  <c r="AP26" i="16"/>
  <c r="AP25" i="16"/>
  <c r="AP24" i="16"/>
  <c r="AP23" i="16"/>
  <c r="AP22" i="16"/>
  <c r="AP21" i="16"/>
  <c r="AP20" i="16"/>
  <c r="AP19" i="16"/>
  <c r="AP18" i="16"/>
  <c r="AP20" i="15"/>
  <c r="AP19" i="15"/>
  <c r="AP21" i="15"/>
  <c r="AP18" i="15"/>
  <c r="AP22" i="15"/>
  <c r="AP23" i="15"/>
  <c r="AP24" i="15"/>
  <c r="AP25" i="15"/>
  <c r="AP26" i="15"/>
  <c r="AP27" i="15"/>
  <c r="O10" i="15"/>
  <c r="O15" i="15"/>
  <c r="O9" i="15" s="1"/>
  <c r="P16" i="15"/>
  <c r="O10" i="19"/>
  <c r="O15" i="19"/>
  <c r="O9" i="19" s="1"/>
  <c r="P16" i="19"/>
  <c r="P16" i="24"/>
  <c r="O15" i="24"/>
  <c r="O9" i="24" s="1"/>
  <c r="O10" i="24"/>
  <c r="P16" i="20"/>
  <c r="O15" i="20"/>
  <c r="O9" i="20" s="1"/>
  <c r="O10" i="20"/>
  <c r="O10" i="22"/>
  <c r="O15" i="22"/>
  <c r="O9" i="22" s="1"/>
  <c r="P16" i="22"/>
  <c r="O15" i="21"/>
  <c r="O9" i="21" s="1"/>
  <c r="P16" i="21"/>
  <c r="O10" i="21"/>
  <c r="O10" i="17"/>
  <c r="P16" i="17"/>
  <c r="O15" i="17"/>
  <c r="O9" i="17" s="1"/>
  <c r="O15" i="18"/>
  <c r="O9" i="18" s="1"/>
  <c r="O10" i="18"/>
  <c r="P16" i="18"/>
  <c r="O15" i="16"/>
  <c r="O9" i="16" s="1"/>
  <c r="O10" i="16"/>
  <c r="P16" i="16"/>
  <c r="O15" i="23"/>
  <c r="O9" i="23" s="1"/>
  <c r="P16" i="23"/>
  <c r="O10" i="23"/>
  <c r="AQ20" i="24" l="1"/>
  <c r="AQ26" i="24"/>
  <c r="AQ25" i="24"/>
  <c r="AQ23" i="24"/>
  <c r="AQ21" i="24"/>
  <c r="AQ27" i="24"/>
  <c r="AQ24" i="24"/>
  <c r="AQ19" i="24"/>
  <c r="AQ18" i="24"/>
  <c r="AQ22" i="24"/>
  <c r="AQ27" i="23"/>
  <c r="AQ26" i="23"/>
  <c r="AQ25" i="23"/>
  <c r="AQ24" i="23"/>
  <c r="AQ23" i="23"/>
  <c r="AQ22" i="23"/>
  <c r="AQ21" i="23"/>
  <c r="AQ20" i="23"/>
  <c r="AQ19" i="23"/>
  <c r="AQ18" i="23"/>
  <c r="AQ18" i="22"/>
  <c r="AQ27" i="22"/>
  <c r="AQ26" i="22"/>
  <c r="AQ25" i="22"/>
  <c r="AQ24" i="22"/>
  <c r="AQ23" i="22"/>
  <c r="AQ22" i="22"/>
  <c r="AQ21" i="22"/>
  <c r="AQ20" i="22"/>
  <c r="AQ19" i="22"/>
  <c r="AQ27" i="21"/>
  <c r="AQ26" i="21"/>
  <c r="AQ25" i="21"/>
  <c r="AQ24" i="21"/>
  <c r="AQ23" i="21"/>
  <c r="AQ22" i="21"/>
  <c r="AQ21" i="21"/>
  <c r="AQ20" i="21"/>
  <c r="AQ19" i="21"/>
  <c r="AQ18" i="21"/>
  <c r="AQ27" i="20"/>
  <c r="AQ26" i="20"/>
  <c r="AQ25" i="20"/>
  <c r="AQ24" i="20"/>
  <c r="AQ23" i="20"/>
  <c r="AQ22" i="20"/>
  <c r="AQ21" i="20"/>
  <c r="AQ20" i="20"/>
  <c r="AQ19" i="20"/>
  <c r="AQ18" i="20"/>
  <c r="AQ27" i="19"/>
  <c r="AQ26" i="19"/>
  <c r="AQ25" i="19"/>
  <c r="AQ24" i="19"/>
  <c r="AQ23" i="19"/>
  <c r="AQ22" i="19"/>
  <c r="AQ21" i="19"/>
  <c r="AQ20" i="19"/>
  <c r="AQ19" i="19"/>
  <c r="AQ18" i="19"/>
  <c r="AQ27" i="18"/>
  <c r="AQ26" i="18"/>
  <c r="AQ25" i="18"/>
  <c r="AQ24" i="18"/>
  <c r="AQ23" i="18"/>
  <c r="AQ22" i="18"/>
  <c r="AQ21" i="18"/>
  <c r="AQ20" i="18"/>
  <c r="AQ19" i="18"/>
  <c r="AQ18" i="18"/>
  <c r="AQ22" i="17"/>
  <c r="AQ27" i="17"/>
  <c r="AQ24" i="17"/>
  <c r="AQ20" i="17"/>
  <c r="AQ19" i="17"/>
  <c r="AQ18" i="17"/>
  <c r="AQ26" i="17"/>
  <c r="AQ23" i="17"/>
  <c r="AQ25" i="17"/>
  <c r="AQ21" i="17"/>
  <c r="AQ27" i="16"/>
  <c r="AQ26" i="16"/>
  <c r="AQ25" i="16"/>
  <c r="AQ24" i="16"/>
  <c r="AQ23" i="16"/>
  <c r="AQ22" i="16"/>
  <c r="AQ21" i="16"/>
  <c r="AQ20" i="16"/>
  <c r="AQ19" i="16"/>
  <c r="AQ18" i="16"/>
  <c r="AQ22" i="15"/>
  <c r="AQ23" i="15"/>
  <c r="AQ24" i="15"/>
  <c r="AQ25" i="15"/>
  <c r="AQ26" i="15"/>
  <c r="AQ27" i="15"/>
  <c r="AQ21" i="15"/>
  <c r="AQ20" i="15"/>
  <c r="AQ19" i="15"/>
  <c r="AQ18" i="15"/>
  <c r="P10" i="15"/>
  <c r="Q16" i="15"/>
  <c r="P15" i="15"/>
  <c r="P9" i="15" s="1"/>
  <c r="Q16" i="16"/>
  <c r="P15" i="16"/>
  <c r="P9" i="16" s="1"/>
  <c r="P10" i="16"/>
  <c r="P15" i="20"/>
  <c r="P9" i="20" s="1"/>
  <c r="Q16" i="20"/>
  <c r="P10" i="20"/>
  <c r="Q16" i="22"/>
  <c r="P10" i="22"/>
  <c r="P15" i="22"/>
  <c r="P9" i="22" s="1"/>
  <c r="P15" i="24"/>
  <c r="P9" i="24" s="1"/>
  <c r="Q16" i="24"/>
  <c r="P10" i="24"/>
  <c r="Q16" i="21"/>
  <c r="P15" i="21"/>
  <c r="P9" i="21" s="1"/>
  <c r="P10" i="21"/>
  <c r="Q16" i="18"/>
  <c r="P15" i="18"/>
  <c r="P9" i="18" s="1"/>
  <c r="P10" i="18"/>
  <c r="P15" i="19"/>
  <c r="P9" i="19" s="1"/>
  <c r="P10" i="19"/>
  <c r="Q16" i="19"/>
  <c r="P15" i="23"/>
  <c r="P9" i="23" s="1"/>
  <c r="Q16" i="23"/>
  <c r="P10" i="23"/>
  <c r="P10" i="17"/>
  <c r="P15" i="17"/>
  <c r="P9" i="17" s="1"/>
  <c r="Q16" i="17"/>
  <c r="AR26" i="24" l="1"/>
  <c r="AR21" i="24"/>
  <c r="AR22" i="24"/>
  <c r="AR18" i="24"/>
  <c r="AR24" i="24"/>
  <c r="AR20" i="24"/>
  <c r="AR19" i="24"/>
  <c r="AR25" i="24"/>
  <c r="AR27" i="24"/>
  <c r="AR23" i="24"/>
  <c r="AR27" i="23"/>
  <c r="AR26" i="23"/>
  <c r="AR25" i="23"/>
  <c r="AR24" i="23"/>
  <c r="AR23" i="23"/>
  <c r="AR22" i="23"/>
  <c r="AR21" i="23"/>
  <c r="AR20" i="23"/>
  <c r="AR19" i="23"/>
  <c r="AR18" i="23"/>
  <c r="AR27" i="22"/>
  <c r="AR26" i="22"/>
  <c r="AR25" i="22"/>
  <c r="AR24" i="22"/>
  <c r="AR23" i="22"/>
  <c r="AR22" i="22"/>
  <c r="AR21" i="22"/>
  <c r="AR20" i="22"/>
  <c r="AR19" i="22"/>
  <c r="AR18" i="22"/>
  <c r="AR27" i="21"/>
  <c r="AR26" i="21"/>
  <c r="AR25" i="21"/>
  <c r="AR24" i="21"/>
  <c r="AR23" i="21"/>
  <c r="AR22" i="21"/>
  <c r="AR21" i="21"/>
  <c r="AR20" i="21"/>
  <c r="AR19" i="21"/>
  <c r="AR18" i="21"/>
  <c r="AR27" i="20"/>
  <c r="AR26" i="20"/>
  <c r="AR25" i="20"/>
  <c r="AR24" i="20"/>
  <c r="AR23" i="20"/>
  <c r="AR22" i="20"/>
  <c r="AR21" i="20"/>
  <c r="AR20" i="20"/>
  <c r="AR19" i="20"/>
  <c r="AR18" i="20"/>
  <c r="AR27" i="19"/>
  <c r="AR26" i="19"/>
  <c r="AR25" i="19"/>
  <c r="AR24" i="19"/>
  <c r="AR23" i="19"/>
  <c r="AR22" i="19"/>
  <c r="AR21" i="19"/>
  <c r="AR20" i="19"/>
  <c r="AR19" i="19"/>
  <c r="AR18" i="19"/>
  <c r="AR27" i="18"/>
  <c r="AR26" i="18"/>
  <c r="AR25" i="18"/>
  <c r="AR24" i="18"/>
  <c r="AR23" i="18"/>
  <c r="AR22" i="18"/>
  <c r="AR21" i="18"/>
  <c r="AR20" i="18"/>
  <c r="AR19" i="18"/>
  <c r="AR18" i="18"/>
  <c r="AR18" i="17"/>
  <c r="AR27" i="17"/>
  <c r="AR26" i="17"/>
  <c r="AR25" i="17"/>
  <c r="AR24" i="17"/>
  <c r="AR23" i="17"/>
  <c r="AR22" i="17"/>
  <c r="AR21" i="17"/>
  <c r="AR20" i="17"/>
  <c r="AR19" i="17"/>
  <c r="AR27" i="16"/>
  <c r="AR26" i="16"/>
  <c r="AR25" i="16"/>
  <c r="AR24" i="16"/>
  <c r="AR23" i="16"/>
  <c r="AR22" i="16"/>
  <c r="AR21" i="16"/>
  <c r="AR20" i="16"/>
  <c r="AR19" i="16"/>
  <c r="AR18" i="16"/>
  <c r="AR18" i="15"/>
  <c r="AR22" i="15"/>
  <c r="AR23" i="15"/>
  <c r="AR24" i="15"/>
  <c r="AR25" i="15"/>
  <c r="AR26" i="15"/>
  <c r="AR27" i="15"/>
  <c r="AR21" i="15"/>
  <c r="AR20" i="15"/>
  <c r="AR19" i="15"/>
  <c r="Q10" i="15"/>
  <c r="R16" i="15"/>
  <c r="Q15" i="15"/>
  <c r="Q9" i="15" s="1"/>
  <c r="Q15" i="23"/>
  <c r="Q9" i="23" s="1"/>
  <c r="Q10" i="23"/>
  <c r="R16" i="23"/>
  <c r="Q15" i="22"/>
  <c r="Q9" i="22" s="1"/>
  <c r="Q10" i="22"/>
  <c r="R16" i="22"/>
  <c r="Q15" i="20"/>
  <c r="Q9" i="20" s="1"/>
  <c r="Q10" i="20"/>
  <c r="R16" i="20"/>
  <c r="Q15" i="19"/>
  <c r="Q9" i="19" s="1"/>
  <c r="Q10" i="19"/>
  <c r="R16" i="19"/>
  <c r="R16" i="21"/>
  <c r="Q15" i="21"/>
  <c r="Q9" i="21" s="1"/>
  <c r="Q10" i="21"/>
  <c r="Q10" i="17"/>
  <c r="R16" i="17"/>
  <c r="Q15" i="17"/>
  <c r="R16" i="24"/>
  <c r="Q15" i="24"/>
  <c r="Q9" i="24" s="1"/>
  <c r="Q10" i="24"/>
  <c r="Q15" i="18"/>
  <c r="Q9" i="18" s="1"/>
  <c r="R16" i="18"/>
  <c r="Q10" i="18"/>
  <c r="R16" i="16"/>
  <c r="Q10" i="16"/>
  <c r="Q15" i="16"/>
  <c r="Q9" i="16" s="1"/>
  <c r="AS19" i="24" l="1"/>
  <c r="AS22" i="24"/>
  <c r="AS20" i="24"/>
  <c r="AS27" i="24"/>
  <c r="AS26" i="24"/>
  <c r="AS25" i="24"/>
  <c r="AS24" i="24"/>
  <c r="AS23" i="24"/>
  <c r="AS21" i="24"/>
  <c r="AS18" i="24"/>
  <c r="AS27" i="23"/>
  <c r="AS26" i="23"/>
  <c r="AS25" i="23"/>
  <c r="AS24" i="23"/>
  <c r="AS23" i="23"/>
  <c r="AS22" i="23"/>
  <c r="AS21" i="23"/>
  <c r="AS20" i="23"/>
  <c r="AS19" i="23"/>
  <c r="AS18" i="23"/>
  <c r="AS27" i="22"/>
  <c r="AS26" i="22"/>
  <c r="AS25" i="22"/>
  <c r="AS24" i="22"/>
  <c r="AS23" i="22"/>
  <c r="AS22" i="22"/>
  <c r="AS21" i="22"/>
  <c r="AS20" i="22"/>
  <c r="AS19" i="22"/>
  <c r="AS18" i="22"/>
  <c r="AS27" i="21"/>
  <c r="AS26" i="21"/>
  <c r="AS25" i="21"/>
  <c r="AS24" i="21"/>
  <c r="AS23" i="21"/>
  <c r="AS22" i="21"/>
  <c r="AS21" i="21"/>
  <c r="AS20" i="21"/>
  <c r="AS19" i="21"/>
  <c r="AS18" i="21"/>
  <c r="AS27" i="20"/>
  <c r="AS26" i="20"/>
  <c r="AS25" i="20"/>
  <c r="AS24" i="20"/>
  <c r="AS23" i="20"/>
  <c r="AS22" i="20"/>
  <c r="AS21" i="20"/>
  <c r="AS20" i="20"/>
  <c r="AS19" i="20"/>
  <c r="AS18" i="20"/>
  <c r="AS27" i="19"/>
  <c r="AS26" i="19"/>
  <c r="AS25" i="19"/>
  <c r="AS24" i="19"/>
  <c r="AS23" i="19"/>
  <c r="AS22" i="19"/>
  <c r="AS21" i="19"/>
  <c r="AS20" i="19"/>
  <c r="AS19" i="19"/>
  <c r="AS18" i="19"/>
  <c r="AS27" i="18"/>
  <c r="AS26" i="18"/>
  <c r="AS25" i="18"/>
  <c r="AS24" i="18"/>
  <c r="AS23" i="18"/>
  <c r="AS22" i="18"/>
  <c r="AS21" i="18"/>
  <c r="AS20" i="18"/>
  <c r="AS19" i="18"/>
  <c r="AS18" i="18"/>
  <c r="AS27" i="17"/>
  <c r="AS26" i="17"/>
  <c r="AS25" i="17"/>
  <c r="AS24" i="17"/>
  <c r="AS23" i="17"/>
  <c r="AS22" i="17"/>
  <c r="AS21" i="17"/>
  <c r="AS20" i="17"/>
  <c r="AS19" i="17"/>
  <c r="AS18" i="17"/>
  <c r="AS20" i="16"/>
  <c r="AS27" i="16"/>
  <c r="AS26" i="16"/>
  <c r="AS25" i="16"/>
  <c r="AS24" i="16"/>
  <c r="AS23" i="16"/>
  <c r="AS22" i="16"/>
  <c r="AS21" i="16"/>
  <c r="AS19" i="16"/>
  <c r="AS18" i="16"/>
  <c r="AS19" i="15"/>
  <c r="AS18" i="15"/>
  <c r="AS22" i="15"/>
  <c r="AS23" i="15"/>
  <c r="AS24" i="15"/>
  <c r="AS25" i="15"/>
  <c r="AS26" i="15"/>
  <c r="AS27" i="15"/>
  <c r="AS21" i="15"/>
  <c r="AS20" i="15"/>
  <c r="R10" i="15"/>
  <c r="S16" i="15"/>
  <c r="R15" i="15"/>
  <c r="R9" i="15" s="1"/>
  <c r="S16" i="18"/>
  <c r="R10" i="18"/>
  <c r="R15" i="18"/>
  <c r="R9" i="18" s="1"/>
  <c r="R15" i="19"/>
  <c r="R9" i="19" s="1"/>
  <c r="R10" i="19"/>
  <c r="S16" i="19"/>
  <c r="R15" i="22"/>
  <c r="R9" i="22" s="1"/>
  <c r="R10" i="22"/>
  <c r="S16" i="22"/>
  <c r="R15" i="21"/>
  <c r="R9" i="21" s="1"/>
  <c r="R10" i="21"/>
  <c r="S16" i="21"/>
  <c r="R15" i="24"/>
  <c r="R9" i="24" s="1"/>
  <c r="R10" i="24"/>
  <c r="S16" i="24"/>
  <c r="R10" i="23"/>
  <c r="S16" i="23"/>
  <c r="R15" i="23"/>
  <c r="R9" i="23" s="1"/>
  <c r="Q9" i="17"/>
  <c r="S16" i="16"/>
  <c r="R15" i="16"/>
  <c r="R9" i="16" s="1"/>
  <c r="R10" i="16"/>
  <c r="S16" i="17"/>
  <c r="R15" i="17"/>
  <c r="R9" i="17" s="1"/>
  <c r="R10" i="17"/>
  <c r="R10" i="20"/>
  <c r="R15" i="20"/>
  <c r="R9" i="20" s="1"/>
  <c r="S16" i="20"/>
  <c r="AT27" i="24" l="1"/>
  <c r="AT26" i="24"/>
  <c r="AT25" i="24"/>
  <c r="AT24" i="24"/>
  <c r="AT23" i="24"/>
  <c r="AT22" i="24"/>
  <c r="AT21" i="24"/>
  <c r="AT20" i="24"/>
  <c r="AT19" i="24"/>
  <c r="AT18" i="24"/>
  <c r="AT27" i="23"/>
  <c r="AT26" i="23"/>
  <c r="AT25" i="23"/>
  <c r="AT24" i="23"/>
  <c r="AT23" i="23"/>
  <c r="AT22" i="23"/>
  <c r="AT21" i="23"/>
  <c r="AT20" i="23"/>
  <c r="AT19" i="23"/>
  <c r="AT18" i="23"/>
  <c r="AT27" i="22"/>
  <c r="AT26" i="22"/>
  <c r="AT25" i="22"/>
  <c r="AT24" i="22"/>
  <c r="AT23" i="22"/>
  <c r="AT22" i="22"/>
  <c r="AT21" i="22"/>
  <c r="AT20" i="22"/>
  <c r="AT19" i="22"/>
  <c r="AT18" i="22"/>
  <c r="AT27" i="21"/>
  <c r="AT26" i="21"/>
  <c r="AT25" i="21"/>
  <c r="AT24" i="21"/>
  <c r="AT23" i="21"/>
  <c r="AT22" i="21"/>
  <c r="AT21" i="21"/>
  <c r="AT20" i="21"/>
  <c r="AT19" i="21"/>
  <c r="AT18" i="21"/>
  <c r="AT27" i="20"/>
  <c r="AT26" i="20"/>
  <c r="AT25" i="20"/>
  <c r="AT24" i="20"/>
  <c r="AT23" i="20"/>
  <c r="AT22" i="20"/>
  <c r="AT21" i="20"/>
  <c r="AT20" i="20"/>
  <c r="AT19" i="20"/>
  <c r="AT18" i="20"/>
  <c r="AT27" i="19"/>
  <c r="AT26" i="19"/>
  <c r="AT25" i="19"/>
  <c r="AT24" i="19"/>
  <c r="AT23" i="19"/>
  <c r="AT22" i="19"/>
  <c r="AT21" i="19"/>
  <c r="AT20" i="19"/>
  <c r="AT19" i="19"/>
  <c r="AT18" i="19"/>
  <c r="AT27" i="18"/>
  <c r="AT26" i="18"/>
  <c r="AT25" i="18"/>
  <c r="AT24" i="18"/>
  <c r="AT23" i="18"/>
  <c r="AT22" i="18"/>
  <c r="AT21" i="18"/>
  <c r="AT20" i="18"/>
  <c r="AT19" i="18"/>
  <c r="AT18" i="18"/>
  <c r="AT27" i="17"/>
  <c r="AT26" i="17"/>
  <c r="AT25" i="17"/>
  <c r="AT24" i="17"/>
  <c r="AT23" i="17"/>
  <c r="AT22" i="17"/>
  <c r="AT21" i="17"/>
  <c r="AT20" i="17"/>
  <c r="AT19" i="17"/>
  <c r="AT18" i="17"/>
  <c r="AT27" i="16"/>
  <c r="AT26" i="16"/>
  <c r="AT25" i="16"/>
  <c r="AT24" i="16"/>
  <c r="AT23" i="16"/>
  <c r="AT22" i="16"/>
  <c r="AT21" i="16"/>
  <c r="AT20" i="16"/>
  <c r="AT19" i="16"/>
  <c r="AT18" i="16"/>
  <c r="AT20" i="15"/>
  <c r="AT19" i="15"/>
  <c r="AT18" i="15"/>
  <c r="AT22" i="15"/>
  <c r="AT23" i="15"/>
  <c r="AT24" i="15"/>
  <c r="AT25" i="15"/>
  <c r="AT26" i="15"/>
  <c r="AT27" i="15"/>
  <c r="AT21" i="15"/>
  <c r="S10" i="15"/>
  <c r="S15" i="15"/>
  <c r="S9" i="15" s="1"/>
  <c r="T16" i="15"/>
  <c r="S15" i="17"/>
  <c r="S9" i="17" s="1"/>
  <c r="T16" i="17"/>
  <c r="S10" i="17"/>
  <c r="S15" i="20"/>
  <c r="S9" i="20" s="1"/>
  <c r="T16" i="20"/>
  <c r="S10" i="20"/>
  <c r="S10" i="24"/>
  <c r="T16" i="24"/>
  <c r="S15" i="24"/>
  <c r="S9" i="24" s="1"/>
  <c r="S10" i="19"/>
  <c r="T16" i="19"/>
  <c r="S15" i="19"/>
  <c r="S9" i="19" s="1"/>
  <c r="S15" i="16"/>
  <c r="S9" i="16" s="1"/>
  <c r="S10" i="16"/>
  <c r="T16" i="16"/>
  <c r="T16" i="21"/>
  <c r="S10" i="21"/>
  <c r="S15" i="21"/>
  <c r="S9" i="21" s="1"/>
  <c r="T16" i="23"/>
  <c r="S15" i="23"/>
  <c r="S9" i="23" s="1"/>
  <c r="S10" i="23"/>
  <c r="S15" i="22"/>
  <c r="S9" i="22" s="1"/>
  <c r="S10" i="22"/>
  <c r="T16" i="22"/>
  <c r="S15" i="18"/>
  <c r="S9" i="18" s="1"/>
  <c r="T16" i="18"/>
  <c r="S10" i="18"/>
  <c r="AU27" i="24" l="1"/>
  <c r="AU26" i="24"/>
  <c r="AU25" i="24"/>
  <c r="AU24" i="24"/>
  <c r="AU23" i="24"/>
  <c r="AU22" i="24"/>
  <c r="AU21" i="24"/>
  <c r="AU20" i="24"/>
  <c r="AU19" i="24"/>
  <c r="AU18" i="24"/>
  <c r="AU27" i="23"/>
  <c r="AU26" i="23"/>
  <c r="AU25" i="23"/>
  <c r="AU24" i="23"/>
  <c r="AU23" i="23"/>
  <c r="AU22" i="23"/>
  <c r="AU21" i="23"/>
  <c r="AU20" i="23"/>
  <c r="AU19" i="23"/>
  <c r="AU18" i="23"/>
  <c r="AU27" i="22"/>
  <c r="AU26" i="22"/>
  <c r="AU25" i="22"/>
  <c r="AU24" i="22"/>
  <c r="AU23" i="22"/>
  <c r="AU22" i="22"/>
  <c r="AU21" i="22"/>
  <c r="AU20" i="22"/>
  <c r="AU19" i="22"/>
  <c r="AU18" i="22"/>
  <c r="AU27" i="21"/>
  <c r="AU26" i="21"/>
  <c r="AU25" i="21"/>
  <c r="AU24" i="21"/>
  <c r="AU23" i="21"/>
  <c r="AU22" i="21"/>
  <c r="AU21" i="21"/>
  <c r="AU20" i="21"/>
  <c r="AU19" i="21"/>
  <c r="AU18" i="21"/>
  <c r="AU27" i="20"/>
  <c r="AU26" i="20"/>
  <c r="AU25" i="20"/>
  <c r="AU24" i="20"/>
  <c r="AU23" i="20"/>
  <c r="AU22" i="20"/>
  <c r="AU21" i="20"/>
  <c r="AU20" i="20"/>
  <c r="AU19" i="20"/>
  <c r="AU18" i="20"/>
  <c r="AU27" i="19"/>
  <c r="AU26" i="19"/>
  <c r="AU25" i="19"/>
  <c r="AU24" i="19"/>
  <c r="AU23" i="19"/>
  <c r="AU22" i="19"/>
  <c r="AU21" i="19"/>
  <c r="AU20" i="19"/>
  <c r="AU19" i="19"/>
  <c r="AU18" i="19"/>
  <c r="AU27" i="18"/>
  <c r="AU26" i="18"/>
  <c r="AU25" i="18"/>
  <c r="AU24" i="18"/>
  <c r="AU23" i="18"/>
  <c r="AU22" i="18"/>
  <c r="AU21" i="18"/>
  <c r="AU20" i="18"/>
  <c r="AU19" i="18"/>
  <c r="AU18" i="18"/>
  <c r="AU27" i="17"/>
  <c r="AU26" i="17"/>
  <c r="AU25" i="17"/>
  <c r="AU24" i="17"/>
  <c r="AU23" i="17"/>
  <c r="AU22" i="17"/>
  <c r="AU21" i="17"/>
  <c r="AU20" i="17"/>
  <c r="AU19" i="17"/>
  <c r="AU18" i="17"/>
  <c r="AU27" i="16"/>
  <c r="AU26" i="16"/>
  <c r="AU25" i="16"/>
  <c r="AU24" i="16"/>
  <c r="AU23" i="16"/>
  <c r="AU22" i="16"/>
  <c r="AU21" i="16"/>
  <c r="AU20" i="16"/>
  <c r="AU19" i="16"/>
  <c r="AU18" i="16"/>
  <c r="AU21" i="15"/>
  <c r="AU27" i="15"/>
  <c r="AU20" i="15"/>
  <c r="AU25" i="15"/>
  <c r="AU19" i="15"/>
  <c r="AU23" i="15"/>
  <c r="AU24" i="15"/>
  <c r="AU26" i="15"/>
  <c r="AU18" i="15"/>
  <c r="AU22" i="15"/>
  <c r="T10" i="15"/>
  <c r="T15" i="15"/>
  <c r="T9" i="15" s="1"/>
  <c r="U16" i="15"/>
  <c r="T15" i="23"/>
  <c r="T9" i="23" s="1"/>
  <c r="T10" i="23"/>
  <c r="U16" i="23"/>
  <c r="U16" i="19"/>
  <c r="T15" i="19"/>
  <c r="T9" i="19" s="1"/>
  <c r="T10" i="19"/>
  <c r="U16" i="20"/>
  <c r="T10" i="20"/>
  <c r="T15" i="20"/>
  <c r="T9" i="20" s="1"/>
  <c r="T10" i="18"/>
  <c r="T15" i="18"/>
  <c r="T9" i="18" s="1"/>
  <c r="U16" i="18"/>
  <c r="T10" i="16"/>
  <c r="T15" i="16"/>
  <c r="T9" i="16" s="1"/>
  <c r="U16" i="16"/>
  <c r="T10" i="17"/>
  <c r="U16" i="17"/>
  <c r="T15" i="17"/>
  <c r="T10" i="22"/>
  <c r="U16" i="22"/>
  <c r="T15" i="22"/>
  <c r="T9" i="22" s="1"/>
  <c r="T15" i="21"/>
  <c r="T9" i="21" s="1"/>
  <c r="T10" i="21"/>
  <c r="U16" i="21"/>
  <c r="T10" i="24"/>
  <c r="T15" i="24"/>
  <c r="T9" i="24" s="1"/>
  <c r="U16" i="24"/>
  <c r="AV27" i="24" l="1"/>
  <c r="AV26" i="24"/>
  <c r="AV25" i="24"/>
  <c r="AV24" i="24"/>
  <c r="AV20" i="24"/>
  <c r="AV19" i="24"/>
  <c r="AV18" i="24"/>
  <c r="AV23" i="24"/>
  <c r="AV22" i="24"/>
  <c r="AV21" i="24"/>
  <c r="AV27" i="23"/>
  <c r="AV26" i="23"/>
  <c r="AV25" i="23"/>
  <c r="AV24" i="23"/>
  <c r="AV23" i="23"/>
  <c r="AV22" i="23"/>
  <c r="AV21" i="23"/>
  <c r="AV20" i="23"/>
  <c r="AV19" i="23"/>
  <c r="AV18" i="23"/>
  <c r="AV27" i="22"/>
  <c r="AV26" i="22"/>
  <c r="AV25" i="22"/>
  <c r="AV24" i="22"/>
  <c r="AV23" i="22"/>
  <c r="AV22" i="22"/>
  <c r="AV21" i="22"/>
  <c r="AV20" i="22"/>
  <c r="AV19" i="22"/>
  <c r="AV18" i="22"/>
  <c r="AV27" i="21"/>
  <c r="AV26" i="21"/>
  <c r="AV25" i="21"/>
  <c r="AV24" i="21"/>
  <c r="AV23" i="21"/>
  <c r="AV22" i="21"/>
  <c r="AV21" i="21"/>
  <c r="AV20" i="21"/>
  <c r="AV19" i="21"/>
  <c r="AV18" i="21"/>
  <c r="AV27" i="20"/>
  <c r="AV26" i="20"/>
  <c r="AV25" i="20"/>
  <c r="AV24" i="20"/>
  <c r="AV23" i="20"/>
  <c r="AV22" i="20"/>
  <c r="AV21" i="20"/>
  <c r="AV20" i="20"/>
  <c r="AV19" i="20"/>
  <c r="AV18" i="20"/>
  <c r="AV27" i="19"/>
  <c r="AV26" i="19"/>
  <c r="AV25" i="19"/>
  <c r="AV24" i="19"/>
  <c r="AV23" i="19"/>
  <c r="AV22" i="19"/>
  <c r="AV21" i="19"/>
  <c r="AV20" i="19"/>
  <c r="AV19" i="19"/>
  <c r="AV18" i="19"/>
  <c r="AV27" i="18"/>
  <c r="AV26" i="18"/>
  <c r="AV25" i="18"/>
  <c r="AV24" i="18"/>
  <c r="AV23" i="18"/>
  <c r="AV22" i="18"/>
  <c r="AV21" i="18"/>
  <c r="AV20" i="18"/>
  <c r="AV19" i="18"/>
  <c r="AV18" i="18"/>
  <c r="AV27" i="17"/>
  <c r="AV26" i="17"/>
  <c r="AV25" i="17"/>
  <c r="AV24" i="17"/>
  <c r="AV23" i="17"/>
  <c r="AV22" i="17"/>
  <c r="AV21" i="17"/>
  <c r="AV20" i="17"/>
  <c r="AV19" i="17"/>
  <c r="AV18" i="17"/>
  <c r="AV19" i="16"/>
  <c r="AV18" i="16"/>
  <c r="AV27" i="16"/>
  <c r="AV21" i="16"/>
  <c r="AV26" i="16"/>
  <c r="AV25" i="16"/>
  <c r="AV24" i="16"/>
  <c r="AV23" i="16"/>
  <c r="AV22" i="16"/>
  <c r="AV20" i="16"/>
  <c r="AV21" i="15"/>
  <c r="AV22" i="15"/>
  <c r="AV23" i="15"/>
  <c r="AV25" i="15"/>
  <c r="AV20" i="15"/>
  <c r="AV18" i="15"/>
  <c r="AV27" i="15"/>
  <c r="AV19" i="15"/>
  <c r="AV24" i="15"/>
  <c r="AV26" i="15"/>
  <c r="U10" i="15"/>
  <c r="U15" i="15"/>
  <c r="U9" i="15" s="1"/>
  <c r="V16" i="15"/>
  <c r="U10" i="21"/>
  <c r="V16" i="21"/>
  <c r="U15" i="21"/>
  <c r="U9" i="21" s="1"/>
  <c r="U10" i="16"/>
  <c r="V16" i="16"/>
  <c r="U15" i="16"/>
  <c r="U9" i="16" s="1"/>
  <c r="U15" i="19"/>
  <c r="U9" i="19" s="1"/>
  <c r="V16" i="19"/>
  <c r="U10" i="19"/>
  <c r="V16" i="20"/>
  <c r="U15" i="20"/>
  <c r="U9" i="20" s="1"/>
  <c r="U10" i="20"/>
  <c r="U10" i="24"/>
  <c r="V16" i="24"/>
  <c r="U15" i="24"/>
  <c r="U9" i="24" s="1"/>
  <c r="U10" i="23"/>
  <c r="V16" i="23"/>
  <c r="U15" i="23"/>
  <c r="U9" i="23" s="1"/>
  <c r="U10" i="18"/>
  <c r="V16" i="18"/>
  <c r="U15" i="18"/>
  <c r="U9" i="18" s="1"/>
  <c r="T9" i="17"/>
  <c r="U15" i="22"/>
  <c r="U9" i="22" s="1"/>
  <c r="U10" i="22"/>
  <c r="V16" i="22"/>
  <c r="V16" i="17"/>
  <c r="U10" i="17"/>
  <c r="U15" i="17"/>
  <c r="U9" i="17" s="1"/>
  <c r="AW19" i="24" l="1"/>
  <c r="AW18" i="24"/>
  <c r="AW27" i="24"/>
  <c r="AW26" i="24"/>
  <c r="AW25" i="24"/>
  <c r="AW24" i="24"/>
  <c r="AW23" i="24"/>
  <c r="AW22" i="24"/>
  <c r="AW21" i="24"/>
  <c r="AW20" i="24"/>
  <c r="AW19" i="23"/>
  <c r="AW18" i="23"/>
  <c r="AW25" i="23"/>
  <c r="AW23" i="23"/>
  <c r="AW26" i="23"/>
  <c r="AW24" i="23"/>
  <c r="AW22" i="23"/>
  <c r="AW27" i="23"/>
  <c r="AW20" i="23"/>
  <c r="AW21" i="23"/>
  <c r="AW19" i="22"/>
  <c r="AW18" i="22"/>
  <c r="AW25" i="22"/>
  <c r="AW23" i="22"/>
  <c r="AW26" i="22"/>
  <c r="AW21" i="22"/>
  <c r="AW24" i="22"/>
  <c r="AW22" i="22"/>
  <c r="AW20" i="22"/>
  <c r="AW27" i="22"/>
  <c r="AW19" i="21"/>
  <c r="AW18" i="21"/>
  <c r="AW24" i="21"/>
  <c r="AW20" i="21"/>
  <c r="AW25" i="21"/>
  <c r="AW23" i="21"/>
  <c r="AW26" i="21"/>
  <c r="AW22" i="21"/>
  <c r="AW27" i="21"/>
  <c r="AW21" i="21"/>
  <c r="AW19" i="20"/>
  <c r="AW18" i="20"/>
  <c r="AW22" i="20"/>
  <c r="AW20" i="20"/>
  <c r="AW26" i="20"/>
  <c r="AW25" i="20"/>
  <c r="AW23" i="20"/>
  <c r="AW27" i="20"/>
  <c r="AW24" i="20"/>
  <c r="AW21" i="20"/>
  <c r="AW19" i="19"/>
  <c r="AW18" i="19"/>
  <c r="AW26" i="19"/>
  <c r="AW25" i="19"/>
  <c r="AW22" i="19"/>
  <c r="AW23" i="19"/>
  <c r="AW20" i="19"/>
  <c r="AW27" i="19"/>
  <c r="AW24" i="19"/>
  <c r="AW21" i="19"/>
  <c r="AW25" i="18"/>
  <c r="AW23" i="18"/>
  <c r="AW21" i="18"/>
  <c r="AW24" i="18"/>
  <c r="AW19" i="18"/>
  <c r="AW20" i="18"/>
  <c r="AW26" i="18"/>
  <c r="AW22" i="18"/>
  <c r="AW18" i="18"/>
  <c r="AW27" i="18"/>
  <c r="AW19" i="17"/>
  <c r="AW18" i="17"/>
  <c r="AW27" i="17"/>
  <c r="AW26" i="17"/>
  <c r="AW25" i="17"/>
  <c r="AW24" i="17"/>
  <c r="AW23" i="17"/>
  <c r="AW22" i="17"/>
  <c r="AW21" i="17"/>
  <c r="AW20" i="17"/>
  <c r="AW19" i="16"/>
  <c r="AW18" i="16"/>
  <c r="AW27" i="16"/>
  <c r="AW26" i="16"/>
  <c r="AW25" i="16"/>
  <c r="AW24" i="16"/>
  <c r="AW23" i="16"/>
  <c r="AW22" i="16"/>
  <c r="AW21" i="16"/>
  <c r="AW20" i="16"/>
  <c r="V10" i="15"/>
  <c r="AW21" i="15"/>
  <c r="AW19" i="15"/>
  <c r="AW18" i="15"/>
  <c r="AW20" i="15"/>
  <c r="AW22" i="15"/>
  <c r="AW23" i="15"/>
  <c r="AW24" i="15"/>
  <c r="AW25" i="15"/>
  <c r="AW26" i="15"/>
  <c r="AW27" i="15"/>
  <c r="W16" i="15"/>
  <c r="V15" i="15"/>
  <c r="V9" i="15" s="1"/>
  <c r="V10" i="16"/>
  <c r="W16" i="16"/>
  <c r="V15" i="16"/>
  <c r="V9" i="16" s="1"/>
  <c r="V10" i="19"/>
  <c r="W16" i="19"/>
  <c r="V15" i="19"/>
  <c r="V9" i="19" s="1"/>
  <c r="V15" i="24"/>
  <c r="V9" i="24" s="1"/>
  <c r="W16" i="24"/>
  <c r="V10" i="24"/>
  <c r="V10" i="18"/>
  <c r="V15" i="18"/>
  <c r="V9" i="18" s="1"/>
  <c r="W16" i="18"/>
  <c r="V10" i="17"/>
  <c r="V15" i="17"/>
  <c r="W16" i="17"/>
  <c r="W16" i="22"/>
  <c r="V15" i="22"/>
  <c r="V9" i="22" s="1"/>
  <c r="V10" i="22"/>
  <c r="V15" i="20"/>
  <c r="V9" i="20" s="1"/>
  <c r="W16" i="20"/>
  <c r="V10" i="20"/>
  <c r="W16" i="21"/>
  <c r="V10" i="21"/>
  <c r="V15" i="21"/>
  <c r="V9" i="21" s="1"/>
  <c r="V10" i="23"/>
  <c r="W16" i="23"/>
  <c r="V15" i="23"/>
  <c r="V9" i="23" s="1"/>
  <c r="AX27" i="24" l="1"/>
  <c r="AX26" i="24"/>
  <c r="AX25" i="24"/>
  <c r="AX24" i="24"/>
  <c r="AX23" i="24"/>
  <c r="AX22" i="24"/>
  <c r="AX21" i="24"/>
  <c r="AX20" i="24"/>
  <c r="AX19" i="24"/>
  <c r="AX18" i="24"/>
  <c r="AX27" i="23"/>
  <c r="AX26" i="23"/>
  <c r="AX25" i="23"/>
  <c r="AX24" i="23"/>
  <c r="AX23" i="23"/>
  <c r="AX22" i="23"/>
  <c r="AX21" i="23"/>
  <c r="AX20" i="23"/>
  <c r="AX19" i="23"/>
  <c r="AX18" i="23"/>
  <c r="AX26" i="22"/>
  <c r="AX23" i="22"/>
  <c r="AX21" i="22"/>
  <c r="AX18" i="22"/>
  <c r="AX19" i="22"/>
  <c r="AX24" i="22"/>
  <c r="AX22" i="22"/>
  <c r="AX27" i="22"/>
  <c r="AX25" i="22"/>
  <c r="AX20" i="22"/>
  <c r="AX18" i="21"/>
  <c r="AX27" i="21"/>
  <c r="AX26" i="21"/>
  <c r="AX25" i="21"/>
  <c r="AX24" i="21"/>
  <c r="AX23" i="21"/>
  <c r="AX22" i="21"/>
  <c r="AX21" i="21"/>
  <c r="AX20" i="21"/>
  <c r="AX19" i="21"/>
  <c r="AX18" i="20"/>
  <c r="AX27" i="20"/>
  <c r="AX26" i="20"/>
  <c r="AX25" i="20"/>
  <c r="AX24" i="20"/>
  <c r="AX23" i="20"/>
  <c r="AX22" i="20"/>
  <c r="AX21" i="20"/>
  <c r="AX20" i="20"/>
  <c r="AX19" i="20"/>
  <c r="AX18" i="19"/>
  <c r="AX27" i="19"/>
  <c r="AX26" i="19"/>
  <c r="AX25" i="19"/>
  <c r="AX24" i="19"/>
  <c r="AX23" i="19"/>
  <c r="AX22" i="19"/>
  <c r="AX21" i="19"/>
  <c r="AX20" i="19"/>
  <c r="AX19" i="19"/>
  <c r="AX27" i="18"/>
  <c r="AX26" i="18"/>
  <c r="AX25" i="18"/>
  <c r="AX24" i="18"/>
  <c r="AX23" i="18"/>
  <c r="AX22" i="18"/>
  <c r="AX21" i="18"/>
  <c r="AX20" i="18"/>
  <c r="AX19" i="18"/>
  <c r="AX18" i="18"/>
  <c r="AX27" i="17"/>
  <c r="AX26" i="17"/>
  <c r="AX25" i="17"/>
  <c r="AX24" i="17"/>
  <c r="AX23" i="17"/>
  <c r="AX22" i="17"/>
  <c r="AX21" i="17"/>
  <c r="AX20" i="17"/>
  <c r="AX19" i="17"/>
  <c r="AX18" i="17"/>
  <c r="AX27" i="16"/>
  <c r="AX26" i="16"/>
  <c r="AX25" i="16"/>
  <c r="AX24" i="16"/>
  <c r="AX23" i="16"/>
  <c r="AX22" i="16"/>
  <c r="AX21" i="16"/>
  <c r="AX20" i="16"/>
  <c r="AX19" i="16"/>
  <c r="AX18" i="16"/>
  <c r="W10" i="15"/>
  <c r="AX20" i="15"/>
  <c r="AX21" i="15"/>
  <c r="AX19" i="15"/>
  <c r="AX18" i="15"/>
  <c r="AX22" i="15"/>
  <c r="AX23" i="15"/>
  <c r="AX24" i="15"/>
  <c r="AX25" i="15"/>
  <c r="AX26" i="15"/>
  <c r="AX27" i="15"/>
  <c r="W15" i="15"/>
  <c r="W9" i="15" s="1"/>
  <c r="X16" i="15"/>
  <c r="W15" i="24"/>
  <c r="W9" i="24" s="1"/>
  <c r="X16" i="24"/>
  <c r="W10" i="24"/>
  <c r="W15" i="17"/>
  <c r="W9" i="17" s="1"/>
  <c r="X16" i="17"/>
  <c r="W10" i="17"/>
  <c r="W10" i="21"/>
  <c r="W15" i="21"/>
  <c r="W9" i="21" s="1"/>
  <c r="X16" i="21"/>
  <c r="W15" i="19"/>
  <c r="W9" i="19" s="1"/>
  <c r="X16" i="19"/>
  <c r="W10" i="19"/>
  <c r="V9" i="17"/>
  <c r="X16" i="18"/>
  <c r="W10" i="18"/>
  <c r="W15" i="18"/>
  <c r="W9" i="18" s="1"/>
  <c r="W15" i="22"/>
  <c r="W9" i="22" s="1"/>
  <c r="X16" i="22"/>
  <c r="W10" i="22"/>
  <c r="W15" i="16"/>
  <c r="W9" i="16" s="1"/>
  <c r="X16" i="16"/>
  <c r="W10" i="16"/>
  <c r="W15" i="20"/>
  <c r="W9" i="20" s="1"/>
  <c r="W10" i="20"/>
  <c r="X16" i="20"/>
  <c r="W15" i="23"/>
  <c r="W9" i="23" s="1"/>
  <c r="X16" i="23"/>
  <c r="W10" i="23"/>
  <c r="AY23" i="24" l="1"/>
  <c r="AY24" i="24"/>
  <c r="AY22" i="24"/>
  <c r="AY26" i="24"/>
  <c r="AY25" i="24"/>
  <c r="AY21" i="24"/>
  <c r="AY19" i="24"/>
  <c r="AY18" i="24"/>
  <c r="AY27" i="24"/>
  <c r="AY20" i="24"/>
  <c r="AY27" i="23"/>
  <c r="AY26" i="23"/>
  <c r="AY25" i="23"/>
  <c r="AY24" i="23"/>
  <c r="AY23" i="23"/>
  <c r="AY22" i="23"/>
  <c r="AY21" i="23"/>
  <c r="AY20" i="23"/>
  <c r="AY19" i="23"/>
  <c r="AY18" i="23"/>
  <c r="AY19" i="22"/>
  <c r="AY18" i="22"/>
  <c r="AY27" i="22"/>
  <c r="AY26" i="22"/>
  <c r="AY25" i="22"/>
  <c r="AY24" i="22"/>
  <c r="AY23" i="22"/>
  <c r="AY22" i="22"/>
  <c r="AY21" i="22"/>
  <c r="AY20" i="22"/>
  <c r="AY27" i="21"/>
  <c r="AY26" i="21"/>
  <c r="AY25" i="21"/>
  <c r="AY24" i="21"/>
  <c r="AY23" i="21"/>
  <c r="AY22" i="21"/>
  <c r="AY21" i="21"/>
  <c r="AY20" i="21"/>
  <c r="AY19" i="21"/>
  <c r="AY18" i="21"/>
  <c r="AY27" i="20"/>
  <c r="AY26" i="20"/>
  <c r="AY25" i="20"/>
  <c r="AY24" i="20"/>
  <c r="AY23" i="20"/>
  <c r="AY22" i="20"/>
  <c r="AY21" i="20"/>
  <c r="AY20" i="20"/>
  <c r="AY19" i="20"/>
  <c r="AY18" i="20"/>
  <c r="AY27" i="19"/>
  <c r="AY26" i="19"/>
  <c r="AY25" i="19"/>
  <c r="AY24" i="19"/>
  <c r="AY23" i="19"/>
  <c r="AY22" i="19"/>
  <c r="AY21" i="19"/>
  <c r="AY20" i="19"/>
  <c r="AY19" i="19"/>
  <c r="AY18" i="19"/>
  <c r="AY27" i="18"/>
  <c r="AY26" i="18"/>
  <c r="AY25" i="18"/>
  <c r="AY24" i="18"/>
  <c r="AY23" i="18"/>
  <c r="AY22" i="18"/>
  <c r="AY21" i="18"/>
  <c r="AY20" i="18"/>
  <c r="AY19" i="18"/>
  <c r="AY18" i="18"/>
  <c r="AY26" i="17"/>
  <c r="AY24" i="17"/>
  <c r="AY20" i="17"/>
  <c r="AY27" i="17"/>
  <c r="AY25" i="17"/>
  <c r="AY22" i="17"/>
  <c r="AY19" i="17"/>
  <c r="AY18" i="17"/>
  <c r="AY21" i="17"/>
  <c r="AY23" i="17"/>
  <c r="AY27" i="16"/>
  <c r="AY26" i="16"/>
  <c r="AY25" i="16"/>
  <c r="AY24" i="16"/>
  <c r="AY23" i="16"/>
  <c r="AY22" i="16"/>
  <c r="AY21" i="16"/>
  <c r="AY20" i="16"/>
  <c r="AY19" i="16"/>
  <c r="AY18" i="16"/>
  <c r="X10" i="15"/>
  <c r="AY22" i="15"/>
  <c r="AY23" i="15"/>
  <c r="AY24" i="15"/>
  <c r="AY25" i="15"/>
  <c r="AY26" i="15"/>
  <c r="AY27" i="15"/>
  <c r="AY20" i="15"/>
  <c r="AY21" i="15"/>
  <c r="AY19" i="15"/>
  <c r="AY18" i="15"/>
  <c r="X15" i="15"/>
  <c r="X9" i="15" s="1"/>
  <c r="Y16" i="15"/>
  <c r="Y16" i="18"/>
  <c r="X15" i="18"/>
  <c r="X9" i="18" s="1"/>
  <c r="X10" i="18"/>
  <c r="X10" i="17"/>
  <c r="X15" i="17"/>
  <c r="Y16" i="17"/>
  <c r="Y16" i="23"/>
  <c r="X10" i="23"/>
  <c r="X15" i="23"/>
  <c r="X9" i="23" s="1"/>
  <c r="X10" i="22"/>
  <c r="Y16" i="22"/>
  <c r="X15" i="22"/>
  <c r="X9" i="22" s="1"/>
  <c r="Y16" i="19"/>
  <c r="X10" i="19"/>
  <c r="X15" i="19"/>
  <c r="X9" i="19" s="1"/>
  <c r="X15" i="20"/>
  <c r="X9" i="20" s="1"/>
  <c r="X10" i="20"/>
  <c r="Y16" i="20"/>
  <c r="X15" i="24"/>
  <c r="X9" i="24" s="1"/>
  <c r="Y16" i="24"/>
  <c r="X10" i="24"/>
  <c r="X15" i="16"/>
  <c r="X9" i="16" s="1"/>
  <c r="Y16" i="16"/>
  <c r="X10" i="16"/>
  <c r="Y16" i="21"/>
  <c r="X15" i="21"/>
  <c r="X9" i="21" s="1"/>
  <c r="X10" i="21"/>
  <c r="AZ24" i="24" l="1"/>
  <c r="AZ19" i="24"/>
  <c r="AZ27" i="24"/>
  <c r="AZ26" i="24"/>
  <c r="AZ22" i="24"/>
  <c r="AZ23" i="24"/>
  <c r="AZ25" i="24"/>
  <c r="AZ21" i="24"/>
  <c r="AZ20" i="24"/>
  <c r="AZ18" i="24"/>
  <c r="AZ27" i="23"/>
  <c r="AZ26" i="23"/>
  <c r="AZ25" i="23"/>
  <c r="AZ24" i="23"/>
  <c r="AZ23" i="23"/>
  <c r="AZ22" i="23"/>
  <c r="AZ21" i="23"/>
  <c r="AZ20" i="23"/>
  <c r="AZ19" i="23"/>
  <c r="AZ18" i="23"/>
  <c r="AZ27" i="22"/>
  <c r="AZ26" i="22"/>
  <c r="AZ25" i="22"/>
  <c r="AZ24" i="22"/>
  <c r="AZ23" i="22"/>
  <c r="AZ22" i="22"/>
  <c r="AZ21" i="22"/>
  <c r="AZ20" i="22"/>
  <c r="AZ19" i="22"/>
  <c r="AZ18" i="22"/>
  <c r="AZ27" i="21"/>
  <c r="AZ26" i="21"/>
  <c r="AZ25" i="21"/>
  <c r="AZ24" i="21"/>
  <c r="AZ23" i="21"/>
  <c r="AZ22" i="21"/>
  <c r="AZ21" i="21"/>
  <c r="AZ20" i="21"/>
  <c r="AZ19" i="21"/>
  <c r="AZ18" i="21"/>
  <c r="AZ27" i="20"/>
  <c r="AZ26" i="20"/>
  <c r="AZ25" i="20"/>
  <c r="AZ24" i="20"/>
  <c r="AZ23" i="20"/>
  <c r="AZ22" i="20"/>
  <c r="AZ21" i="20"/>
  <c r="AZ20" i="20"/>
  <c r="AZ19" i="20"/>
  <c r="AZ18" i="20"/>
  <c r="AZ27" i="19"/>
  <c r="AZ26" i="19"/>
  <c r="AZ25" i="19"/>
  <c r="AZ24" i="19"/>
  <c r="AZ23" i="19"/>
  <c r="AZ22" i="19"/>
  <c r="AZ21" i="19"/>
  <c r="AZ20" i="19"/>
  <c r="AZ19" i="19"/>
  <c r="AZ18" i="19"/>
  <c r="AZ27" i="18"/>
  <c r="AZ26" i="18"/>
  <c r="AZ25" i="18"/>
  <c r="AZ24" i="18"/>
  <c r="AZ23" i="18"/>
  <c r="AZ22" i="18"/>
  <c r="AZ21" i="18"/>
  <c r="AZ20" i="18"/>
  <c r="AZ19" i="18"/>
  <c r="AZ18" i="18"/>
  <c r="AZ18" i="17"/>
  <c r="AZ27" i="17"/>
  <c r="AZ26" i="17"/>
  <c r="AZ25" i="17"/>
  <c r="AZ24" i="17"/>
  <c r="AZ23" i="17"/>
  <c r="AZ22" i="17"/>
  <c r="AZ21" i="17"/>
  <c r="AZ20" i="17"/>
  <c r="AZ19" i="17"/>
  <c r="AZ27" i="16"/>
  <c r="AZ26" i="16"/>
  <c r="AZ25" i="16"/>
  <c r="AZ24" i="16"/>
  <c r="AZ23" i="16"/>
  <c r="AZ22" i="16"/>
  <c r="AZ21" i="16"/>
  <c r="AZ20" i="16"/>
  <c r="AZ19" i="16"/>
  <c r="AZ18" i="16"/>
  <c r="Y10" i="15"/>
  <c r="AZ18" i="15"/>
  <c r="AZ22" i="15"/>
  <c r="AZ23" i="15"/>
  <c r="AZ24" i="15"/>
  <c r="AZ25" i="15"/>
  <c r="AZ26" i="15"/>
  <c r="AZ27" i="15"/>
  <c r="AZ21" i="15"/>
  <c r="AZ20" i="15"/>
  <c r="AZ19" i="15"/>
  <c r="Y15" i="15"/>
  <c r="Y9" i="15" s="1"/>
  <c r="Z16" i="15"/>
  <c r="Z16" i="16"/>
  <c r="Y10" i="16"/>
  <c r="Y15" i="16"/>
  <c r="Y9" i="16" s="1"/>
  <c r="Y15" i="23"/>
  <c r="Y9" i="23" s="1"/>
  <c r="Y10" i="23"/>
  <c r="Z16" i="23"/>
  <c r="Z16" i="24"/>
  <c r="Y15" i="24"/>
  <c r="Y9" i="24" s="1"/>
  <c r="Y10" i="24"/>
  <c r="Y10" i="17"/>
  <c r="Y15" i="17"/>
  <c r="Y9" i="17" s="1"/>
  <c r="Z16" i="17"/>
  <c r="Z16" i="19"/>
  <c r="Y15" i="19"/>
  <c r="Y9" i="19" s="1"/>
  <c r="Y10" i="19"/>
  <c r="Y10" i="22"/>
  <c r="Z16" i="22"/>
  <c r="Y15" i="22"/>
  <c r="Y9" i="22" s="1"/>
  <c r="Y15" i="20"/>
  <c r="Y9" i="20" s="1"/>
  <c r="Y10" i="20"/>
  <c r="Z16" i="20"/>
  <c r="X9" i="17"/>
  <c r="Z16" i="21"/>
  <c r="Y15" i="21"/>
  <c r="Y9" i="21" s="1"/>
  <c r="Y10" i="21"/>
  <c r="Z16" i="18"/>
  <c r="Y10" i="18"/>
  <c r="Y15" i="18"/>
  <c r="Y9" i="18" s="1"/>
  <c r="BA19" i="24" l="1"/>
  <c r="BA23" i="24"/>
  <c r="BA21" i="24"/>
  <c r="BA27" i="24"/>
  <c r="BA26" i="24"/>
  <c r="BA25" i="24"/>
  <c r="BA24" i="24"/>
  <c r="BA22" i="24"/>
  <c r="BA20" i="24"/>
  <c r="BA18" i="24"/>
  <c r="BA27" i="23"/>
  <c r="BA26" i="23"/>
  <c r="BA25" i="23"/>
  <c r="BA24" i="23"/>
  <c r="BA23" i="23"/>
  <c r="BA22" i="23"/>
  <c r="BA21" i="23"/>
  <c r="BA20" i="23"/>
  <c r="BA19" i="23"/>
  <c r="BA18" i="23"/>
  <c r="BA27" i="22"/>
  <c r="BA26" i="22"/>
  <c r="BA25" i="22"/>
  <c r="BA24" i="22"/>
  <c r="BA23" i="22"/>
  <c r="BA22" i="22"/>
  <c r="BA21" i="22"/>
  <c r="BA20" i="22"/>
  <c r="BA19" i="22"/>
  <c r="BA18" i="22"/>
  <c r="BA27" i="21"/>
  <c r="BA26" i="21"/>
  <c r="BA25" i="21"/>
  <c r="BA24" i="21"/>
  <c r="BA23" i="21"/>
  <c r="BA22" i="21"/>
  <c r="BA21" i="21"/>
  <c r="BA20" i="21"/>
  <c r="BA19" i="21"/>
  <c r="BA18" i="21"/>
  <c r="BA27" i="20"/>
  <c r="BA26" i="20"/>
  <c r="BA25" i="20"/>
  <c r="BA24" i="20"/>
  <c r="BA23" i="20"/>
  <c r="BA22" i="20"/>
  <c r="BA21" i="20"/>
  <c r="BA20" i="20"/>
  <c r="BA19" i="20"/>
  <c r="BA18" i="20"/>
  <c r="BA27" i="19"/>
  <c r="BA26" i="19"/>
  <c r="BA25" i="19"/>
  <c r="BA24" i="19"/>
  <c r="BA23" i="19"/>
  <c r="BA22" i="19"/>
  <c r="BA21" i="19"/>
  <c r="BA20" i="19"/>
  <c r="BA19" i="19"/>
  <c r="BA18" i="19"/>
  <c r="BA27" i="18"/>
  <c r="BA26" i="18"/>
  <c r="BA25" i="18"/>
  <c r="BA24" i="18"/>
  <c r="BA23" i="18"/>
  <c r="BA22" i="18"/>
  <c r="BA21" i="18"/>
  <c r="BA20" i="18"/>
  <c r="BA19" i="18"/>
  <c r="BA18" i="18"/>
  <c r="BA27" i="17"/>
  <c r="BA26" i="17"/>
  <c r="BA25" i="17"/>
  <c r="BA24" i="17"/>
  <c r="BA23" i="17"/>
  <c r="BA22" i="17"/>
  <c r="BA21" i="17"/>
  <c r="BA20" i="17"/>
  <c r="BA19" i="17"/>
  <c r="BA18" i="17"/>
  <c r="BA21" i="16"/>
  <c r="BA27" i="16"/>
  <c r="BA26" i="16"/>
  <c r="BA25" i="16"/>
  <c r="BA24" i="16"/>
  <c r="BA23" i="16"/>
  <c r="BA22" i="16"/>
  <c r="BA20" i="16"/>
  <c r="BA19" i="16"/>
  <c r="BA18" i="16"/>
  <c r="Z10" i="15"/>
  <c r="BA19" i="15"/>
  <c r="BA18" i="15"/>
  <c r="BA22" i="15"/>
  <c r="BA23" i="15"/>
  <c r="BA24" i="15"/>
  <c r="BA25" i="15"/>
  <c r="BA26" i="15"/>
  <c r="BA27" i="15"/>
  <c r="BA21" i="15"/>
  <c r="BA20" i="15"/>
  <c r="Z15" i="15"/>
  <c r="AA16" i="15"/>
  <c r="Z15" i="21"/>
  <c r="Z9" i="21" s="1"/>
  <c r="Z10" i="21"/>
  <c r="AA16" i="21"/>
  <c r="AA16" i="24"/>
  <c r="Z10" i="24"/>
  <c r="Z15" i="24"/>
  <c r="Z9" i="24" s="1"/>
  <c r="Z10" i="19"/>
  <c r="AA16" i="19"/>
  <c r="Z15" i="19"/>
  <c r="Z9" i="19" s="1"/>
  <c r="AA16" i="17"/>
  <c r="Z15" i="17"/>
  <c r="Z9" i="17" s="1"/>
  <c r="Z10" i="17"/>
  <c r="AA16" i="23"/>
  <c r="Z15" i="23"/>
  <c r="Z9" i="23" s="1"/>
  <c r="Z10" i="23"/>
  <c r="Z15" i="20"/>
  <c r="Z9" i="20" s="1"/>
  <c r="AA16" i="20"/>
  <c r="Z10" i="20"/>
  <c r="Z10" i="18"/>
  <c r="Z15" i="18"/>
  <c r="Z9" i="18" s="1"/>
  <c r="AA16" i="18"/>
  <c r="Z15" i="22"/>
  <c r="Z9" i="22" s="1"/>
  <c r="Z10" i="22"/>
  <c r="AA16" i="22"/>
  <c r="AA16" i="16"/>
  <c r="Z15" i="16"/>
  <c r="Z9" i="16" s="1"/>
  <c r="Z10" i="16"/>
  <c r="Z9" i="15" l="1"/>
  <c r="BB27" i="24"/>
  <c r="BB26" i="24"/>
  <c r="BB25" i="24"/>
  <c r="BB24" i="24"/>
  <c r="BB23" i="24"/>
  <c r="BB22" i="24"/>
  <c r="BB21" i="24"/>
  <c r="BB20" i="24"/>
  <c r="BB18" i="24"/>
  <c r="BB19" i="24"/>
  <c r="BB27" i="23"/>
  <c r="BB26" i="23"/>
  <c r="BB25" i="23"/>
  <c r="BB24" i="23"/>
  <c r="BB23" i="23"/>
  <c r="BB22" i="23"/>
  <c r="BB21" i="23"/>
  <c r="BB20" i="23"/>
  <c r="BB19" i="23"/>
  <c r="BB18" i="23"/>
  <c r="BB27" i="22"/>
  <c r="BB26" i="22"/>
  <c r="BB25" i="22"/>
  <c r="BB24" i="22"/>
  <c r="BB23" i="22"/>
  <c r="BB22" i="22"/>
  <c r="BB21" i="22"/>
  <c r="BB20" i="22"/>
  <c r="BB19" i="22"/>
  <c r="BB18" i="22"/>
  <c r="BB27" i="21"/>
  <c r="BB26" i="21"/>
  <c r="BB25" i="21"/>
  <c r="BB24" i="21"/>
  <c r="BB23" i="21"/>
  <c r="BB22" i="21"/>
  <c r="BB21" i="21"/>
  <c r="BB20" i="21"/>
  <c r="BB19" i="21"/>
  <c r="BB18" i="21"/>
  <c r="BB27" i="20"/>
  <c r="BB26" i="20"/>
  <c r="BB25" i="20"/>
  <c r="BB24" i="20"/>
  <c r="BB23" i="20"/>
  <c r="BB22" i="20"/>
  <c r="BB21" i="20"/>
  <c r="BB20" i="20"/>
  <c r="BB19" i="20"/>
  <c r="BB18" i="20"/>
  <c r="BB27" i="19"/>
  <c r="BB26" i="19"/>
  <c r="BB25" i="19"/>
  <c r="BB24" i="19"/>
  <c r="BB23" i="19"/>
  <c r="BB22" i="19"/>
  <c r="BB21" i="19"/>
  <c r="BB20" i="19"/>
  <c r="BB19" i="19"/>
  <c r="BB18" i="19"/>
  <c r="BB27" i="18"/>
  <c r="BB26" i="18"/>
  <c r="BB25" i="18"/>
  <c r="BB24" i="18"/>
  <c r="BB23" i="18"/>
  <c r="BB22" i="18"/>
  <c r="BB21" i="18"/>
  <c r="BB20" i="18"/>
  <c r="BB19" i="18"/>
  <c r="BB18" i="18"/>
  <c r="BB27" i="17"/>
  <c r="BB26" i="17"/>
  <c r="BB25" i="17"/>
  <c r="BB24" i="17"/>
  <c r="BB23" i="17"/>
  <c r="BB22" i="17"/>
  <c r="BB21" i="17"/>
  <c r="BB20" i="17"/>
  <c r="BB19" i="17"/>
  <c r="BB18" i="17"/>
  <c r="BB27" i="16"/>
  <c r="BB26" i="16"/>
  <c r="BB25" i="16"/>
  <c r="BB24" i="16"/>
  <c r="BB23" i="16"/>
  <c r="BB22" i="16"/>
  <c r="BB21" i="16"/>
  <c r="BB20" i="16"/>
  <c r="BB19" i="16"/>
  <c r="BB18" i="16"/>
  <c r="AA10" i="15"/>
  <c r="BB20" i="15"/>
  <c r="BB19" i="15"/>
  <c r="BB18" i="15"/>
  <c r="BB22" i="15"/>
  <c r="BB23" i="15"/>
  <c r="BB24" i="15"/>
  <c r="BB25" i="15"/>
  <c r="BB26" i="15"/>
  <c r="BB27" i="15"/>
  <c r="BB21" i="15"/>
  <c r="AA15" i="15"/>
  <c r="AA9" i="15" s="1"/>
  <c r="AB16" i="15"/>
  <c r="AA10" i="19"/>
  <c r="AA15" i="19"/>
  <c r="AA9" i="19" s="1"/>
  <c r="AB16" i="19"/>
  <c r="AA10" i="24"/>
  <c r="AB16" i="24"/>
  <c r="AA15" i="24"/>
  <c r="AA9" i="24" s="1"/>
  <c r="AA10" i="22"/>
  <c r="AA15" i="22"/>
  <c r="AA9" i="22" s="1"/>
  <c r="AB16" i="22"/>
  <c r="AA15" i="23"/>
  <c r="AA9" i="23" s="1"/>
  <c r="AB16" i="23"/>
  <c r="AA10" i="23"/>
  <c r="AA15" i="21"/>
  <c r="AA9" i="21" s="1"/>
  <c r="AB16" i="21"/>
  <c r="AA10" i="21"/>
  <c r="AA10" i="17"/>
  <c r="AB16" i="17"/>
  <c r="AA15" i="17"/>
  <c r="AA9" i="17" s="1"/>
  <c r="AA15" i="18"/>
  <c r="AA9" i="18" s="1"/>
  <c r="AB16" i="18"/>
  <c r="AA10" i="18"/>
  <c r="AB16" i="16"/>
  <c r="AA15" i="16"/>
  <c r="AA9" i="16" s="1"/>
  <c r="AA10" i="16"/>
  <c r="AA10" i="20"/>
  <c r="AB16" i="20"/>
  <c r="AA15" i="20"/>
  <c r="AA9" i="20" s="1"/>
  <c r="BC27" i="24" l="1"/>
  <c r="BC26" i="24"/>
  <c r="BC25" i="24"/>
  <c r="BC24" i="24"/>
  <c r="BC23" i="24"/>
  <c r="BC22" i="24"/>
  <c r="BC21" i="24"/>
  <c r="BC20" i="24"/>
  <c r="BC19" i="24"/>
  <c r="BC18" i="24"/>
  <c r="BC27" i="23"/>
  <c r="BC26" i="23"/>
  <c r="BC25" i="23"/>
  <c r="BC24" i="23"/>
  <c r="BC23" i="23"/>
  <c r="BC22" i="23"/>
  <c r="BC21" i="23"/>
  <c r="BC20" i="23"/>
  <c r="BC19" i="23"/>
  <c r="BC18" i="23"/>
  <c r="BC27" i="22"/>
  <c r="BC26" i="22"/>
  <c r="BC25" i="22"/>
  <c r="BC24" i="22"/>
  <c r="BC23" i="22"/>
  <c r="BC22" i="22"/>
  <c r="BC21" i="22"/>
  <c r="BC20" i="22"/>
  <c r="BC19" i="22"/>
  <c r="BC18" i="22"/>
  <c r="BC27" i="21"/>
  <c r="BC26" i="21"/>
  <c r="BC25" i="21"/>
  <c r="BC24" i="21"/>
  <c r="BC23" i="21"/>
  <c r="BC22" i="21"/>
  <c r="BC21" i="21"/>
  <c r="BC20" i="21"/>
  <c r="BC19" i="21"/>
  <c r="BC18" i="21"/>
  <c r="BC27" i="20"/>
  <c r="BC26" i="20"/>
  <c r="BC25" i="20"/>
  <c r="BC24" i="20"/>
  <c r="BC23" i="20"/>
  <c r="BC22" i="20"/>
  <c r="BC21" i="20"/>
  <c r="BC20" i="20"/>
  <c r="BC19" i="20"/>
  <c r="BC18" i="20"/>
  <c r="BC27" i="19"/>
  <c r="BC26" i="19"/>
  <c r="BC25" i="19"/>
  <c r="BC24" i="19"/>
  <c r="BC23" i="19"/>
  <c r="BC22" i="19"/>
  <c r="BC21" i="19"/>
  <c r="BC20" i="19"/>
  <c r="BC19" i="19"/>
  <c r="BC18" i="19"/>
  <c r="BC27" i="18"/>
  <c r="BC26" i="18"/>
  <c r="BC25" i="18"/>
  <c r="BC24" i="18"/>
  <c r="BC23" i="18"/>
  <c r="BC22" i="18"/>
  <c r="BC21" i="18"/>
  <c r="BC20" i="18"/>
  <c r="BC19" i="18"/>
  <c r="BC18" i="18"/>
  <c r="BC27" i="17"/>
  <c r="BC26" i="17"/>
  <c r="BC25" i="17"/>
  <c r="BC24" i="17"/>
  <c r="BC23" i="17"/>
  <c r="BC22" i="17"/>
  <c r="BC21" i="17"/>
  <c r="BC20" i="17"/>
  <c r="BC19" i="17"/>
  <c r="BC18" i="17"/>
  <c r="BC27" i="16"/>
  <c r="BC26" i="16"/>
  <c r="BC25" i="16"/>
  <c r="BC24" i="16"/>
  <c r="BC23" i="16"/>
  <c r="BC22" i="16"/>
  <c r="BC21" i="16"/>
  <c r="BC20" i="16"/>
  <c r="BC19" i="16"/>
  <c r="BC18" i="16"/>
  <c r="AB10" i="15"/>
  <c r="BC21" i="15"/>
  <c r="BC25" i="15"/>
  <c r="BC20" i="15"/>
  <c r="BC22" i="15"/>
  <c r="BC26" i="15"/>
  <c r="BC19" i="15"/>
  <c r="BC27" i="15"/>
  <c r="BC18" i="15"/>
  <c r="BC23" i="15"/>
  <c r="BC24" i="15"/>
  <c r="AB15" i="15"/>
  <c r="AB9" i="15" s="1"/>
  <c r="AC16" i="15"/>
  <c r="AB10" i="21"/>
  <c r="AB15" i="21"/>
  <c r="AB9" i="21" s="1"/>
  <c r="AC16" i="21"/>
  <c r="AB10" i="18"/>
  <c r="AB15" i="18"/>
  <c r="AB9" i="18" s="1"/>
  <c r="AC16" i="18"/>
  <c r="AB10" i="16"/>
  <c r="AB15" i="16"/>
  <c r="AB9" i="16" s="1"/>
  <c r="AC16" i="16"/>
  <c r="AB10" i="23"/>
  <c r="AB15" i="23"/>
  <c r="AB9" i="23" s="1"/>
  <c r="AC16" i="23"/>
  <c r="AB10" i="19"/>
  <c r="AC16" i="19"/>
  <c r="AB15" i="19"/>
  <c r="AB9" i="19" s="1"/>
  <c r="AB15" i="20"/>
  <c r="AB9" i="20" s="1"/>
  <c r="AC16" i="20"/>
  <c r="AB10" i="20"/>
  <c r="AC16" i="24"/>
  <c r="AB10" i="24"/>
  <c r="AB15" i="24"/>
  <c r="AB9" i="24" s="1"/>
  <c r="AB15" i="17"/>
  <c r="AB9" i="17" s="1"/>
  <c r="AB10" i="17"/>
  <c r="AC16" i="17"/>
  <c r="AB15" i="22"/>
  <c r="AB9" i="22" s="1"/>
  <c r="AB10" i="22"/>
  <c r="AC16" i="22"/>
  <c r="BD27" i="24" l="1"/>
  <c r="BD26" i="24"/>
  <c r="BD25" i="24"/>
  <c r="BD23" i="24"/>
  <c r="BD22" i="24"/>
  <c r="BD21" i="24"/>
  <c r="BD19" i="24"/>
  <c r="BD18" i="24"/>
  <c r="BD24" i="24"/>
  <c r="BD20" i="24"/>
  <c r="BD27" i="23"/>
  <c r="BD26" i="23"/>
  <c r="BD25" i="23"/>
  <c r="BD24" i="23"/>
  <c r="BD23" i="23"/>
  <c r="BD22" i="23"/>
  <c r="BD21" i="23"/>
  <c r="BD20" i="23"/>
  <c r="BD19" i="23"/>
  <c r="BD18" i="23"/>
  <c r="BD27" i="22"/>
  <c r="BD26" i="22"/>
  <c r="BD25" i="22"/>
  <c r="BD24" i="22"/>
  <c r="BD23" i="22"/>
  <c r="BD22" i="22"/>
  <c r="BD21" i="22"/>
  <c r="BD20" i="22"/>
  <c r="BD19" i="22"/>
  <c r="BD18" i="22"/>
  <c r="BD27" i="21"/>
  <c r="BD26" i="21"/>
  <c r="BD25" i="21"/>
  <c r="BD24" i="21"/>
  <c r="BD23" i="21"/>
  <c r="BD22" i="21"/>
  <c r="BD21" i="21"/>
  <c r="BD20" i="21"/>
  <c r="BD19" i="21"/>
  <c r="BD18" i="21"/>
  <c r="BD27" i="20"/>
  <c r="BD26" i="20"/>
  <c r="BD25" i="20"/>
  <c r="BD24" i="20"/>
  <c r="BD23" i="20"/>
  <c r="BD22" i="20"/>
  <c r="BD21" i="20"/>
  <c r="BD20" i="20"/>
  <c r="BD19" i="20"/>
  <c r="BD18" i="20"/>
  <c r="BD27" i="19"/>
  <c r="BD26" i="19"/>
  <c r="BD25" i="19"/>
  <c r="BD24" i="19"/>
  <c r="BD23" i="19"/>
  <c r="BD22" i="19"/>
  <c r="BD21" i="19"/>
  <c r="BD20" i="19"/>
  <c r="BD19" i="19"/>
  <c r="BD18" i="19"/>
  <c r="BD27" i="18"/>
  <c r="BD26" i="18"/>
  <c r="BD25" i="18"/>
  <c r="BD24" i="18"/>
  <c r="BD23" i="18"/>
  <c r="BD22" i="18"/>
  <c r="BD21" i="18"/>
  <c r="BD20" i="18"/>
  <c r="BD19" i="18"/>
  <c r="BD18" i="18"/>
  <c r="BD27" i="17"/>
  <c r="BD26" i="17"/>
  <c r="BD25" i="17"/>
  <c r="BD24" i="17"/>
  <c r="BD23" i="17"/>
  <c r="BD22" i="17"/>
  <c r="BD21" i="17"/>
  <c r="BD20" i="17"/>
  <c r="BD19" i="17"/>
  <c r="BD18" i="17"/>
  <c r="BD19" i="16"/>
  <c r="BD18" i="16"/>
  <c r="BD23" i="16"/>
  <c r="BD22" i="16"/>
  <c r="BD24" i="16"/>
  <c r="BD27" i="16"/>
  <c r="BD26" i="16"/>
  <c r="BD25" i="16"/>
  <c r="BD21" i="16"/>
  <c r="BD20" i="16"/>
  <c r="AC10" i="15"/>
  <c r="BD21" i="15"/>
  <c r="BD18" i="15"/>
  <c r="BD24" i="15"/>
  <c r="BD26" i="15"/>
  <c r="BD20" i="15"/>
  <c r="BD22" i="15"/>
  <c r="BD19" i="15"/>
  <c r="BD23" i="15"/>
  <c r="BD25" i="15"/>
  <c r="BD27" i="15"/>
  <c r="AC15" i="15"/>
  <c r="AC9" i="15" s="1"/>
  <c r="AD16" i="15"/>
  <c r="AC10" i="18"/>
  <c r="AC15" i="18"/>
  <c r="AC9" i="18" s="1"/>
  <c r="AD16" i="18"/>
  <c r="AD16" i="23"/>
  <c r="AC15" i="23"/>
  <c r="AC9" i="23" s="1"/>
  <c r="AC10" i="23"/>
  <c r="AC10" i="19"/>
  <c r="AD16" i="19"/>
  <c r="AC15" i="19"/>
  <c r="AC9" i="19" s="1"/>
  <c r="AC10" i="22"/>
  <c r="AD16" i="22"/>
  <c r="AC15" i="22"/>
  <c r="AC9" i="22" s="1"/>
  <c r="AD16" i="24"/>
  <c r="AC15" i="24"/>
  <c r="AC9" i="24" s="1"/>
  <c r="AC10" i="24"/>
  <c r="AC10" i="21"/>
  <c r="AD16" i="21"/>
  <c r="AC15" i="21"/>
  <c r="AC9" i="21" s="1"/>
  <c r="AD16" i="17"/>
  <c r="AC15" i="17"/>
  <c r="AC9" i="17" s="1"/>
  <c r="AC10" i="17"/>
  <c r="AD16" i="20"/>
  <c r="AC15" i="20"/>
  <c r="AC9" i="20" s="1"/>
  <c r="AC10" i="20"/>
  <c r="AD16" i="16"/>
  <c r="AC10" i="16"/>
  <c r="AC15" i="16"/>
  <c r="AC9" i="16" s="1"/>
  <c r="BE27" i="24" l="1"/>
  <c r="BE26" i="24"/>
  <c r="BE25" i="24"/>
  <c r="BE24" i="24"/>
  <c r="BE23" i="24"/>
  <c r="BE22" i="24"/>
  <c r="BE21" i="24"/>
  <c r="BE20" i="24"/>
  <c r="BE19" i="24"/>
  <c r="BE18" i="24"/>
  <c r="BE19" i="23"/>
  <c r="BE18" i="23"/>
  <c r="BE25" i="23"/>
  <c r="BE24" i="23"/>
  <c r="BE21" i="23"/>
  <c r="BE23" i="23"/>
  <c r="BE20" i="23"/>
  <c r="BE26" i="23"/>
  <c r="BE27" i="23"/>
  <c r="BE22" i="23"/>
  <c r="BE19" i="22"/>
  <c r="BE18" i="22"/>
  <c r="BE23" i="22"/>
  <c r="BE26" i="22"/>
  <c r="BE25" i="22"/>
  <c r="BE24" i="22"/>
  <c r="BE21" i="22"/>
  <c r="BE27" i="22"/>
  <c r="BE22" i="22"/>
  <c r="BE20" i="22"/>
  <c r="BE19" i="21"/>
  <c r="BE18" i="21"/>
  <c r="BE25" i="21"/>
  <c r="BE21" i="21"/>
  <c r="BE24" i="21"/>
  <c r="BE26" i="21"/>
  <c r="BE22" i="21"/>
  <c r="BE23" i="21"/>
  <c r="BE20" i="21"/>
  <c r="BE27" i="21"/>
  <c r="BE19" i="20"/>
  <c r="BE18" i="20"/>
  <c r="BE25" i="20"/>
  <c r="BE23" i="20"/>
  <c r="BE26" i="20"/>
  <c r="BE21" i="20"/>
  <c r="BE20" i="20"/>
  <c r="BE24" i="20"/>
  <c r="BE22" i="20"/>
  <c r="BE27" i="20"/>
  <c r="BE19" i="19"/>
  <c r="BE18" i="19"/>
  <c r="BE25" i="19"/>
  <c r="BE23" i="19"/>
  <c r="BE20" i="19"/>
  <c r="BE22" i="19"/>
  <c r="BE26" i="19"/>
  <c r="BE21" i="19"/>
  <c r="BE27" i="19"/>
  <c r="BE24" i="19"/>
  <c r="BE26" i="18"/>
  <c r="BE25" i="18"/>
  <c r="BE22" i="18"/>
  <c r="BE21" i="18"/>
  <c r="BE24" i="18"/>
  <c r="BE18" i="18"/>
  <c r="BE19" i="18"/>
  <c r="BE27" i="18"/>
  <c r="BE23" i="18"/>
  <c r="BE20" i="18"/>
  <c r="BE19" i="17"/>
  <c r="BE18" i="17"/>
  <c r="BE27" i="17"/>
  <c r="BE26" i="17"/>
  <c r="BE25" i="17"/>
  <c r="BE24" i="17"/>
  <c r="BE23" i="17"/>
  <c r="BE22" i="17"/>
  <c r="BE21" i="17"/>
  <c r="BE20" i="17"/>
  <c r="BE19" i="16"/>
  <c r="BE27" i="16"/>
  <c r="BE26" i="16"/>
  <c r="BE25" i="16"/>
  <c r="BE24" i="16"/>
  <c r="BE23" i="16"/>
  <c r="BE22" i="16"/>
  <c r="BE21" i="16"/>
  <c r="BE20" i="16"/>
  <c r="BE18" i="16"/>
  <c r="AD10" i="15"/>
  <c r="BE18" i="15"/>
  <c r="BE21" i="15"/>
  <c r="BE20" i="15"/>
  <c r="BE19" i="15"/>
  <c r="BE22" i="15"/>
  <c r="BE23" i="15"/>
  <c r="BE24" i="15"/>
  <c r="BE25" i="15"/>
  <c r="BE26" i="15"/>
  <c r="BE27" i="15"/>
  <c r="AD15" i="15"/>
  <c r="AD9" i="15" s="1"/>
  <c r="AE16" i="15"/>
  <c r="AF16" i="15" s="1"/>
  <c r="AD15" i="19"/>
  <c r="AD9" i="19" s="1"/>
  <c r="AE16" i="19"/>
  <c r="AF16" i="19" s="1"/>
  <c r="AD10" i="19"/>
  <c r="AD15" i="23"/>
  <c r="AD9" i="23" s="1"/>
  <c r="AD10" i="23"/>
  <c r="AE16" i="23"/>
  <c r="AF16" i="23" s="1"/>
  <c r="AD15" i="20"/>
  <c r="AD9" i="20" s="1"/>
  <c r="AD10" i="20"/>
  <c r="AE16" i="20"/>
  <c r="AF16" i="20" s="1"/>
  <c r="AD15" i="24"/>
  <c r="AD9" i="24" s="1"/>
  <c r="AD10" i="24"/>
  <c r="AE16" i="24"/>
  <c r="AF16" i="24" s="1"/>
  <c r="AD10" i="17"/>
  <c r="AE16" i="17"/>
  <c r="AF16" i="17" s="1"/>
  <c r="AD15" i="17"/>
  <c r="AD9" i="17" s="1"/>
  <c r="AE16" i="22"/>
  <c r="AF16" i="22" s="1"/>
  <c r="AD15" i="22"/>
  <c r="AD9" i="22" s="1"/>
  <c r="AD10" i="22"/>
  <c r="AD10" i="18"/>
  <c r="AE16" i="18"/>
  <c r="AF16" i="18" s="1"/>
  <c r="AD15" i="18"/>
  <c r="AD9" i="18" s="1"/>
  <c r="AE16" i="16"/>
  <c r="AF16" i="16" s="1"/>
  <c r="AD10" i="16"/>
  <c r="AD15" i="16"/>
  <c r="AD9" i="16" s="1"/>
  <c r="AE16" i="21"/>
  <c r="AF16" i="21" s="1"/>
  <c r="AD15" i="21"/>
  <c r="AD9" i="21" s="1"/>
  <c r="AD10" i="21"/>
  <c r="AF15" i="21" l="1"/>
  <c r="AF9" i="21" s="1"/>
  <c r="BG23" i="21"/>
  <c r="BG21" i="21"/>
  <c r="BG26" i="21"/>
  <c r="BG22" i="21"/>
  <c r="BG18" i="21"/>
  <c r="BG27" i="21"/>
  <c r="AF10" i="21"/>
  <c r="BG25" i="21"/>
  <c r="BG20" i="21"/>
  <c r="BG24" i="21"/>
  <c r="BG19" i="21"/>
  <c r="AF15" i="22"/>
  <c r="AF9" i="22" s="1"/>
  <c r="AF10" i="22"/>
  <c r="AF15" i="17"/>
  <c r="AF9" i="17" s="1"/>
  <c r="BG20" i="17"/>
  <c r="BG24" i="17"/>
  <c r="BG18" i="17"/>
  <c r="BG23" i="17"/>
  <c r="BG25" i="17"/>
  <c r="BG27" i="17"/>
  <c r="BG19" i="17"/>
  <c r="BG26" i="17"/>
  <c r="BG22" i="17"/>
  <c r="BG21" i="17"/>
  <c r="AF10" i="17"/>
  <c r="AF15" i="23"/>
  <c r="AF9" i="23" s="1"/>
  <c r="BG25" i="23"/>
  <c r="BG23" i="23"/>
  <c r="BG21" i="23"/>
  <c r="AF10" i="23"/>
  <c r="BG27" i="23"/>
  <c r="BG24" i="23"/>
  <c r="BG19" i="23"/>
  <c r="BG22" i="23"/>
  <c r="BG26" i="23"/>
  <c r="BG18" i="23"/>
  <c r="BG20" i="23"/>
  <c r="AF15" i="20"/>
  <c r="AF9" i="20" s="1"/>
  <c r="BG18" i="20"/>
  <c r="AF10" i="20"/>
  <c r="BG23" i="20"/>
  <c r="BG25" i="20"/>
  <c r="BG24" i="20"/>
  <c r="BG26" i="20"/>
  <c r="BG22" i="20"/>
  <c r="BG21" i="20"/>
  <c r="BG20" i="20"/>
  <c r="BG19" i="20"/>
  <c r="BG27" i="20"/>
  <c r="AF15" i="18"/>
  <c r="AF9" i="18" s="1"/>
  <c r="BG19" i="18"/>
  <c r="BG26" i="18"/>
  <c r="BG24" i="18"/>
  <c r="BG18" i="18"/>
  <c r="BG27" i="18"/>
  <c r="BG21" i="18"/>
  <c r="AF10" i="18"/>
  <c r="BG25" i="18"/>
  <c r="BG23" i="18"/>
  <c r="BG20" i="18"/>
  <c r="BG22" i="18"/>
  <c r="AF15" i="24"/>
  <c r="AF9" i="24" s="1"/>
  <c r="AF10" i="24"/>
  <c r="BG23" i="24"/>
  <c r="BG25" i="24"/>
  <c r="BG21" i="24"/>
  <c r="BG24" i="24"/>
  <c r="BG20" i="24"/>
  <c r="BG22" i="24"/>
  <c r="BG19" i="24"/>
  <c r="BG26" i="24"/>
  <c r="BG18" i="24"/>
  <c r="BG27" i="24"/>
  <c r="AF15" i="19"/>
  <c r="AF9" i="19" s="1"/>
  <c r="AF10" i="19"/>
  <c r="BG26" i="19"/>
  <c r="BG20" i="19"/>
  <c r="BG18" i="19"/>
  <c r="BG22" i="19"/>
  <c r="BG25" i="19"/>
  <c r="BG24" i="19"/>
  <c r="BG21" i="19"/>
  <c r="BG23" i="19"/>
  <c r="BG27" i="19"/>
  <c r="BG19" i="19"/>
  <c r="AF15" i="16"/>
  <c r="BG26" i="16"/>
  <c r="BG22" i="16"/>
  <c r="BG25" i="16"/>
  <c r="BG18" i="16"/>
  <c r="BG27" i="16"/>
  <c r="BG24" i="16"/>
  <c r="BG21" i="16"/>
  <c r="BG19" i="16"/>
  <c r="AF10" i="16"/>
  <c r="BG20" i="16"/>
  <c r="BG23" i="16"/>
  <c r="AF15" i="15"/>
  <c r="F3" i="15" s="1"/>
  <c r="AF10" i="15"/>
  <c r="BG26" i="15"/>
  <c r="BG23" i="15"/>
  <c r="BG27" i="15"/>
  <c r="BG18" i="15"/>
  <c r="BG19" i="15"/>
  <c r="BG22" i="15"/>
  <c r="BG24" i="15"/>
  <c r="BG25" i="15"/>
  <c r="BG21" i="15"/>
  <c r="BG20" i="15"/>
  <c r="BF27" i="24"/>
  <c r="BF26" i="24"/>
  <c r="BF25" i="24"/>
  <c r="BF24" i="24"/>
  <c r="BF23" i="24"/>
  <c r="BF22" i="24"/>
  <c r="BF21" i="24"/>
  <c r="BF20" i="24"/>
  <c r="BF19" i="24"/>
  <c r="BF18" i="24"/>
  <c r="BF19" i="23"/>
  <c r="BF18" i="23"/>
  <c r="AH18" i="23" s="1"/>
  <c r="BF27" i="23"/>
  <c r="BF26" i="23"/>
  <c r="AH26" i="23" s="1"/>
  <c r="BF25" i="23"/>
  <c r="AH25" i="23" s="1"/>
  <c r="BF24" i="23"/>
  <c r="AH24" i="23" s="1"/>
  <c r="BF23" i="23"/>
  <c r="AH23" i="23" s="1"/>
  <c r="BF22" i="23"/>
  <c r="AH22" i="23" s="1"/>
  <c r="BF21" i="23"/>
  <c r="BF20" i="23"/>
  <c r="BF26" i="22"/>
  <c r="AH26" i="22" s="1"/>
  <c r="BF25" i="22"/>
  <c r="AH25" i="22" s="1"/>
  <c r="BF23" i="22"/>
  <c r="AH23" i="22" s="1"/>
  <c r="BF21" i="22"/>
  <c r="AH21" i="22" s="1"/>
  <c r="BF20" i="22"/>
  <c r="AH20" i="22" s="1"/>
  <c r="BF19" i="22"/>
  <c r="AH19" i="22" s="1"/>
  <c r="BF22" i="22"/>
  <c r="AH22" i="22" s="1"/>
  <c r="BF27" i="22"/>
  <c r="AH27" i="22" s="1"/>
  <c r="BF24" i="22"/>
  <c r="AH24" i="22" s="1"/>
  <c r="BF18" i="22"/>
  <c r="AH18" i="22" s="1"/>
  <c r="BF19" i="21"/>
  <c r="AH19" i="21" s="1"/>
  <c r="BF18" i="21"/>
  <c r="AH18" i="21" s="1"/>
  <c r="BF27" i="21"/>
  <c r="AH27" i="21" s="1"/>
  <c r="BF26" i="21"/>
  <c r="AH26" i="21" s="1"/>
  <c r="BF25" i="21"/>
  <c r="AH25" i="21" s="1"/>
  <c r="BF24" i="21"/>
  <c r="AH24" i="21" s="1"/>
  <c r="BF23" i="21"/>
  <c r="AH23" i="21" s="1"/>
  <c r="BF22" i="21"/>
  <c r="AH22" i="21" s="1"/>
  <c r="BF21" i="21"/>
  <c r="AH21" i="21" s="1"/>
  <c r="BF20" i="21"/>
  <c r="AH20" i="21" s="1"/>
  <c r="BF18" i="20"/>
  <c r="BF19" i="20"/>
  <c r="AH19" i="20" s="1"/>
  <c r="BF27" i="20"/>
  <c r="BF26" i="20"/>
  <c r="AH26" i="20" s="1"/>
  <c r="BF25" i="20"/>
  <c r="AH25" i="20" s="1"/>
  <c r="BF24" i="20"/>
  <c r="AH24" i="20" s="1"/>
  <c r="BF23" i="20"/>
  <c r="BF22" i="20"/>
  <c r="AH22" i="20" s="1"/>
  <c r="BF21" i="20"/>
  <c r="AH21" i="20" s="1"/>
  <c r="BF20" i="20"/>
  <c r="AH20" i="20" s="1"/>
  <c r="BF18" i="19"/>
  <c r="BF19" i="19"/>
  <c r="BF27" i="19"/>
  <c r="AH27" i="19" s="1"/>
  <c r="BF26" i="19"/>
  <c r="AH26" i="19" s="1"/>
  <c r="BF25" i="19"/>
  <c r="AH25" i="19" s="1"/>
  <c r="BF24" i="19"/>
  <c r="AH24" i="19" s="1"/>
  <c r="BF23" i="19"/>
  <c r="AH23" i="19" s="1"/>
  <c r="BF22" i="19"/>
  <c r="AH22" i="19" s="1"/>
  <c r="BF21" i="19"/>
  <c r="AH21" i="19" s="1"/>
  <c r="BF20" i="19"/>
  <c r="BF27" i="18"/>
  <c r="BF26" i="18"/>
  <c r="AH26" i="18" s="1"/>
  <c r="BF25" i="18"/>
  <c r="AH25" i="18" s="1"/>
  <c r="BF24" i="18"/>
  <c r="AH24" i="18" s="1"/>
  <c r="BF23" i="18"/>
  <c r="AH23" i="18" s="1"/>
  <c r="BF22" i="18"/>
  <c r="BF21" i="18"/>
  <c r="AH21" i="18" s="1"/>
  <c r="BF20" i="18"/>
  <c r="AH20" i="18" s="1"/>
  <c r="BF19" i="18"/>
  <c r="AH19" i="18" s="1"/>
  <c r="BF18" i="18"/>
  <c r="BF27" i="17"/>
  <c r="AH27" i="17" s="1"/>
  <c r="BF26" i="17"/>
  <c r="AH26" i="17" s="1"/>
  <c r="BF25" i="17"/>
  <c r="AH25" i="17" s="1"/>
  <c r="BF24" i="17"/>
  <c r="AH24" i="17" s="1"/>
  <c r="BF23" i="17"/>
  <c r="AH23" i="17" s="1"/>
  <c r="BF22" i="17"/>
  <c r="BF21" i="17"/>
  <c r="AH21" i="17" s="1"/>
  <c r="BF20" i="17"/>
  <c r="BF19" i="17"/>
  <c r="BF18" i="17"/>
  <c r="AH18" i="17" s="1"/>
  <c r="BF27" i="16"/>
  <c r="AH27" i="16" s="1"/>
  <c r="BF26" i="16"/>
  <c r="AH26" i="16" s="1"/>
  <c r="BF25" i="16"/>
  <c r="BF24" i="16"/>
  <c r="AH24" i="16" s="1"/>
  <c r="BF23" i="16"/>
  <c r="AH23" i="16" s="1"/>
  <c r="BF22" i="16"/>
  <c r="AH22" i="16" s="1"/>
  <c r="BF21" i="16"/>
  <c r="BF20" i="16"/>
  <c r="AH20" i="16" s="1"/>
  <c r="BF19" i="16"/>
  <c r="AH19" i="16" s="1"/>
  <c r="BF18" i="16"/>
  <c r="AE15" i="15"/>
  <c r="AE9" i="15" s="1"/>
  <c r="BF20" i="15"/>
  <c r="BF19" i="15"/>
  <c r="BF21" i="15"/>
  <c r="BF18" i="15"/>
  <c r="BF22" i="15"/>
  <c r="BF23" i="15"/>
  <c r="BF24" i="15"/>
  <c r="BF25" i="15"/>
  <c r="BF26" i="15"/>
  <c r="BF27" i="15"/>
  <c r="AE10" i="15"/>
  <c r="AE10" i="22"/>
  <c r="AE15" i="22"/>
  <c r="AE9" i="22" s="1"/>
  <c r="G9" i="22" s="1"/>
  <c r="AE10" i="18"/>
  <c r="G10" i="18" s="1"/>
  <c r="AE15" i="18"/>
  <c r="AE9" i="18" s="1"/>
  <c r="G9" i="18" s="1"/>
  <c r="AE15" i="24"/>
  <c r="AE9" i="24" s="1"/>
  <c r="AE10" i="24"/>
  <c r="AE15" i="23"/>
  <c r="AE9" i="23" s="1"/>
  <c r="G9" i="23" s="1"/>
  <c r="AE10" i="23"/>
  <c r="G10" i="23" s="1"/>
  <c r="AE15" i="16"/>
  <c r="AE9" i="16" s="1"/>
  <c r="AE10" i="16"/>
  <c r="AE15" i="19"/>
  <c r="AE9" i="19" s="1"/>
  <c r="G9" i="19" s="1"/>
  <c r="AE10" i="19"/>
  <c r="G10" i="19" s="1"/>
  <c r="AE10" i="17"/>
  <c r="G10" i="17" s="1"/>
  <c r="AE15" i="17"/>
  <c r="AE15" i="21"/>
  <c r="AE9" i="21" s="1"/>
  <c r="G9" i="21" s="1"/>
  <c r="AE10" i="21"/>
  <c r="AE10" i="20"/>
  <c r="G10" i="20" s="1"/>
  <c r="AE15" i="20"/>
  <c r="AE9" i="20" s="1"/>
  <c r="G9" i="20" s="1"/>
  <c r="AH23" i="20" l="1"/>
  <c r="AH25" i="16"/>
  <c r="AH27" i="20"/>
  <c r="AH19" i="23"/>
  <c r="AH22" i="24"/>
  <c r="G10" i="16"/>
  <c r="AH20" i="17"/>
  <c r="AH18" i="18"/>
  <c r="G11" i="18" s="1"/>
  <c r="G8" i="18" s="1"/>
  <c r="AH18" i="20"/>
  <c r="AH27" i="18"/>
  <c r="AH27" i="23"/>
  <c r="AH22" i="17"/>
  <c r="G10" i="21"/>
  <c r="F2" i="21" s="1"/>
  <c r="AH18" i="19"/>
  <c r="AH22" i="18"/>
  <c r="AH26" i="24"/>
  <c r="G10" i="24"/>
  <c r="AH19" i="24"/>
  <c r="G9" i="24"/>
  <c r="AH19" i="17"/>
  <c r="AH20" i="24"/>
  <c r="G10" i="22"/>
  <c r="AH24" i="24"/>
  <c r="AH21" i="24"/>
  <c r="AH20" i="19"/>
  <c r="AH19" i="19"/>
  <c r="AH20" i="23"/>
  <c r="AH27" i="24"/>
  <c r="AH25" i="24"/>
  <c r="AH21" i="23"/>
  <c r="AH18" i="24"/>
  <c r="AH23" i="24"/>
  <c r="AF9" i="16"/>
  <c r="F3" i="16"/>
  <c r="AH21" i="16"/>
  <c r="G9" i="16"/>
  <c r="F2" i="16" s="1"/>
  <c r="AH18" i="16"/>
  <c r="G11" i="16" s="1"/>
  <c r="M18" i="11"/>
  <c r="AH18" i="15"/>
  <c r="AH27" i="15"/>
  <c r="AF9" i="15"/>
  <c r="G9" i="15" s="1"/>
  <c r="AH22" i="15"/>
  <c r="AH19" i="15"/>
  <c r="AH20" i="15"/>
  <c r="AH23" i="15"/>
  <c r="AH21" i="15"/>
  <c r="AH26" i="15"/>
  <c r="AH25" i="15"/>
  <c r="G10" i="15"/>
  <c r="AH24" i="15"/>
  <c r="G11" i="22"/>
  <c r="G11" i="21"/>
  <c r="G11" i="20"/>
  <c r="G8" i="20" s="1"/>
  <c r="M17" i="11" s="1"/>
  <c r="F2" i="22"/>
  <c r="F2" i="20"/>
  <c r="F2" i="18"/>
  <c r="F2" i="19"/>
  <c r="F2" i="24"/>
  <c r="F2" i="23"/>
  <c r="AE9" i="17"/>
  <c r="G9" i="17" s="1"/>
  <c r="G11" i="17" l="1"/>
  <c r="G11" i="24"/>
  <c r="G8" i="24" s="1"/>
  <c r="M21" i="11" s="1"/>
  <c r="G11" i="19"/>
  <c r="G8" i="19" s="1"/>
  <c r="M16" i="11" s="1"/>
  <c r="G8" i="21"/>
  <c r="G11" i="23"/>
  <c r="G8" i="23" s="1"/>
  <c r="M20" i="11" s="1"/>
  <c r="G8" i="22"/>
  <c r="M19" i="11" s="1"/>
  <c r="G8" i="16"/>
  <c r="G11" i="15"/>
  <c r="G8" i="15" s="1"/>
  <c r="F2" i="15"/>
  <c r="P13" i="11"/>
  <c r="M13" i="11"/>
  <c r="M15" i="11"/>
  <c r="P15" i="11"/>
  <c r="F2" i="17"/>
  <c r="G8" i="17"/>
  <c r="P14" i="11" s="1"/>
  <c r="P12" i="11" l="1"/>
  <c r="C25" i="11" s="1"/>
  <c r="M12" i="11"/>
  <c r="M14" i="11"/>
  <c r="AJ28" i="13"/>
  <c r="AJ39" i="13"/>
  <c r="M23" i="11" l="1"/>
  <c r="M45" i="11" s="1"/>
  <c r="M48" i="11" s="1"/>
  <c r="P38" i="11" s="1"/>
  <c r="M50" i="11" l="1"/>
  <c r="M38" i="11" s="1"/>
  <c r="C40" i="11" s="1"/>
  <c r="AH12" i="11"/>
  <c r="AH13" i="11"/>
  <c r="AL13" i="11" s="1"/>
  <c r="AJ13" i="11"/>
  <c r="AJ14" i="11"/>
  <c r="AE12" i="11" l="1"/>
  <c r="AJ12" i="11" s="1"/>
  <c r="AI19" i="11" s="1"/>
  <c r="C52" i="11"/>
  <c r="AE17" i="11" l="1"/>
</calcChain>
</file>

<file path=xl/sharedStrings.xml><?xml version="1.0" encoding="utf-8"?>
<sst xmlns="http://schemas.openxmlformats.org/spreadsheetml/2006/main" count="527" uniqueCount="236">
  <si>
    <t>NOMBRE:</t>
  </si>
  <si>
    <t>ACRÓNIMO:</t>
  </si>
  <si>
    <t>PROYECTO EN COOPERACIÓN</t>
  </si>
  <si>
    <t>CIF</t>
  </si>
  <si>
    <t>DATOS DEL SOLICITANTE</t>
  </si>
  <si>
    <t>TÍTULO DEL PROYECTO</t>
  </si>
  <si>
    <t>Pág 1</t>
  </si>
  <si>
    <t>Pág 2</t>
  </si>
  <si>
    <t>CAF</t>
  </si>
  <si>
    <t>NOMBRE</t>
  </si>
  <si>
    <t>TITULACIÓN</t>
  </si>
  <si>
    <t>Pág 3</t>
  </si>
  <si>
    <t>ACRÓNIMO</t>
  </si>
  <si>
    <t>IMPORTE (€)</t>
  </si>
  <si>
    <t>RECURSOS HUMANOS DEL SOLICITANTE QUE PARTICIPAN EN EL PROYECTO</t>
  </si>
  <si>
    <t>Pág 4</t>
  </si>
  <si>
    <t>PT1</t>
  </si>
  <si>
    <t>RRHH</t>
  </si>
  <si>
    <t>PT1-T1</t>
  </si>
  <si>
    <t>PT1-T2</t>
  </si>
  <si>
    <t>PT1-T3</t>
  </si>
  <si>
    <t>PT1-T4</t>
  </si>
  <si>
    <t>PT1-T5</t>
  </si>
  <si>
    <t>TOTAL</t>
  </si>
  <si>
    <t>PT2</t>
  </si>
  <si>
    <t>PT2-T1</t>
  </si>
  <si>
    <t>PT2-T2</t>
  </si>
  <si>
    <t>PT2-T3</t>
  </si>
  <si>
    <t>PT2-T4</t>
  </si>
  <si>
    <t>PT2-T5</t>
  </si>
  <si>
    <t>PT3</t>
  </si>
  <si>
    <t>PT3-T1</t>
  </si>
  <si>
    <t>PT3-T2</t>
  </si>
  <si>
    <t>PT3-T3</t>
  </si>
  <si>
    <t>PT3-T4</t>
  </si>
  <si>
    <t>PT3-T5</t>
  </si>
  <si>
    <t>PT4</t>
  </si>
  <si>
    <t>PT4-T1</t>
  </si>
  <si>
    <t>PT4-T2</t>
  </si>
  <si>
    <t>PT4-T3</t>
  </si>
  <si>
    <t>PT4-T4</t>
  </si>
  <si>
    <t>PT4-T5</t>
  </si>
  <si>
    <t>PT5</t>
  </si>
  <si>
    <t>PT6</t>
  </si>
  <si>
    <t>PT6-T1</t>
  </si>
  <si>
    <t>PT6-T2</t>
  </si>
  <si>
    <t>PT6-T3</t>
  </si>
  <si>
    <t>PT6-T4</t>
  </si>
  <si>
    <t>PT6-T5</t>
  </si>
  <si>
    <t>PT5-T1</t>
  </si>
  <si>
    <t>PT5-T2</t>
  </si>
  <si>
    <t>PT5-T3</t>
  </si>
  <si>
    <t>PT5-T4</t>
  </si>
  <si>
    <t>PT5-T5</t>
  </si>
  <si>
    <t>PT7</t>
  </si>
  <si>
    <t>PT8</t>
  </si>
  <si>
    <t>PT9</t>
  </si>
  <si>
    <t>PT10</t>
  </si>
  <si>
    <t>PT7-T1</t>
  </si>
  <si>
    <t>PT7-T2</t>
  </si>
  <si>
    <t>PT7-T3</t>
  </si>
  <si>
    <t>PT7-T4</t>
  </si>
  <si>
    <t>PT7-T5</t>
  </si>
  <si>
    <t>PT9-T1</t>
  </si>
  <si>
    <t>PT9-T2</t>
  </si>
  <si>
    <t>PT9-T3</t>
  </si>
  <si>
    <t>PT9-T4</t>
  </si>
  <si>
    <t>PT9-T5</t>
  </si>
  <si>
    <t>PT8-T1</t>
  </si>
  <si>
    <t>PT8-T2</t>
  </si>
  <si>
    <t>PT8-T3</t>
  </si>
  <si>
    <t>PT8-T4</t>
  </si>
  <si>
    <t>PT8-T5</t>
  </si>
  <si>
    <t>PT10-T1</t>
  </si>
  <si>
    <t>PT10-T2</t>
  </si>
  <si>
    <t>PT10-T3</t>
  </si>
  <si>
    <t>PT10-T4</t>
  </si>
  <si>
    <t>PT10-T5</t>
  </si>
  <si>
    <t>RESUMEN ECONÓMICO DEL PROYECTO</t>
  </si>
  <si>
    <t>TOTAL COSTES DIRECTOS DE PERSONAL</t>
  </si>
  <si>
    <t>COLABORACIONES EXTERNAS</t>
  </si>
  <si>
    <t>COSTES DIRECTOS DE PERSONAL</t>
  </si>
  <si>
    <t>Pág 5</t>
  </si>
  <si>
    <t>INICIO</t>
  </si>
  <si>
    <t>FIN</t>
  </si>
  <si>
    <t>MES</t>
  </si>
  <si>
    <t>Pág 6</t>
  </si>
  <si>
    <t>Pág 8</t>
  </si>
  <si>
    <t>TAREA</t>
  </si>
  <si>
    <t>DESCRIPCIÓN TAREA</t>
  </si>
  <si>
    <t>PROYECTO:</t>
  </si>
  <si>
    <t>SOLICITANTE:</t>
  </si>
  <si>
    <t>SOLICITUD</t>
  </si>
  <si>
    <t>COLABORACIÓN:</t>
  </si>
  <si>
    <t>ESTRUCTURA GENERAL PROYECTO</t>
  </si>
  <si>
    <t>FINAL</t>
  </si>
  <si>
    <t>PT / TAREA</t>
  </si>
  <si>
    <t>DESCRIPCIÓN</t>
  </si>
  <si>
    <t>Pág 9</t>
  </si>
  <si>
    <t>(S/N)</t>
  </si>
  <si>
    <t>Pág 10</t>
  </si>
  <si>
    <t>Pág 11</t>
  </si>
  <si>
    <t>Pág 12</t>
  </si>
  <si>
    <t>COSTES INDIRECTOS</t>
  </si>
  <si>
    <t>BASE</t>
  </si>
  <si>
    <t>PORCENTAJE</t>
  </si>
  <si>
    <t>TEC-1</t>
  </si>
  <si>
    <t>TEC-2</t>
  </si>
  <si>
    <t>TEC-3</t>
  </si>
  <si>
    <t>TEC-4</t>
  </si>
  <si>
    <t>TEC-5</t>
  </si>
  <si>
    <t>TEC-6</t>
  </si>
  <si>
    <t>TEC-7</t>
  </si>
  <si>
    <t>TEC-8</t>
  </si>
  <si>
    <t>TEC-9</t>
  </si>
  <si>
    <t>TEC-10</t>
  </si>
  <si>
    <t>EX1</t>
  </si>
  <si>
    <t>EX2</t>
  </si>
  <si>
    <t>EX3</t>
  </si>
  <si>
    <t>EX4</t>
  </si>
  <si>
    <t>EX5</t>
  </si>
  <si>
    <t>TOTAL COSTES INDIRECTOS</t>
  </si>
  <si>
    <t>PRIMER
APELLIDO</t>
  </si>
  <si>
    <t>SEGUNDO
APELLIDO</t>
  </si>
  <si>
    <t>EMPRESAS PARTICIPANTES</t>
  </si>
  <si>
    <t>PLAZO EJECUCIÓN PROYECTO</t>
  </si>
  <si>
    <t>MES INICIO:</t>
  </si>
  <si>
    <t>AÑO INICIO:</t>
  </si>
  <si>
    <t>MES FINALIZACIÓN:</t>
  </si>
  <si>
    <t>AÑO FINALIZACIÓN:</t>
  </si>
  <si>
    <t>AÑO:</t>
  </si>
  <si>
    <t>MES:</t>
  </si>
  <si>
    <t>Inicio:</t>
  </si>
  <si>
    <t>Final:</t>
  </si>
  <si>
    <t>Enero</t>
  </si>
  <si>
    <t>Febrero</t>
  </si>
  <si>
    <t>Marzo</t>
  </si>
  <si>
    <t>Abril</t>
  </si>
  <si>
    <t>Mayo</t>
  </si>
  <si>
    <t>Junio</t>
  </si>
  <si>
    <t>Julio</t>
  </si>
  <si>
    <t>Agosto</t>
  </si>
  <si>
    <t>Septiembre</t>
  </si>
  <si>
    <t>Octubre</t>
  </si>
  <si>
    <t>Noviembre</t>
  </si>
  <si>
    <t>Diciembre</t>
  </si>
  <si>
    <t>meses</t>
  </si>
  <si>
    <t>IMPORTE (€)
(IVA excl)</t>
  </si>
  <si>
    <t>NOMBRE DEL COLABORADOR Y/O DESCRIPCIÓN DEL GASTO</t>
  </si>
  <si>
    <t>Pág 7</t>
  </si>
  <si>
    <t>Meses con % superior a 100</t>
  </si>
  <si>
    <t>SUMA</t>
  </si>
  <si>
    <t>COSTES INVESTIGACIÓN CONTRACTUAL, CONOCIMIENTOS Y PATENTES</t>
  </si>
  <si>
    <t>ADQUIRIDAS Y CONSULTORÍA</t>
  </si>
  <si>
    <t>TOTAL COLABORACIONES EXTERNAS</t>
  </si>
  <si>
    <t>Pág 19</t>
  </si>
  <si>
    <t>PAQUETE DE TRABAJO 1</t>
  </si>
  <si>
    <t>COSTES INVESTIGACIÓN CONTRACTUAL, CONOCIMIENTOS Y PATENTES ADQUIRIDAS.</t>
  </si>
  <si>
    <t>PAQUETE DE TRABAJO 10</t>
  </si>
  <si>
    <t>PAQUETE DE TRABAJO 7</t>
  </si>
  <si>
    <t>PAQUETE DE TRABAJO 8</t>
  </si>
  <si>
    <t>PAQUETE DE TRABAJO 9</t>
  </si>
  <si>
    <t>PAQUETE DE TRABAJO 4</t>
  </si>
  <si>
    <t>PAQUETE DE TRABAJO 5</t>
  </si>
  <si>
    <t>PAQUETE DE TRABAJO 6</t>
  </si>
  <si>
    <t>PAQUETE DE TRABAJO 2</t>
  </si>
  <si>
    <t>PAQUETE DE TRABAJO 3</t>
  </si>
  <si>
    <t>ESTRUCTURA PARTICULAR PROYECTO CRONOGRAMA</t>
  </si>
  <si>
    <t>ESTRUCTURA PARTICULAR PROYECTO DEDICACIÓN</t>
  </si>
  <si>
    <t>PT</t>
  </si>
  <si>
    <t>MES
FINAL</t>
  </si>
  <si>
    <t>MES
INICIO</t>
  </si>
  <si>
    <t>DEDICACIÓN TOTAL MENSUAL</t>
  </si>
  <si>
    <t>CRONOGRAMA DEL PROYECTO</t>
  </si>
  <si>
    <t>PRESUPUESTO TOTAL PARA
EL QUE SE SOLICITA SUBVENCIÓN</t>
  </si>
  <si>
    <t>COSTE
BRUTO
MENSUAL</t>
  </si>
  <si>
    <t>Presup. min individual</t>
  </si>
  <si>
    <t>Presup.min.cooperac.</t>
  </si>
  <si>
    <t>Plazo máx. individual</t>
  </si>
  <si>
    <t>Plazo máx. cooperac.</t>
  </si>
  <si>
    <t>Proyecto individual</t>
  </si>
  <si>
    <t>Proyecto en cooperac.</t>
  </si>
  <si>
    <t>COSTE BRUTO
ANUAL SUBVENCIONABLE (*)
(€)</t>
  </si>
  <si>
    <t>(*) NOTA 1: el cálculo de los costes brutos del personal investigador y del personal que desarrolle labores técnicas en las actividades subvencionadas se realizará de acuerdo con lo dispuesto en el apartado COSTES SUBVENCIONABLES del ANEXO I de las Bases Reguladoras del Programa de Ayudas</t>
  </si>
  <si>
    <t>SIN
PLAZO</t>
  </si>
  <si>
    <t>ERROR
PLAZO</t>
  </si>
  <si>
    <t>Meses con dedicación fuera de plazo</t>
  </si>
  <si>
    <t>DESGLOSE DEL PROYECTO DE COOPERACIÓN</t>
  </si>
  <si>
    <t>IMPORTE SOLICITADO
(sin IVA)</t>
  </si>
  <si>
    <t>%</t>
  </si>
  <si>
    <t>CRONOGRAMA DEL PROYECTO CON % DEDICACIÓN MENSUAL DEL TRABAJADOR:</t>
  </si>
  <si>
    <t>CUMPLIMENTACIÓN S/N</t>
  </si>
  <si>
    <t>Trabajador con algún % erróneo</t>
  </si>
  <si>
    <t>Meses con dedicación fuera de plazo ejecución proyecto</t>
  </si>
  <si>
    <t>Nº dedicaciones fuera de plazo ejecución del PT</t>
  </si>
  <si>
    <t>SOLAYU-ID-24</t>
  </si>
  <si>
    <t>Pág 20</t>
  </si>
  <si>
    <t>Pág 18</t>
  </si>
  <si>
    <t>Pág 13</t>
  </si>
  <si>
    <t>Pág 14</t>
  </si>
  <si>
    <t>Pág 15</t>
  </si>
  <si>
    <t>Pág 16</t>
  </si>
  <si>
    <t>Pág 17</t>
  </si>
  <si>
    <t>INSTRUCCIONES PARA CUMPLIMENTAR EL PRESUPUESTO DEL PROYECTO DE I+D PARA EL QUE SE SOLICITA LA AYUDA</t>
  </si>
  <si>
    <t>GENERAL</t>
  </si>
  <si>
    <t>1-. Este impreso se utilizará tanto para los proyectos de la Modalidad 1 (Proyectos individuales) como los de la Modalidad 2 (Proyectos en cooperación).</t>
  </si>
  <si>
    <t>2-. En los proyectos de la Modalidad 2 cada empresa que forme parte del consorcio deberá presentar un presupuesto de las tareas de I+D que desarrolla dentro del proyecto en cooperación.</t>
  </si>
  <si>
    <t>3. Sólo introducir datos en las celdas coloreadas en azul; las celdas en blanco se autocompletan y las de color naranja son avisos de errores.</t>
  </si>
  <si>
    <t>PESTAÑA "DATOS"</t>
  </si>
  <si>
    <t>1-. Cumplimentar el nombre del solicitante (Celda E8) y su acrónimo (Celda E9).</t>
  </si>
  <si>
    <t>2-. Cumplimentar el título del proyecto (Celda B12) y su acrónimo (Celda E14).</t>
  </si>
  <si>
    <t>3-. Indicar si se trata de un proyecto individual o de un proyecto en cooperación (Celda N16).</t>
  </si>
  <si>
    <t>4. Se recomienda cumplimentar la hoja de Excel siguiendo el orden lógico de las pestañas que la componen (DATOS-ESTRUCTURA PROYECTO-GASTOS COLABORACIONES EXTERNAS-RRHH-DEDICACIÓN TÉCNICO 1- DEDICACIÓN TÉCNICO 2, ETC)</t>
  </si>
  <si>
    <t>4-. En el caso de proyectos de la Modalidad 2, se deberá cumplimentar tanto el nombre de los diferentes participantes como su CIF.</t>
  </si>
  <si>
    <t>5-. Finalmente se deberá cumplimentar tanto el mes y año de inicio del proyecto (Celdas F26 y F27) como el mes y año de finalización del proyecto (Celdas N26 y N27).</t>
  </si>
  <si>
    <t>PESTAÑA "ESTRUCTURA PROYECTO"</t>
  </si>
  <si>
    <t>1-. Se ha predefinido una estructura de proyecto de diez paquetes de trabajo (PT1 a PT10) y, en cada uno de ellos, hasta cinco tareas (T1 a T5).</t>
  </si>
  <si>
    <t>2-. En primer lugar se deberá cumplimentar el nombre del paquete de trabajo.</t>
  </si>
  <si>
    <t>3-. A continuación y para cada una de las tareas del PT, se cumplimentará tanto la fechas de inicio y final de la Tarea como su descripción.</t>
  </si>
  <si>
    <t>1-. Para cada una de las colaboraciones externas necesarias para el desarrollo del proyecto se deberá cumplimentar: nombre del colaborador externo, su acrónimo y el importe (IVA excluido).</t>
  </si>
  <si>
    <t>PESTAÑA "GASTOS COLABORACIONES EXTERNAS"</t>
  </si>
  <si>
    <t>PESTAÑA "RRHH"</t>
  </si>
  <si>
    <t xml:space="preserve">2-. En el caso de que se fuese a realizar una nueva contratación para la ejecución del proyecto se deberá utilizar la siguiente codificación:
</t>
  </si>
  <si>
    <t>Primera contratación: NOMBRE: AAA; PRIMER APELLIDO: 1A ; SEGUNDO APELLIDO: 2A.
Segunda contratación: NOMBRE: BBB; PRIMER APELLIDO: 1B ; SEGUNDO APELLIDO: 2B.</t>
  </si>
  <si>
    <t>PESTAÑA "CRONOGRAMA"</t>
  </si>
  <si>
    <t>PESTAÑAS "DEDICACIÓN TEC-1", "DEDICACIÓN TEC-2", etc.</t>
  </si>
  <si>
    <t>1-. En cada una de estas diez pestañas se debe reflejar el porcentaje de dedicación mensual, para cada uno de los Paquetes de Trabajo previamente definidos, de los distintos trabajadores dados de alta en la pestaña "RRHH".</t>
  </si>
  <si>
    <t>PESTAÑA "RESUMEN"</t>
  </si>
  <si>
    <t>2-. Además de lo anterior y exclusivamente para proyectos correspondientes a la Modalidad 2, será necesario reflejar el importe solicitado para el resto de participantes del proyecto en cooperación.</t>
  </si>
  <si>
    <t>1-. Para cada uno de los trabajadores del solicitantese deberá cumplimentar; primer apellido, segundo apellido, nombre y titulación. Además de lo anterior, se deberá reflejar su coste bruto anual subvencionable de acuerdo con lo indicado en el Anexo I de las Bases Reguladoras del programa de Ayudas.</t>
  </si>
  <si>
    <t>1-. Esta pestaña se autocompleta a partir de los datos introducidos en la Pestaña "ESTRUCTURA DEL PROYECTO".</t>
  </si>
  <si>
    <t>2-. Para ello, en cada mes dentro del plazo de ejecución del proyecto en los que se vaya a desarrollar cada Paquete de Trabajo, se indicará el % de dedicación del trabajador a dicho Paquete de Trabajo introduciendo el valor única y exclusivamente en las celdas previamente coloreadas en azul. En caso de asignar el porcentaje de dedicación del trabajador en una celda en blanco, se coloreará en naranja advirtiendo el error.</t>
  </si>
  <si>
    <t>1-. En esta Pestaña se autocompletan los importes correspondientes a las diferentes tipologías de gasto del solicitante utilizando para ello los datos que previamente se hubiesen cumplimentado en las pestañas anteriores.</t>
  </si>
  <si>
    <t>Inicio</t>
  </si>
  <si>
    <t>Final</t>
  </si>
  <si>
    <t>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</si>
</sst>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1" x14ac:knownFonts="1">
    <font>
      <sz val="11"/>
      <color theme="1"/>
      <name val="Calibri"/>
      <family val="2"/>
      <scheme val="minor"/>
    </font>
    <font>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theme="1"/>
      <name val="Nunito Sans"/>
    </font>
    <font>
      <b/>
      <sz val="9"/>
      <color rgb="FF000000"/>
      <name val="Nunito Sans"/>
    </font>
    <font>
      <b/>
      <sz val="11"/>
      <color theme="1"/>
      <name val="Nunito Sans"/>
    </font>
    <font>
      <b/>
      <sz val="10"/>
      <color theme="1"/>
      <name val="Nunito Sans"/>
    </font>
    <font>
      <sz val="10"/>
      <name val="Nunito Sans"/>
    </font>
    <font>
      <sz val="10"/>
      <color theme="1"/>
      <name val="Nunito Sans"/>
    </font>
    <font>
      <sz val="8"/>
      <color rgb="FF000000"/>
      <name val="Nunito Sans"/>
    </font>
    <font>
      <sz val="9"/>
      <color theme="1"/>
      <name val="Nunito Sans"/>
    </font>
    <font>
      <b/>
      <sz val="8"/>
      <color theme="1"/>
      <name val="Nunito Sans"/>
    </font>
    <font>
      <b/>
      <sz val="10"/>
      <color rgb="FF000000"/>
      <name val="Nunito Sans"/>
    </font>
    <font>
      <sz val="10"/>
      <color rgb="FF000000"/>
      <name val="Nunito Sans"/>
    </font>
    <font>
      <sz val="10"/>
      <color theme="1"/>
      <name val="Calibri"/>
      <family val="2"/>
      <scheme val="minor"/>
    </font>
    <font>
      <sz val="8"/>
      <color theme="1"/>
      <name val="Nunito Sans"/>
    </font>
    <font>
      <b/>
      <sz val="9"/>
      <color theme="1"/>
      <name val="Nunito Sans"/>
    </font>
    <font>
      <b/>
      <sz val="8"/>
      <color indexed="8"/>
      <name val="Nunito Sans"/>
    </font>
    <font>
      <b/>
      <sz val="11"/>
      <color indexed="8"/>
      <name val="Nunito Sans"/>
    </font>
    <font>
      <sz val="11"/>
      <color indexed="8"/>
      <name val="Nunito Sans"/>
    </font>
    <font>
      <b/>
      <sz val="10"/>
      <color rgb="FFFF0000"/>
      <name val="Nunito Sans"/>
    </font>
    <font>
      <sz val="11"/>
      <color rgb="FFFF0000"/>
      <name val="Nunito Sans"/>
    </font>
    <font>
      <b/>
      <sz val="12"/>
      <color indexed="8"/>
      <name val="Nunito Sans"/>
    </font>
    <font>
      <b/>
      <sz val="10"/>
      <color indexed="8"/>
      <name val="Nunito Sans"/>
    </font>
    <font>
      <b/>
      <sz val="9"/>
      <color rgb="FFFF0000"/>
      <name val="Nunito Sans"/>
    </font>
    <font>
      <b/>
      <sz val="8"/>
      <color rgb="FFFF0000"/>
      <name val="Nunito Sans"/>
    </font>
    <font>
      <sz val="7"/>
      <color theme="1"/>
      <name val="Nunito Sans"/>
    </font>
    <font>
      <sz val="10"/>
      <color indexed="8"/>
      <name val="Nunito Sans"/>
    </font>
    <font>
      <sz val="11"/>
      <name val="Nunito Sans"/>
    </font>
    <font>
      <b/>
      <sz val="10"/>
      <name val="Nunito Sans"/>
    </font>
    <font>
      <b/>
      <sz val="9"/>
      <name val="Nunito Sans"/>
    </font>
    <font>
      <b/>
      <sz val="12"/>
      <name val="Nunito Sans"/>
    </font>
    <font>
      <b/>
      <sz val="11"/>
      <name val="Nunito Sans"/>
    </font>
    <font>
      <sz val="8"/>
      <name val="Nunito Sans"/>
    </font>
    <font>
      <sz val="9"/>
      <color theme="0"/>
      <name val="Nunito Sans"/>
    </font>
    <font>
      <sz val="10"/>
      <color rgb="FFFF0000"/>
      <name val="Nunito Sans"/>
    </font>
    <font>
      <sz val="9"/>
      <name val="Nunito Sans"/>
    </font>
    <font>
      <sz val="11"/>
      <color theme="0"/>
      <name val="Nunito Sans"/>
    </font>
    <font>
      <b/>
      <sz val="12"/>
      <color theme="1"/>
      <name val="Nunito Sans"/>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bottom/>
      <diagonal/>
    </border>
  </borders>
  <cellStyleXfs count="2">
    <xf numFmtId="0" fontId="0" fillId="0" borderId="0"/>
    <xf numFmtId="9" fontId="1" fillId="0" borderId="0" applyFont="0" applyFill="0" applyBorder="0" applyAlignment="0" applyProtection="0"/>
  </cellStyleXfs>
  <cellXfs count="401">
    <xf numFmtId="0" fontId="0" fillId="0" borderId="0" xfId="0"/>
    <xf numFmtId="17" fontId="12" fillId="0" borderId="1" xfId="0" applyNumberFormat="1" applyFont="1" applyBorder="1" applyAlignment="1" applyProtection="1">
      <alignment horizontal="center" vertical="center"/>
      <protection locked="0"/>
    </xf>
    <xf numFmtId="17" fontId="12" fillId="0" borderId="3" xfId="0" applyNumberFormat="1" applyFont="1" applyBorder="1" applyAlignment="1" applyProtection="1">
      <alignment horizontal="center" vertical="center"/>
      <protection locked="0"/>
    </xf>
    <xf numFmtId="17" fontId="12" fillId="0" borderId="5" xfId="0" applyNumberFormat="1" applyFont="1" applyBorder="1" applyAlignment="1" applyProtection="1">
      <alignment horizontal="center" vertical="center"/>
      <protection locked="0"/>
    </xf>
    <xf numFmtId="17" fontId="12" fillId="0" borderId="6" xfId="0" applyNumberFormat="1" applyFont="1" applyBorder="1" applyAlignment="1" applyProtection="1">
      <alignment horizontal="center" vertical="center"/>
      <protection locked="0"/>
    </xf>
    <xf numFmtId="0" fontId="12" fillId="5" borderId="14" xfId="0" applyFont="1" applyFill="1" applyBorder="1" applyAlignment="1" applyProtection="1">
      <alignment horizontal="left" vertical="center" indent="1"/>
      <protection locked="0"/>
    </xf>
    <xf numFmtId="0" fontId="12" fillId="5" borderId="1" xfId="0" applyFont="1" applyFill="1" applyBorder="1" applyAlignment="1" applyProtection="1">
      <alignment horizontal="left" vertical="center" indent="1"/>
      <protection locked="0"/>
    </xf>
    <xf numFmtId="0" fontId="12" fillId="5" borderId="5" xfId="0" applyFont="1" applyFill="1" applyBorder="1" applyAlignment="1" applyProtection="1">
      <alignment horizontal="left" vertical="center" indent="1"/>
      <protection locked="0"/>
    </xf>
    <xf numFmtId="0" fontId="1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12" fillId="0" borderId="0" xfId="0" applyFont="1" applyAlignment="1">
      <alignment vertical="center"/>
    </xf>
    <xf numFmtId="0" fontId="22" fillId="0" borderId="0" xfId="0" applyFont="1" applyAlignment="1">
      <alignment vertical="center"/>
    </xf>
    <xf numFmtId="0" fontId="6" fillId="0" borderId="0" xfId="0" applyFont="1" applyAlignment="1">
      <alignment horizontal="right" vertical="center"/>
    </xf>
    <xf numFmtId="0" fontId="12" fillId="0" borderId="0" xfId="0" applyFont="1" applyAlignment="1">
      <alignment horizontal="right" vertical="center"/>
    </xf>
    <xf numFmtId="17" fontId="19" fillId="4" borderId="63" xfId="0" applyNumberFormat="1" applyFont="1" applyFill="1" applyBorder="1" applyAlignment="1">
      <alignment horizontal="center" vertical="center"/>
    </xf>
    <xf numFmtId="17" fontId="19" fillId="4" borderId="64" xfId="0" applyNumberFormat="1" applyFont="1" applyFill="1" applyBorder="1" applyAlignment="1">
      <alignment horizontal="center" vertical="center"/>
    </xf>
    <xf numFmtId="17" fontId="19" fillId="4" borderId="65" xfId="0" applyNumberFormat="1"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indent="1"/>
    </xf>
    <xf numFmtId="17" fontId="18" fillId="0" borderId="8" xfId="0" applyNumberFormat="1" applyFont="1" applyBorder="1" applyAlignment="1">
      <alignment horizontal="center" vertical="center"/>
    </xf>
    <xf numFmtId="17" fontId="18" fillId="0" borderId="0" xfId="0" applyNumberFormat="1" applyFont="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9" fontId="29" fillId="0" borderId="0" xfId="1" applyFont="1" applyAlignment="1" applyProtection="1">
      <alignment horizontal="center" vertical="center"/>
      <protection locked="0"/>
    </xf>
    <xf numFmtId="9" fontId="10" fillId="0" borderId="0" xfId="1" applyFont="1" applyAlignment="1" applyProtection="1">
      <alignment horizontal="center" vertical="center"/>
      <protection locked="0"/>
    </xf>
    <xf numFmtId="9" fontId="8" fillId="0" borderId="0" xfId="1" applyFont="1" applyAlignment="1" applyProtection="1">
      <alignment horizontal="center" vertical="center"/>
      <protection locked="0"/>
    </xf>
    <xf numFmtId="0" fontId="17" fillId="0" borderId="0" xfId="0" applyFont="1" applyAlignment="1">
      <alignment vertical="center"/>
    </xf>
    <xf numFmtId="0" fontId="17" fillId="0" borderId="0" xfId="0" applyFont="1" applyAlignment="1">
      <alignment horizontal="center" vertical="center"/>
    </xf>
    <xf numFmtId="0" fontId="36" fillId="0" borderId="0" xfId="0" applyFont="1" applyAlignment="1">
      <alignment horizontal="center" vertical="center"/>
    </xf>
    <xf numFmtId="0" fontId="19" fillId="4" borderId="70" xfId="0" applyFont="1" applyFill="1" applyBorder="1" applyAlignment="1">
      <alignment horizontal="center" vertical="center" wrapText="1"/>
    </xf>
    <xf numFmtId="0" fontId="19" fillId="4" borderId="71" xfId="0" applyFont="1" applyFill="1" applyBorder="1" applyAlignment="1">
      <alignment horizontal="center" vertical="center" wrapText="1"/>
    </xf>
    <xf numFmtId="0" fontId="19" fillId="4" borderId="64" xfId="0" applyFont="1" applyFill="1" applyBorder="1" applyAlignment="1">
      <alignment horizontal="center" vertical="center" wrapText="1"/>
    </xf>
    <xf numFmtId="0" fontId="19" fillId="4" borderId="75" xfId="0" applyFont="1" applyFill="1" applyBorder="1" applyAlignment="1">
      <alignment horizontal="center" vertical="center" wrapText="1"/>
    </xf>
    <xf numFmtId="17" fontId="19" fillId="4" borderId="76" xfId="0" applyNumberFormat="1" applyFont="1" applyFill="1" applyBorder="1" applyAlignment="1">
      <alignment horizontal="center" vertical="center"/>
    </xf>
    <xf numFmtId="17" fontId="19" fillId="4" borderId="62" xfId="0" applyNumberFormat="1" applyFont="1" applyFill="1" applyBorder="1" applyAlignment="1">
      <alignment horizontal="center" vertical="center"/>
    </xf>
    <xf numFmtId="17" fontId="19" fillId="4" borderId="77" xfId="0" applyNumberFormat="1" applyFont="1" applyFill="1" applyBorder="1" applyAlignment="1">
      <alignment horizontal="center" vertical="center"/>
    </xf>
    <xf numFmtId="0" fontId="17" fillId="0" borderId="0" xfId="0" applyFont="1" applyAlignment="1">
      <alignment horizontal="left" vertical="center"/>
    </xf>
    <xf numFmtId="17" fontId="12" fillId="0" borderId="0" xfId="0" applyNumberFormat="1" applyFont="1" applyAlignment="1">
      <alignment horizontal="center" vertical="center"/>
    </xf>
    <xf numFmtId="0" fontId="21" fillId="0" borderId="0" xfId="0" applyFont="1"/>
    <xf numFmtId="0" fontId="8" fillId="0" borderId="0" xfId="0" applyFont="1" applyAlignment="1">
      <alignment horizontal="center" vertical="center"/>
    </xf>
    <xf numFmtId="0" fontId="11" fillId="0" borderId="0" xfId="0" applyFont="1" applyAlignment="1">
      <alignment horizontal="left" vertical="center"/>
    </xf>
    <xf numFmtId="0" fontId="18" fillId="4" borderId="41" xfId="0" applyFont="1" applyFill="1" applyBorder="1" applyAlignment="1">
      <alignment vertical="center"/>
    </xf>
    <xf numFmtId="0" fontId="8" fillId="4" borderId="25" xfId="0" applyFont="1" applyFill="1" applyBorder="1" applyAlignment="1">
      <alignment horizontal="center" vertical="center"/>
    </xf>
    <xf numFmtId="0" fontId="18" fillId="0" borderId="0" xfId="0" applyFont="1" applyAlignment="1">
      <alignment vertical="center"/>
    </xf>
    <xf numFmtId="0" fontId="26" fillId="0" borderId="0" xfId="0" applyFont="1" applyAlignment="1">
      <alignment vertical="center"/>
    </xf>
    <xf numFmtId="0" fontId="8" fillId="4" borderId="22" xfId="0" applyFont="1" applyFill="1" applyBorder="1" applyAlignment="1">
      <alignment vertical="center"/>
    </xf>
    <xf numFmtId="0" fontId="23" fillId="0" borderId="0" xfId="0" applyFont="1" applyAlignment="1">
      <alignment vertical="center"/>
    </xf>
    <xf numFmtId="0" fontId="8" fillId="4" borderId="23" xfId="0" applyFont="1" applyFill="1" applyBorder="1" applyAlignment="1">
      <alignment vertical="center"/>
    </xf>
    <xf numFmtId="0" fontId="8" fillId="4" borderId="18" xfId="0" applyFont="1" applyFill="1" applyBorder="1" applyAlignment="1">
      <alignment vertical="center"/>
    </xf>
    <xf numFmtId="0" fontId="17" fillId="0" borderId="0" xfId="0" applyFont="1" applyAlignment="1">
      <alignment vertical="center" wrapText="1"/>
    </xf>
    <xf numFmtId="0" fontId="18" fillId="0" borderId="0" xfId="0" applyFont="1" applyAlignment="1">
      <alignment horizontal="left" vertical="center" wrapText="1" indent="1"/>
    </xf>
    <xf numFmtId="0" fontId="5" fillId="4" borderId="41" xfId="0" applyFont="1" applyFill="1" applyBorder="1" applyAlignment="1">
      <alignment vertical="center"/>
    </xf>
    <xf numFmtId="0" fontId="8" fillId="4" borderId="17"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29" xfId="0" applyFont="1" applyFill="1" applyBorder="1" applyAlignment="1">
      <alignment vertical="center"/>
    </xf>
    <xf numFmtId="0" fontId="8" fillId="4" borderId="30" xfId="0" applyFont="1" applyFill="1" applyBorder="1" applyAlignment="1">
      <alignment vertical="center"/>
    </xf>
    <xf numFmtId="0" fontId="8" fillId="4" borderId="31" xfId="0" applyFont="1" applyFill="1" applyBorder="1" applyAlignment="1">
      <alignment vertical="center"/>
    </xf>
    <xf numFmtId="0" fontId="7" fillId="0" borderId="0" xfId="0" applyFont="1" applyAlignment="1">
      <alignment horizontal="right" vertical="center"/>
    </xf>
    <xf numFmtId="2" fontId="7" fillId="0" borderId="0" xfId="0" applyNumberFormat="1" applyFont="1" applyAlignment="1">
      <alignment horizontal="right" vertical="center"/>
    </xf>
    <xf numFmtId="2" fontId="27"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right" vertical="center" indent="1"/>
    </xf>
    <xf numFmtId="4" fontId="12" fillId="5" borderId="15" xfId="0" applyNumberFormat="1" applyFont="1" applyFill="1" applyBorder="1" applyAlignment="1" applyProtection="1">
      <alignment horizontal="right" vertical="center" indent="1"/>
      <protection locked="0"/>
    </xf>
    <xf numFmtId="4" fontId="12" fillId="5" borderId="3" xfId="0" applyNumberFormat="1" applyFont="1" applyFill="1" applyBorder="1" applyAlignment="1" applyProtection="1">
      <alignment horizontal="right" vertical="center" indent="1"/>
      <protection locked="0"/>
    </xf>
    <xf numFmtId="4" fontId="12" fillId="5" borderId="6" xfId="0" applyNumberFormat="1" applyFont="1" applyFill="1" applyBorder="1" applyAlignment="1" applyProtection="1">
      <alignment horizontal="right" vertical="center" indent="1"/>
      <protection locked="0"/>
    </xf>
    <xf numFmtId="0" fontId="7" fillId="4" borderId="10" xfId="0" applyFont="1" applyFill="1" applyBorder="1" applyAlignment="1">
      <alignment horizontal="right" vertical="center"/>
    </xf>
    <xf numFmtId="4" fontId="7" fillId="4" borderId="12" xfId="0" applyNumberFormat="1" applyFont="1" applyFill="1" applyBorder="1" applyAlignment="1">
      <alignment horizontal="right" vertical="center" indent="1"/>
    </xf>
    <xf numFmtId="0" fontId="17" fillId="0" borderId="1" xfId="0" applyFont="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0" fillId="2" borderId="2" xfId="0" applyFont="1" applyFill="1" applyBorder="1" applyAlignment="1">
      <alignment horizontal="left" vertical="center"/>
    </xf>
    <xf numFmtId="0" fontId="17" fillId="6" borderId="1" xfId="0" applyFont="1" applyFill="1" applyBorder="1" applyAlignment="1">
      <alignment horizontal="center" vertical="center"/>
    </xf>
    <xf numFmtId="0" fontId="10" fillId="2" borderId="4" xfId="0" applyFont="1" applyFill="1" applyBorder="1" applyAlignment="1">
      <alignment horizontal="left" vertical="center"/>
    </xf>
    <xf numFmtId="0" fontId="4" fillId="3" borderId="0" xfId="0" applyFont="1" applyFill="1"/>
    <xf numFmtId="0" fontId="4" fillId="5" borderId="1" xfId="0" applyFont="1" applyFill="1" applyBorder="1" applyAlignment="1">
      <alignment horizontal="center"/>
    </xf>
    <xf numFmtId="4" fontId="4" fillId="5" borderId="1" xfId="0" applyNumberFormat="1" applyFont="1" applyFill="1" applyBorder="1" applyAlignment="1">
      <alignment horizontal="center"/>
    </xf>
    <xf numFmtId="0" fontId="4" fillId="0" borderId="1" xfId="0" applyFont="1" applyBorder="1" applyAlignment="1">
      <alignment horizontal="center"/>
    </xf>
    <xf numFmtId="0" fontId="3" fillId="3" borderId="0" xfId="0" applyFont="1" applyFill="1"/>
    <xf numFmtId="0" fontId="4" fillId="3" borderId="0" xfId="0" applyFont="1" applyFill="1" applyAlignment="1">
      <alignment horizontal="left"/>
    </xf>
    <xf numFmtId="4" fontId="4" fillId="3" borderId="0" xfId="0" applyNumberFormat="1" applyFont="1" applyFill="1"/>
    <xf numFmtId="0" fontId="4" fillId="3" borderId="1" xfId="0" applyFont="1" applyFill="1" applyBorder="1"/>
    <xf numFmtId="0" fontId="3" fillId="3" borderId="0" xfId="0" applyFont="1" applyFill="1" applyAlignment="1">
      <alignment horizontal="right"/>
    </xf>
    <xf numFmtId="4" fontId="3" fillId="3" borderId="0" xfId="0" applyNumberFormat="1" applyFont="1" applyFill="1" applyAlignment="1">
      <alignment horizontal="right"/>
    </xf>
    <xf numFmtId="14" fontId="4" fillId="3" borderId="0" xfId="0" applyNumberFormat="1" applyFont="1" applyFill="1" applyAlignment="1">
      <alignment horizontal="center"/>
    </xf>
    <xf numFmtId="17" fontId="4" fillId="3" borderId="0" xfId="0" applyNumberFormat="1" applyFont="1" applyFill="1"/>
    <xf numFmtId="0" fontId="4" fillId="6" borderId="1" xfId="0" applyFont="1" applyFill="1" applyBorder="1" applyAlignment="1">
      <alignment horizontal="center"/>
    </xf>
    <xf numFmtId="17" fontId="4" fillId="6" borderId="1" xfId="0" applyNumberFormat="1" applyFont="1" applyFill="1" applyBorder="1"/>
    <xf numFmtId="0" fontId="4" fillId="3" borderId="1" xfId="0" applyFont="1" applyFill="1" applyBorder="1" applyAlignment="1">
      <alignment horizontal="center"/>
    </xf>
    <xf numFmtId="17" fontId="4" fillId="3" borderId="1" xfId="0" applyNumberFormat="1" applyFont="1" applyFill="1" applyBorder="1"/>
    <xf numFmtId="14" fontId="4" fillId="3" borderId="0" xfId="0" applyNumberFormat="1" applyFont="1" applyFill="1" applyAlignment="1">
      <alignment horizontal="left"/>
    </xf>
    <xf numFmtId="0" fontId="30" fillId="0" borderId="0" xfId="0" applyFont="1" applyAlignment="1">
      <alignment vertical="center"/>
    </xf>
    <xf numFmtId="0" fontId="32" fillId="0" borderId="0" xfId="0" applyFont="1" applyAlignment="1">
      <alignment horizontal="right" vertical="center"/>
    </xf>
    <xf numFmtId="0" fontId="34" fillId="2" borderId="21"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26" xfId="0" applyFont="1" applyFill="1" applyBorder="1" applyAlignment="1">
      <alignment horizontal="center" vertical="center"/>
    </xf>
    <xf numFmtId="0" fontId="31" fillId="2" borderId="36" xfId="0" applyFont="1" applyFill="1" applyBorder="1" applyAlignment="1">
      <alignment vertical="center"/>
    </xf>
    <xf numFmtId="0" fontId="31" fillId="2" borderId="0" xfId="0" applyFont="1" applyFill="1" applyAlignment="1">
      <alignment vertical="center"/>
    </xf>
    <xf numFmtId="0" fontId="31" fillId="2" borderId="0" xfId="0" applyFont="1" applyFill="1" applyAlignment="1">
      <alignment horizontal="center" vertical="center"/>
    </xf>
    <xf numFmtId="0" fontId="31" fillId="2" borderId="54" xfId="0" applyFont="1" applyFill="1" applyBorder="1" applyAlignment="1">
      <alignment horizontal="center" vertical="center"/>
    </xf>
    <xf numFmtId="0" fontId="9" fillId="0" borderId="0" xfId="0" applyFont="1" applyAlignment="1">
      <alignment vertical="center"/>
    </xf>
    <xf numFmtId="0" fontId="9" fillId="2" borderId="36"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horizontal="center" vertical="center"/>
    </xf>
    <xf numFmtId="0" fontId="35" fillId="0" borderId="0" xfId="0" applyFont="1" applyAlignment="1">
      <alignment horizontal="righ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4" fontId="9" fillId="2" borderId="0" xfId="0" applyNumberFormat="1" applyFont="1" applyFill="1" applyAlignment="1">
      <alignment horizontal="right" vertical="center" indent="1"/>
    </xf>
    <xf numFmtId="4" fontId="9" fillId="2" borderId="54" xfId="0" applyNumberFormat="1" applyFont="1" applyFill="1" applyBorder="1" applyAlignment="1">
      <alignment horizontal="right" vertical="center" indent="1"/>
    </xf>
    <xf numFmtId="0" fontId="9" fillId="2" borderId="33" xfId="0" applyFont="1" applyFill="1" applyBorder="1" applyAlignment="1">
      <alignment vertical="center"/>
    </xf>
    <xf numFmtId="0" fontId="9" fillId="2" borderId="34" xfId="0" applyFont="1" applyFill="1" applyBorder="1" applyAlignment="1">
      <alignment vertical="center"/>
    </xf>
    <xf numFmtId="0" fontId="31" fillId="2" borderId="34" xfId="0" applyFont="1" applyFill="1" applyBorder="1" applyAlignment="1">
      <alignment horizontal="right" vertical="center"/>
    </xf>
    <xf numFmtId="0" fontId="9" fillId="0" borderId="0" xfId="0" applyFont="1" applyAlignment="1">
      <alignment horizontal="right" vertical="center"/>
    </xf>
    <xf numFmtId="4" fontId="9" fillId="2" borderId="0" xfId="0" applyNumberFormat="1" applyFont="1" applyFill="1" applyAlignment="1">
      <alignment horizontal="right" vertical="center" indent="2"/>
    </xf>
    <xf numFmtId="4" fontId="9" fillId="2" borderId="54" xfId="0" applyNumberFormat="1" applyFont="1" applyFill="1" applyBorder="1" applyAlignment="1">
      <alignment horizontal="right" vertical="center" indent="2"/>
    </xf>
    <xf numFmtId="0" fontId="31" fillId="2" borderId="34" xfId="0" applyFont="1" applyFill="1" applyBorder="1" applyAlignment="1">
      <alignment vertical="center"/>
    </xf>
    <xf numFmtId="0" fontId="35" fillId="0" borderId="0" xfId="0" applyFont="1" applyAlignment="1">
      <alignment vertical="center" wrapText="1"/>
    </xf>
    <xf numFmtId="0" fontId="31" fillId="2" borderId="0" xfId="0" quotePrefix="1" applyFont="1" applyFill="1" applyAlignment="1">
      <alignment horizontal="right" vertical="center"/>
    </xf>
    <xf numFmtId="9" fontId="31" fillId="2" borderId="0" xfId="0" quotePrefix="1" applyNumberFormat="1" applyFont="1" applyFill="1" applyAlignment="1">
      <alignment horizontal="center" vertical="center"/>
    </xf>
    <xf numFmtId="0" fontId="31" fillId="2" borderId="0" xfId="0" quotePrefix="1" applyFont="1" applyFill="1" applyAlignment="1">
      <alignment vertical="center"/>
    </xf>
    <xf numFmtId="0" fontId="31" fillId="2" borderId="0" xfId="0" applyFont="1" applyFill="1" applyAlignment="1">
      <alignment horizontal="right" vertical="center"/>
    </xf>
    <xf numFmtId="0" fontId="9" fillId="2" borderId="54" xfId="0" applyFont="1" applyFill="1" applyBorder="1" applyAlignment="1">
      <alignment vertical="center"/>
    </xf>
    <xf numFmtId="0" fontId="9" fillId="2" borderId="0" xfId="0" applyFont="1" applyFill="1" applyAlignment="1">
      <alignment horizontal="right" vertical="center"/>
    </xf>
    <xf numFmtId="10" fontId="9" fillId="2" borderId="0" xfId="1" applyNumberFormat="1" applyFont="1" applyFill="1" applyBorder="1" applyAlignment="1" applyProtection="1">
      <alignment horizontal="right" vertical="center" indent="1"/>
    </xf>
    <xf numFmtId="10" fontId="9" fillId="2" borderId="54" xfId="1" applyNumberFormat="1" applyFont="1" applyFill="1" applyBorder="1" applyAlignment="1" applyProtection="1">
      <alignment horizontal="right" vertical="center" indent="1"/>
    </xf>
    <xf numFmtId="0" fontId="31" fillId="2" borderId="33" xfId="0" applyFont="1" applyFill="1" applyBorder="1" applyAlignment="1">
      <alignment vertical="center"/>
    </xf>
    <xf numFmtId="0" fontId="31" fillId="2" borderId="34" xfId="0" quotePrefix="1" applyFont="1" applyFill="1" applyBorder="1" applyAlignment="1">
      <alignment horizontal="right" vertical="center"/>
    </xf>
    <xf numFmtId="9" fontId="31" fillId="2" borderId="34" xfId="0" quotePrefix="1" applyNumberFormat="1" applyFont="1" applyFill="1" applyBorder="1" applyAlignment="1">
      <alignment horizontal="center" vertical="center"/>
    </xf>
    <xf numFmtId="0" fontId="31" fillId="2" borderId="34" xfId="0" quotePrefix="1" applyFont="1" applyFill="1" applyBorder="1" applyAlignment="1">
      <alignment vertical="center"/>
    </xf>
    <xf numFmtId="0" fontId="35" fillId="0" borderId="0" xfId="0" applyFont="1" applyAlignment="1">
      <alignment horizontal="right" vertical="center" wrapText="1" indent="1"/>
    </xf>
    <xf numFmtId="0" fontId="35" fillId="0" borderId="0" xfId="0" applyFont="1" applyAlignment="1">
      <alignment horizontal="left" vertical="center"/>
    </xf>
    <xf numFmtId="165" fontId="35" fillId="0" borderId="0" xfId="1" applyNumberFormat="1" applyFont="1" applyAlignment="1" applyProtection="1">
      <alignment vertical="center"/>
    </xf>
    <xf numFmtId="0" fontId="30" fillId="0" borderId="0" xfId="0" applyFont="1" applyAlignment="1" applyProtection="1">
      <alignment vertical="center"/>
      <protection locked="0"/>
    </xf>
    <xf numFmtId="0" fontId="17" fillId="5" borderId="0" xfId="0" applyFont="1" applyFill="1" applyAlignment="1">
      <alignment horizontal="center" vertical="center"/>
    </xf>
    <xf numFmtId="0" fontId="10" fillId="0" borderId="0" xfId="0" applyFont="1" applyAlignment="1">
      <alignment vertical="center"/>
    </xf>
    <xf numFmtId="0" fontId="14" fillId="0" borderId="0" xfId="0" applyFont="1" applyAlignment="1">
      <alignment horizontal="right" vertical="center"/>
    </xf>
    <xf numFmtId="0" fontId="10" fillId="2" borderId="55" xfId="0" applyFont="1" applyFill="1" applyBorder="1" applyAlignment="1">
      <alignment vertical="center"/>
    </xf>
    <xf numFmtId="0" fontId="10" fillId="2" borderId="56" xfId="0" applyFont="1" applyFill="1" applyBorder="1" applyAlignment="1">
      <alignment vertical="center"/>
    </xf>
    <xf numFmtId="0" fontId="17" fillId="0" borderId="32" xfId="0" applyFont="1" applyBorder="1" applyAlignment="1">
      <alignment vertical="center" wrapText="1"/>
    </xf>
    <xf numFmtId="0" fontId="15" fillId="0" borderId="0" xfId="0" applyFont="1" applyAlignment="1">
      <alignment horizontal="right" vertical="center" indent="1"/>
    </xf>
    <xf numFmtId="0" fontId="16" fillId="0" borderId="0" xfId="0" applyFont="1"/>
    <xf numFmtId="0" fontId="37" fillId="0" borderId="0" xfId="0" applyFont="1" applyAlignment="1">
      <alignment vertical="center"/>
    </xf>
    <xf numFmtId="0" fontId="10" fillId="0" borderId="14"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38" fillId="0" borderId="0" xfId="0" applyFont="1" applyAlignment="1">
      <alignment horizontal="left" vertical="center" indent="1"/>
    </xf>
    <xf numFmtId="0" fontId="5" fillId="0" borderId="0" xfId="0" applyFont="1"/>
    <xf numFmtId="0" fontId="5" fillId="0" borderId="0" xfId="0" applyFont="1" applyAlignment="1">
      <alignment vertical="top"/>
    </xf>
    <xf numFmtId="0" fontId="39" fillId="0" borderId="0" xfId="0" applyFont="1" applyProtection="1">
      <protection locked="0"/>
    </xf>
    <xf numFmtId="14" fontId="4" fillId="0" borderId="1" xfId="0" applyNumberFormat="1" applyFont="1" applyBorder="1" applyAlignment="1">
      <alignment horizontal="center"/>
    </xf>
    <xf numFmtId="9" fontId="25" fillId="0" borderId="81" xfId="0" applyNumberFormat="1" applyFont="1" applyBorder="1" applyAlignment="1">
      <alignment horizontal="center" vertical="center"/>
    </xf>
    <xf numFmtId="9" fontId="25" fillId="0" borderId="82" xfId="0" applyNumberFormat="1" applyFont="1" applyBorder="1" applyAlignment="1">
      <alignment horizontal="center" vertical="center"/>
    </xf>
    <xf numFmtId="9" fontId="25" fillId="0" borderId="83" xfId="0" applyNumberFormat="1" applyFont="1" applyBorder="1" applyAlignment="1">
      <alignment horizontal="center" vertical="center"/>
    </xf>
    <xf numFmtId="0" fontId="7" fillId="7" borderId="0" xfId="0" applyFont="1" applyFill="1" applyAlignment="1" applyProtection="1">
      <alignment horizontal="center"/>
      <protection locked="0"/>
    </xf>
    <xf numFmtId="0" fontId="5" fillId="0" borderId="0" xfId="0" applyFont="1" applyAlignment="1">
      <alignment horizontal="left" vertical="top" wrapText="1"/>
    </xf>
    <xf numFmtId="0" fontId="5" fillId="0" borderId="0" xfId="0" applyFont="1" applyAlignment="1">
      <alignment horizontal="left" vertical="top" wrapText="1" indent="2"/>
    </xf>
    <xf numFmtId="0" fontId="40" fillId="8" borderId="0" xfId="0" applyFont="1" applyFill="1" applyAlignment="1">
      <alignment horizontal="center" wrapText="1"/>
    </xf>
    <xf numFmtId="0" fontId="17" fillId="0" borderId="32" xfId="0" applyFont="1" applyBorder="1" applyAlignment="1">
      <alignment horizontal="right" vertical="center" wrapText="1" indent="1"/>
    </xf>
    <xf numFmtId="0" fontId="17" fillId="0" borderId="0" xfId="0" applyFont="1" applyAlignment="1">
      <alignment horizontal="right" vertical="center" wrapText="1" indent="1"/>
    </xf>
    <xf numFmtId="0" fontId="8" fillId="4" borderId="1" xfId="0" applyFont="1" applyFill="1" applyBorder="1" applyAlignment="1">
      <alignment horizontal="center" vertical="center"/>
    </xf>
    <xf numFmtId="0" fontId="10" fillId="0" borderId="1" xfId="0" applyFont="1" applyBorder="1" applyAlignment="1">
      <alignment horizontal="left" vertical="center" indent="1"/>
    </xf>
    <xf numFmtId="0" fontId="10" fillId="0" borderId="1" xfId="0" applyFont="1" applyBorder="1" applyAlignment="1" applyProtection="1">
      <alignment horizontal="left" vertical="center" indent="1"/>
      <protection locked="0"/>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10" fillId="5" borderId="47" xfId="0" applyFont="1" applyFill="1" applyBorder="1" applyAlignment="1" applyProtection="1">
      <alignment horizontal="left" vertical="center" indent="1"/>
      <protection locked="0"/>
    </xf>
    <xf numFmtId="0" fontId="10" fillId="5" borderId="42" xfId="0" applyFont="1" applyFill="1" applyBorder="1" applyAlignment="1" applyProtection="1">
      <alignment horizontal="left" vertical="center" indent="1"/>
      <protection locked="0"/>
    </xf>
    <xf numFmtId="0" fontId="10" fillId="5" borderId="43" xfId="0" applyFont="1" applyFill="1" applyBorder="1" applyAlignment="1" applyProtection="1">
      <alignment horizontal="left" vertical="center" indent="1"/>
      <protection locked="0"/>
    </xf>
    <xf numFmtId="0" fontId="10" fillId="5" borderId="51" xfId="0" applyFont="1" applyFill="1" applyBorder="1" applyAlignment="1" applyProtection="1">
      <alignment horizontal="left" vertical="center" indent="1"/>
      <protection locked="0"/>
    </xf>
    <xf numFmtId="0" fontId="10" fillId="5" borderId="19" xfId="0" applyFont="1" applyFill="1" applyBorder="1" applyAlignment="1" applyProtection="1">
      <alignment horizontal="left" vertical="center" indent="1"/>
      <protection locked="0"/>
    </xf>
    <xf numFmtId="0" fontId="10" fillId="5" borderId="46" xfId="0" applyFont="1" applyFill="1" applyBorder="1" applyAlignment="1" applyProtection="1">
      <alignment horizontal="left" vertical="center" indent="1"/>
      <protection locked="0"/>
    </xf>
    <xf numFmtId="0" fontId="8" fillId="4" borderId="18" xfId="0" applyFont="1" applyFill="1" applyBorder="1" applyAlignment="1">
      <alignment horizontal="left" vertical="center" indent="1"/>
    </xf>
    <xf numFmtId="0" fontId="8" fillId="4" borderId="19" xfId="0" applyFont="1" applyFill="1" applyBorder="1" applyAlignment="1">
      <alignment horizontal="left" vertical="center" indent="1"/>
    </xf>
    <xf numFmtId="0" fontId="8" fillId="4" borderId="20" xfId="0" applyFont="1" applyFill="1" applyBorder="1" applyAlignment="1">
      <alignment horizontal="left" vertical="center" indent="1"/>
    </xf>
    <xf numFmtId="0" fontId="8" fillId="4" borderId="13" xfId="0" applyFont="1" applyFill="1" applyBorder="1" applyAlignment="1">
      <alignment horizontal="left" vertical="center" indent="1"/>
    </xf>
    <xf numFmtId="0" fontId="8" fillId="4" borderId="14" xfId="0" applyFont="1" applyFill="1" applyBorder="1" applyAlignment="1">
      <alignment horizontal="left" vertical="center" indent="1"/>
    </xf>
    <xf numFmtId="0" fontId="8" fillId="4" borderId="15" xfId="0" applyFont="1" applyFill="1" applyBorder="1" applyAlignment="1">
      <alignment horizontal="left" vertical="center" indent="1"/>
    </xf>
    <xf numFmtId="0" fontId="8" fillId="4" borderId="4" xfId="0" applyFont="1" applyFill="1" applyBorder="1" applyAlignment="1">
      <alignment horizontal="left" vertical="center" indent="1"/>
    </xf>
    <xf numFmtId="0" fontId="8" fillId="4" borderId="5" xfId="0" applyFont="1" applyFill="1" applyBorder="1" applyAlignment="1">
      <alignment horizontal="left" vertical="center" indent="1"/>
    </xf>
    <xf numFmtId="0" fontId="8" fillId="4" borderId="6" xfId="0" applyFont="1" applyFill="1" applyBorder="1" applyAlignment="1">
      <alignment horizontal="left" vertical="center" indent="1"/>
    </xf>
    <xf numFmtId="0" fontId="9" fillId="5" borderId="37" xfId="0" applyFont="1" applyFill="1" applyBorder="1" applyAlignment="1" applyProtection="1">
      <alignment horizontal="left" vertical="center" indent="1"/>
      <protection locked="0"/>
    </xf>
    <xf numFmtId="0" fontId="9" fillId="5" borderId="8" xfId="0" applyFont="1" applyFill="1" applyBorder="1" applyAlignment="1" applyProtection="1">
      <alignment horizontal="left" vertical="center" indent="1"/>
      <protection locked="0"/>
    </xf>
    <xf numFmtId="0" fontId="9" fillId="5" borderId="9" xfId="0" applyFont="1" applyFill="1" applyBorder="1" applyAlignment="1" applyProtection="1">
      <alignment horizontal="left" vertical="center" indent="1"/>
      <protection locked="0"/>
    </xf>
    <xf numFmtId="0" fontId="9" fillId="5" borderId="20" xfId="0" applyFont="1" applyFill="1" applyBorder="1" applyAlignment="1" applyProtection="1">
      <alignment horizontal="left" vertical="center" indent="1"/>
      <protection locked="0"/>
    </xf>
    <xf numFmtId="0" fontId="9" fillId="5" borderId="5" xfId="0" applyFont="1" applyFill="1" applyBorder="1" applyAlignment="1" applyProtection="1">
      <alignment horizontal="left" vertical="center" indent="1"/>
      <protection locked="0"/>
    </xf>
    <xf numFmtId="0" fontId="9" fillId="5" borderId="6" xfId="0" applyFont="1" applyFill="1" applyBorder="1" applyAlignment="1" applyProtection="1">
      <alignment horizontal="left" vertical="center" indent="1"/>
      <protection locked="0"/>
    </xf>
    <xf numFmtId="0" fontId="9" fillId="5" borderId="7"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8" fillId="5" borderId="49"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4" borderId="11"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22" xfId="0" applyFont="1" applyFill="1" applyBorder="1" applyAlignment="1">
      <alignment horizontal="left" vertical="center" indent="1"/>
    </xf>
    <xf numFmtId="0" fontId="8" fillId="4" borderId="42" xfId="0" applyFont="1" applyFill="1" applyBorder="1" applyAlignment="1">
      <alignment horizontal="left" vertical="center" indent="1"/>
    </xf>
    <xf numFmtId="0" fontId="8" fillId="4" borderId="43" xfId="0" applyFont="1" applyFill="1" applyBorder="1" applyAlignment="1">
      <alignment horizontal="left" vertical="center" indent="1"/>
    </xf>
    <xf numFmtId="0" fontId="8" fillId="4" borderId="46" xfId="0" applyFont="1" applyFill="1" applyBorder="1" applyAlignment="1">
      <alignment horizontal="left" vertical="center" indent="1"/>
    </xf>
    <xf numFmtId="0" fontId="17" fillId="0" borderId="1" xfId="0" applyFont="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12" fillId="0" borderId="22"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5" borderId="10" xfId="0" applyFont="1" applyFill="1" applyBorder="1" applyAlignment="1" applyProtection="1">
      <alignment horizontal="left" vertical="center" indent="1"/>
      <protection locked="0"/>
    </xf>
    <xf numFmtId="0" fontId="12" fillId="5" borderId="11" xfId="0" applyFont="1" applyFill="1" applyBorder="1" applyAlignment="1" applyProtection="1">
      <alignment horizontal="left" vertical="center" indent="1"/>
      <protection locked="0"/>
    </xf>
    <xf numFmtId="0" fontId="12" fillId="5" borderId="12" xfId="0" applyFont="1" applyFill="1" applyBorder="1" applyAlignment="1" applyProtection="1">
      <alignment horizontal="left" vertical="center" indent="1"/>
      <protection locked="0"/>
    </xf>
    <xf numFmtId="0" fontId="13" fillId="2" borderId="47" xfId="0" applyFont="1" applyFill="1" applyBorder="1" applyAlignment="1">
      <alignment horizontal="center" vertical="center"/>
    </xf>
    <xf numFmtId="0" fontId="13" fillId="2" borderId="43" xfId="0"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32" xfId="0" applyNumberFormat="1" applyFont="1" applyFill="1" applyBorder="1" applyAlignment="1">
      <alignment horizontal="center" vertical="center"/>
    </xf>
    <xf numFmtId="49" fontId="7" fillId="2" borderId="26"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7" fillId="2" borderId="34"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0" fontId="13" fillId="2" borderId="2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2" fillId="5" borderId="2" xfId="0" applyFont="1" applyFill="1" applyBorder="1" applyAlignment="1" applyProtection="1">
      <alignment horizontal="left" vertical="center" indent="1"/>
      <protection locked="0"/>
    </xf>
    <xf numFmtId="0" fontId="12" fillId="5" borderId="1" xfId="0" applyFont="1" applyFill="1" applyBorder="1" applyAlignment="1" applyProtection="1">
      <alignment horizontal="left" vertical="center" indent="1"/>
      <protection locked="0"/>
    </xf>
    <xf numFmtId="0" fontId="12" fillId="5" borderId="4" xfId="0" applyFont="1" applyFill="1" applyBorder="1" applyAlignment="1" applyProtection="1">
      <alignment horizontal="left" vertical="center" indent="1"/>
      <protection locked="0"/>
    </xf>
    <xf numFmtId="0" fontId="12" fillId="5" borderId="5" xfId="0" applyFont="1" applyFill="1" applyBorder="1" applyAlignment="1" applyProtection="1">
      <alignment horizontal="left" vertical="center" indent="1"/>
      <protection locked="0"/>
    </xf>
    <xf numFmtId="0" fontId="8" fillId="4" borderId="10" xfId="0" applyFont="1" applyFill="1" applyBorder="1" applyAlignment="1">
      <alignment horizontal="center" vertical="center"/>
    </xf>
    <xf numFmtId="0" fontId="12" fillId="5" borderId="13" xfId="0" applyFont="1" applyFill="1" applyBorder="1" applyAlignment="1" applyProtection="1">
      <alignment horizontal="left" vertical="center" indent="1"/>
      <protection locked="0"/>
    </xf>
    <xf numFmtId="0" fontId="12" fillId="5" borderId="14" xfId="0" applyFont="1" applyFill="1" applyBorder="1" applyAlignment="1" applyProtection="1">
      <alignment horizontal="left" vertical="center" indent="1"/>
      <protection locked="0"/>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0" fillId="5" borderId="14" xfId="0" applyFont="1" applyFill="1" applyBorder="1" applyAlignment="1" applyProtection="1">
      <alignment horizontal="left" vertical="center" indent="1"/>
      <protection locked="0"/>
    </xf>
    <xf numFmtId="0" fontId="10" fillId="5" borderId="1" xfId="0" applyFont="1" applyFill="1" applyBorder="1" applyAlignment="1" applyProtection="1">
      <alignment horizontal="left" vertical="center" indent="1"/>
      <protection locked="0"/>
    </xf>
    <xf numFmtId="0" fontId="10" fillId="0" borderId="48"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20" xfId="0" applyFont="1" applyBorder="1" applyAlignment="1">
      <alignment horizontal="center" vertical="center"/>
    </xf>
    <xf numFmtId="0" fontId="10" fillId="5" borderId="5" xfId="0" applyFont="1" applyFill="1" applyBorder="1" applyAlignment="1" applyProtection="1">
      <alignment horizontal="left" vertical="center" indent="1"/>
      <protection locked="0"/>
    </xf>
    <xf numFmtId="0" fontId="10" fillId="0" borderId="47" xfId="0" applyFont="1" applyBorder="1" applyAlignment="1">
      <alignment horizontal="center" vertical="center"/>
    </xf>
    <xf numFmtId="0" fontId="10" fillId="0" borderId="27" xfId="0" applyFont="1" applyBorder="1" applyAlignment="1">
      <alignment horizontal="center" vertical="center"/>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indent="1"/>
      <protection locked="0"/>
    </xf>
    <xf numFmtId="0" fontId="10" fillId="5" borderId="5" xfId="0" applyFont="1" applyFill="1" applyBorder="1" applyAlignment="1" applyProtection="1">
      <alignment horizontal="left" vertical="center"/>
      <protection locked="0"/>
    </xf>
    <xf numFmtId="0" fontId="8" fillId="4" borderId="25" xfId="0" applyFont="1" applyFill="1" applyBorder="1" applyAlignment="1">
      <alignment horizontal="center" vertical="center"/>
    </xf>
    <xf numFmtId="0" fontId="10" fillId="5" borderId="14" xfId="0" applyFont="1" applyFill="1" applyBorder="1" applyAlignment="1" applyProtection="1">
      <alignment horizontal="left" vertical="center"/>
      <protection locked="0"/>
    </xf>
    <xf numFmtId="0" fontId="18" fillId="4" borderId="49" xfId="0" applyFont="1" applyFill="1" applyBorder="1" applyAlignment="1">
      <alignment horizontal="center" vertical="center" wrapText="1"/>
    </xf>
    <xf numFmtId="0" fontId="18" fillId="4" borderId="12" xfId="0" applyFont="1" applyFill="1" applyBorder="1" applyAlignment="1">
      <alignment horizontal="center" vertical="center"/>
    </xf>
    <xf numFmtId="4" fontId="10" fillId="5" borderId="14" xfId="0" applyNumberFormat="1" applyFont="1" applyFill="1" applyBorder="1" applyAlignment="1" applyProtection="1">
      <alignment horizontal="right" vertical="center" indent="1"/>
      <protection locked="0"/>
    </xf>
    <xf numFmtId="4" fontId="10" fillId="5" borderId="15" xfId="0" applyNumberFormat="1" applyFont="1" applyFill="1" applyBorder="1" applyAlignment="1" applyProtection="1">
      <alignment horizontal="right" vertical="center" indent="1"/>
      <protection locked="0"/>
    </xf>
    <xf numFmtId="4" fontId="10" fillId="5" borderId="1" xfId="0" applyNumberFormat="1" applyFont="1" applyFill="1" applyBorder="1" applyAlignment="1" applyProtection="1">
      <alignment horizontal="right" vertical="center" indent="1"/>
      <protection locked="0"/>
    </xf>
    <xf numFmtId="4" fontId="10" fillId="5" borderId="3" xfId="0" applyNumberFormat="1" applyFont="1" applyFill="1" applyBorder="1" applyAlignment="1" applyProtection="1">
      <alignment horizontal="right" vertical="center" indent="1"/>
      <protection locked="0"/>
    </xf>
    <xf numFmtId="4" fontId="10" fillId="5" borderId="5" xfId="0" applyNumberFormat="1" applyFont="1" applyFill="1" applyBorder="1" applyAlignment="1" applyProtection="1">
      <alignment horizontal="right" vertical="center" indent="1"/>
      <protection locked="0"/>
    </xf>
    <xf numFmtId="4" fontId="10" fillId="5" borderId="6" xfId="0" applyNumberFormat="1" applyFont="1" applyFill="1" applyBorder="1" applyAlignment="1" applyProtection="1">
      <alignment horizontal="right" vertical="center" indent="1"/>
      <protection locked="0"/>
    </xf>
    <xf numFmtId="0" fontId="8" fillId="4" borderId="21" xfId="0" applyFont="1" applyFill="1" applyBorder="1" applyAlignment="1">
      <alignment horizontal="center" vertical="center" wrapText="1"/>
    </xf>
    <xf numFmtId="0" fontId="8" fillId="4" borderId="32" xfId="0" applyFont="1" applyFill="1" applyBorder="1" applyAlignment="1">
      <alignment horizontal="center" vertical="center"/>
    </xf>
    <xf numFmtId="0" fontId="8" fillId="4" borderId="52" xfId="0" applyFont="1" applyFill="1" applyBorder="1" applyAlignment="1">
      <alignment horizontal="center" vertical="center"/>
    </xf>
    <xf numFmtId="0" fontId="8" fillId="4" borderId="53" xfId="0" applyFont="1" applyFill="1" applyBorder="1" applyAlignment="1">
      <alignment horizontal="center" vertical="center" wrapText="1"/>
    </xf>
    <xf numFmtId="0" fontId="10" fillId="5" borderId="13" xfId="0" applyFont="1" applyFill="1" applyBorder="1" applyAlignment="1" applyProtection="1">
      <alignment horizontal="left" vertical="center" indent="1"/>
      <protection locked="0"/>
    </xf>
    <xf numFmtId="0" fontId="10" fillId="5" borderId="4" xfId="0" applyFont="1" applyFill="1" applyBorder="1" applyAlignment="1" applyProtection="1">
      <alignment horizontal="left" vertical="center" indent="1"/>
      <protection locked="0"/>
    </xf>
    <xf numFmtId="0" fontId="20" fillId="4" borderId="72" xfId="0" applyFont="1" applyFill="1" applyBorder="1" applyAlignment="1">
      <alignment horizontal="center" vertical="center" wrapText="1"/>
    </xf>
    <xf numFmtId="0" fontId="20" fillId="4" borderId="73" xfId="0" applyFont="1" applyFill="1" applyBorder="1" applyAlignment="1">
      <alignment horizontal="center" vertical="center" wrapText="1"/>
    </xf>
    <xf numFmtId="0" fontId="20" fillId="4" borderId="74" xfId="0" applyFont="1" applyFill="1" applyBorder="1" applyAlignment="1">
      <alignment horizontal="center" vertical="center" wrapText="1"/>
    </xf>
    <xf numFmtId="0" fontId="17"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12" fillId="0" borderId="0" xfId="0" applyFont="1" applyAlignment="1">
      <alignment horizontal="center" vertical="center"/>
    </xf>
    <xf numFmtId="0" fontId="7" fillId="4" borderId="69" xfId="0" applyFont="1" applyFill="1" applyBorder="1" applyAlignment="1">
      <alignment horizontal="center" vertical="center"/>
    </xf>
    <xf numFmtId="0" fontId="7" fillId="4" borderId="62" xfId="0" applyFont="1" applyFill="1" applyBorder="1" applyAlignment="1">
      <alignment horizontal="center" vertical="center"/>
    </xf>
    <xf numFmtId="0" fontId="18" fillId="4" borderId="68" xfId="0" applyFont="1" applyFill="1" applyBorder="1" applyAlignment="1">
      <alignment horizontal="center" vertical="center"/>
    </xf>
    <xf numFmtId="0" fontId="18" fillId="4" borderId="69" xfId="0" applyFont="1" applyFill="1" applyBorder="1" applyAlignment="1">
      <alignment horizontal="center" vertical="center"/>
    </xf>
    <xf numFmtId="0" fontId="18" fillId="4" borderId="61" xfId="0" applyFont="1" applyFill="1" applyBorder="1" applyAlignment="1">
      <alignment horizontal="center" vertical="center"/>
    </xf>
    <xf numFmtId="0" fontId="18" fillId="4" borderId="62" xfId="0" applyFont="1" applyFill="1" applyBorder="1" applyAlignment="1">
      <alignment horizontal="center" vertical="center"/>
    </xf>
    <xf numFmtId="0" fontId="17" fillId="0" borderId="0" xfId="0" applyFont="1" applyAlignment="1">
      <alignment horizontal="center" vertical="center"/>
    </xf>
    <xf numFmtId="0" fontId="25" fillId="4" borderId="14"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62"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67" xfId="0" applyFont="1" applyFill="1" applyBorder="1" applyAlignment="1">
      <alignment horizontal="center" vertical="center" wrapText="1"/>
    </xf>
    <xf numFmtId="0" fontId="8" fillId="4" borderId="66" xfId="0" applyFont="1" applyFill="1" applyBorder="1" applyAlignment="1">
      <alignment horizontal="center" vertical="center"/>
    </xf>
    <xf numFmtId="0" fontId="8" fillId="4" borderId="60" xfId="0" applyFont="1" applyFill="1" applyBorder="1" applyAlignment="1">
      <alignment horizontal="center" vertical="center"/>
    </xf>
    <xf numFmtId="0" fontId="8" fillId="4" borderId="61" xfId="0" applyFont="1" applyFill="1" applyBorder="1" applyAlignment="1">
      <alignment horizontal="center" vertical="center"/>
    </xf>
    <xf numFmtId="0" fontId="24" fillId="4" borderId="57" xfId="0" applyFont="1" applyFill="1" applyBorder="1" applyAlignment="1">
      <alignment horizontal="center" vertical="center" wrapText="1"/>
    </xf>
    <xf numFmtId="0" fontId="24" fillId="4" borderId="58" xfId="0" applyFont="1" applyFill="1" applyBorder="1" applyAlignment="1">
      <alignment horizontal="center" vertical="center" wrapText="1"/>
    </xf>
    <xf numFmtId="0" fontId="24" fillId="4" borderId="59" xfId="0" applyFont="1" applyFill="1" applyBorder="1" applyAlignment="1">
      <alignment horizontal="center" vertical="center" wrapText="1"/>
    </xf>
    <xf numFmtId="0" fontId="24" fillId="4" borderId="79"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24" fillId="4" borderId="80"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7" fillId="4" borderId="14" xfId="0" applyFont="1" applyFill="1" applyBorder="1" applyAlignment="1">
      <alignment horizontal="center" vertical="center"/>
    </xf>
    <xf numFmtId="0" fontId="7" fillId="4" borderId="1" xfId="0" applyFont="1" applyFill="1" applyBorder="1" applyAlignment="1">
      <alignment horizontal="center" vertical="center"/>
    </xf>
    <xf numFmtId="0" fontId="25" fillId="4" borderId="86"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75"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92" xfId="0" applyFont="1" applyFill="1" applyBorder="1" applyAlignment="1">
      <alignment horizontal="center" vertical="center" wrapText="1"/>
    </xf>
    <xf numFmtId="0" fontId="8" fillId="4" borderId="89" xfId="0" applyFont="1" applyFill="1" applyBorder="1" applyAlignment="1">
      <alignment horizontal="center" vertical="center"/>
    </xf>
    <xf numFmtId="0" fontId="8" fillId="4" borderId="90" xfId="0" applyFont="1" applyFill="1" applyBorder="1" applyAlignment="1">
      <alignment horizontal="center" vertical="center"/>
    </xf>
    <xf numFmtId="0" fontId="8" fillId="4" borderId="9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88" xfId="0" applyFont="1" applyFill="1" applyBorder="1" applyAlignment="1">
      <alignment horizontal="center" vertical="center"/>
    </xf>
    <xf numFmtId="0" fontId="7" fillId="4" borderId="64" xfId="0" applyFont="1" applyFill="1" applyBorder="1" applyAlignment="1">
      <alignment horizontal="center" vertical="center"/>
    </xf>
    <xf numFmtId="0" fontId="25" fillId="4" borderId="25" xfId="0" applyFont="1" applyFill="1" applyBorder="1" applyAlignment="1">
      <alignment horizontal="center" vertical="center" wrapText="1"/>
    </xf>
    <xf numFmtId="0" fontId="25" fillId="4" borderId="88" xfId="0" applyFont="1" applyFill="1" applyBorder="1" applyAlignment="1">
      <alignment horizontal="center" vertical="center" wrapText="1"/>
    </xf>
    <xf numFmtId="0" fontId="25" fillId="4" borderId="64" xfId="0" applyFont="1" applyFill="1" applyBorder="1" applyAlignment="1">
      <alignment horizontal="center" vertical="center" wrapText="1"/>
    </xf>
    <xf numFmtId="0" fontId="9" fillId="2" borderId="1" xfId="0" applyFont="1" applyFill="1" applyBorder="1" applyAlignment="1">
      <alignment horizontal="left" vertical="center" indent="1"/>
    </xf>
    <xf numFmtId="4" fontId="31" fillId="2" borderId="34" xfId="0" applyNumberFormat="1" applyFont="1" applyFill="1" applyBorder="1" applyAlignment="1">
      <alignment horizontal="right" vertical="center" indent="1"/>
    </xf>
    <xf numFmtId="4" fontId="31" fillId="2" borderId="35" xfId="0" applyNumberFormat="1" applyFont="1" applyFill="1" applyBorder="1" applyAlignment="1">
      <alignment horizontal="right" vertical="center" indent="1"/>
    </xf>
    <xf numFmtId="4" fontId="31" fillId="2" borderId="34" xfId="0" applyNumberFormat="1" applyFont="1" applyFill="1" applyBorder="1" applyAlignment="1">
      <alignment horizontal="right" vertical="center" indent="2"/>
    </xf>
    <xf numFmtId="4" fontId="31" fillId="2" borderId="35" xfId="0" applyNumberFormat="1" applyFont="1" applyFill="1" applyBorder="1" applyAlignment="1">
      <alignment horizontal="right" vertical="center" indent="2"/>
    </xf>
    <xf numFmtId="4" fontId="9" fillId="2" borderId="1" xfId="0" applyNumberFormat="1" applyFont="1" applyFill="1" applyBorder="1" applyAlignment="1">
      <alignment horizontal="right" vertical="center" indent="2"/>
    </xf>
    <xf numFmtId="4" fontId="9" fillId="2" borderId="3" xfId="0" applyNumberFormat="1" applyFont="1" applyFill="1" applyBorder="1" applyAlignment="1">
      <alignment horizontal="right" vertical="center" indent="2"/>
    </xf>
    <xf numFmtId="0" fontId="35" fillId="0" borderId="0" xfId="0" applyFont="1" applyAlignment="1">
      <alignment horizontal="right" vertical="center" indent="1"/>
    </xf>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31" fillId="2" borderId="54" xfId="0" applyFont="1" applyFill="1" applyBorder="1" applyAlignment="1">
      <alignment horizontal="center" vertical="center"/>
    </xf>
    <xf numFmtId="4" fontId="9" fillId="2" borderId="1" xfId="0" applyNumberFormat="1" applyFont="1" applyFill="1" applyBorder="1" applyAlignment="1">
      <alignment horizontal="right" vertical="center" indent="1"/>
    </xf>
    <xf numFmtId="4" fontId="9" fillId="2" borderId="3" xfId="0" applyNumberFormat="1" applyFont="1" applyFill="1" applyBorder="1" applyAlignment="1">
      <alignment horizontal="right" vertical="center" indent="1"/>
    </xf>
    <xf numFmtId="4"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48" xfId="0" applyFont="1" applyFill="1" applyBorder="1" applyAlignment="1">
      <alignment horizontal="right" vertical="center" indent="1"/>
    </xf>
    <xf numFmtId="0" fontId="9" fillId="2" borderId="44" xfId="0" applyFont="1" applyFill="1" applyBorder="1" applyAlignment="1">
      <alignment horizontal="right" vertical="center" indent="1"/>
    </xf>
    <xf numFmtId="0" fontId="9" fillId="2" borderId="28" xfId="0" applyFont="1" applyFill="1" applyBorder="1" applyAlignment="1">
      <alignment horizontal="right" vertical="center" indent="1"/>
    </xf>
    <xf numFmtId="4" fontId="9" fillId="2" borderId="48" xfId="0" applyNumberFormat="1" applyFont="1" applyFill="1" applyBorder="1" applyAlignment="1">
      <alignment horizontal="right" vertical="center" indent="1"/>
    </xf>
    <xf numFmtId="0" fontId="9" fillId="2" borderId="45" xfId="0" applyFont="1" applyFill="1" applyBorder="1" applyAlignment="1">
      <alignment horizontal="right" vertical="center" indent="1"/>
    </xf>
    <xf numFmtId="0" fontId="34" fillId="4" borderId="10" xfId="0" applyFont="1" applyFill="1" applyBorder="1" applyAlignment="1">
      <alignment horizontal="right" vertical="center" wrapText="1" indent="1"/>
    </xf>
    <xf numFmtId="0" fontId="34" fillId="4" borderId="11" xfId="0" applyFont="1" applyFill="1" applyBorder="1" applyAlignment="1">
      <alignment horizontal="right" vertical="center" wrapText="1" indent="1"/>
    </xf>
    <xf numFmtId="0" fontId="9" fillId="2" borderId="48" xfId="0" applyFont="1" applyFill="1" applyBorder="1" applyAlignment="1">
      <alignment horizontal="left" vertical="center" indent="1"/>
    </xf>
    <xf numFmtId="0" fontId="9" fillId="2" borderId="44" xfId="0" applyFont="1" applyFill="1" applyBorder="1" applyAlignment="1">
      <alignment horizontal="left" vertical="center" indent="1"/>
    </xf>
    <xf numFmtId="0" fontId="9" fillId="2" borderId="28" xfId="0" applyFont="1" applyFill="1" applyBorder="1" applyAlignment="1">
      <alignment horizontal="left" vertical="center" indent="1"/>
    </xf>
    <xf numFmtId="0" fontId="34" fillId="4" borderId="10" xfId="0" applyFont="1" applyFill="1" applyBorder="1" applyAlignment="1">
      <alignment horizontal="center" vertical="center"/>
    </xf>
    <xf numFmtId="0" fontId="34" fillId="4" borderId="11" xfId="0" applyFont="1" applyFill="1" applyBorder="1" applyAlignment="1">
      <alignment horizontal="center" vertical="center"/>
    </xf>
    <xf numFmtId="0" fontId="34" fillId="4" borderId="12" xfId="0" applyFont="1" applyFill="1" applyBorder="1" applyAlignment="1">
      <alignment horizontal="center" vertical="center"/>
    </xf>
    <xf numFmtId="0" fontId="35" fillId="0" borderId="0" xfId="0" applyFont="1" applyAlignment="1">
      <alignment horizontal="right" vertical="center" wrapText="1" indent="1"/>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2" xfId="0" applyFont="1" applyFill="1" applyBorder="1" applyAlignment="1">
      <alignment horizontal="center" vertical="center"/>
    </xf>
    <xf numFmtId="0" fontId="34" fillId="4" borderId="21" xfId="0" applyFont="1" applyFill="1" applyBorder="1" applyAlignment="1">
      <alignment horizontal="center" vertical="center"/>
    </xf>
    <xf numFmtId="0" fontId="34" fillId="4" borderId="32"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33" xfId="0" applyFont="1" applyFill="1" applyBorder="1" applyAlignment="1">
      <alignment horizontal="center" vertical="center"/>
    </xf>
    <xf numFmtId="0" fontId="34" fillId="4" borderId="34" xfId="0" applyFont="1" applyFill="1" applyBorder="1" applyAlignment="1">
      <alignment horizontal="center" vertical="center"/>
    </xf>
    <xf numFmtId="0" fontId="34" fillId="4" borderId="35"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7" xfId="0" applyFont="1" applyFill="1" applyBorder="1" applyAlignment="1">
      <alignment horizontal="center" vertical="center" wrapText="1"/>
    </xf>
    <xf numFmtId="0" fontId="31" fillId="4" borderId="78" xfId="0" applyFont="1" applyFill="1" applyBorder="1" applyAlignment="1">
      <alignment horizontal="center" vertical="center"/>
    </xf>
    <xf numFmtId="10" fontId="9" fillId="2" borderId="48" xfId="1" applyNumberFormat="1" applyFont="1" applyFill="1" applyBorder="1" applyAlignment="1" applyProtection="1">
      <alignment horizontal="right" vertical="center" indent="1"/>
    </xf>
    <xf numFmtId="10" fontId="9" fillId="2" borderId="44" xfId="1" applyNumberFormat="1" applyFont="1" applyFill="1" applyBorder="1" applyAlignment="1" applyProtection="1">
      <alignment horizontal="right" vertical="center" indent="1"/>
    </xf>
    <xf numFmtId="10" fontId="9" fillId="2" borderId="45" xfId="1" applyNumberFormat="1" applyFont="1" applyFill="1" applyBorder="1" applyAlignment="1" applyProtection="1">
      <alignment horizontal="right" vertical="center" indent="1"/>
    </xf>
    <xf numFmtId="164" fontId="33" fillId="4" borderId="11" xfId="0" applyNumberFormat="1" applyFont="1" applyFill="1" applyBorder="1" applyAlignment="1">
      <alignment horizontal="center" vertical="center"/>
    </xf>
    <xf numFmtId="164" fontId="33" fillId="4" borderId="12" xfId="0" applyNumberFormat="1" applyFont="1" applyFill="1" applyBorder="1" applyAlignment="1">
      <alignment horizontal="center" vertical="center"/>
    </xf>
    <xf numFmtId="10" fontId="9" fillId="0" borderId="1" xfId="1" applyNumberFormat="1" applyFont="1" applyBorder="1" applyAlignment="1" applyProtection="1">
      <alignment horizontal="center" vertical="center"/>
    </xf>
    <xf numFmtId="10" fontId="9" fillId="0" borderId="3" xfId="1" applyNumberFormat="1" applyFont="1" applyBorder="1" applyAlignment="1" applyProtection="1">
      <alignment horizontal="center" vertical="center"/>
    </xf>
    <xf numFmtId="0" fontId="9" fillId="0" borderId="22" xfId="0" applyFont="1" applyBorder="1" applyAlignment="1">
      <alignment horizontal="left" vertical="center" indent="1"/>
    </xf>
    <xf numFmtId="0" fontId="9" fillId="0" borderId="42" xfId="0" applyFont="1" applyBorder="1" applyAlignment="1">
      <alignment horizontal="left" vertical="center" indent="1"/>
    </xf>
    <xf numFmtId="0" fontId="9" fillId="0" borderId="27" xfId="0" applyFont="1" applyBorder="1" applyAlignment="1">
      <alignment horizontal="left" vertical="center" indent="1"/>
    </xf>
    <xf numFmtId="0" fontId="9" fillId="0" borderId="23" xfId="0" applyFont="1" applyBorder="1" applyAlignment="1">
      <alignment horizontal="left" vertical="center" indent="1"/>
    </xf>
    <xf numFmtId="0" fontId="9" fillId="0" borderId="44" xfId="0" applyFont="1" applyBorder="1" applyAlignment="1">
      <alignment horizontal="left" vertical="center" indent="1"/>
    </xf>
    <xf numFmtId="0" fontId="9" fillId="0" borderId="28" xfId="0" applyFont="1" applyBorder="1" applyAlignment="1">
      <alignment horizontal="left" vertical="center" indent="1"/>
    </xf>
    <xf numFmtId="164" fontId="9" fillId="0" borderId="1" xfId="0" applyNumberFormat="1" applyFont="1" applyBorder="1" applyAlignment="1">
      <alignment horizontal="right" vertical="center" indent="1"/>
    </xf>
    <xf numFmtId="164" fontId="9" fillId="5" borderId="1" xfId="0" applyNumberFormat="1" applyFont="1" applyFill="1" applyBorder="1" applyAlignment="1" applyProtection="1">
      <alignment horizontal="right" vertical="center" indent="1"/>
      <protection locked="0"/>
    </xf>
    <xf numFmtId="164" fontId="9" fillId="5" borderId="5" xfId="0" applyNumberFormat="1" applyFont="1" applyFill="1" applyBorder="1" applyAlignment="1" applyProtection="1">
      <alignment horizontal="right" vertical="center" indent="1"/>
      <protection locked="0"/>
    </xf>
    <xf numFmtId="164" fontId="30" fillId="0" borderId="0" xfId="0" applyNumberFormat="1" applyFont="1" applyAlignment="1">
      <alignment horizontal="center" vertical="center"/>
    </xf>
    <xf numFmtId="164" fontId="31" fillId="4" borderId="11" xfId="0" applyNumberFormat="1" applyFont="1" applyFill="1" applyBorder="1" applyAlignment="1">
      <alignment horizontal="right" vertical="center" indent="1"/>
    </xf>
    <xf numFmtId="164" fontId="31" fillId="4" borderId="12" xfId="0" applyNumberFormat="1" applyFont="1" applyFill="1" applyBorder="1" applyAlignment="1">
      <alignment horizontal="right" vertical="center" indent="1"/>
    </xf>
    <xf numFmtId="10" fontId="9" fillId="0" borderId="48" xfId="1" applyNumberFormat="1" applyFont="1" applyBorder="1" applyAlignment="1" applyProtection="1">
      <alignment horizontal="center" vertical="center"/>
    </xf>
    <xf numFmtId="10" fontId="9" fillId="0" borderId="45" xfId="1" applyNumberFormat="1" applyFont="1" applyBorder="1" applyAlignment="1" applyProtection="1">
      <alignment horizontal="center" vertical="center"/>
    </xf>
    <xf numFmtId="10" fontId="9" fillId="0" borderId="51" xfId="1" applyNumberFormat="1" applyFont="1" applyBorder="1" applyAlignment="1" applyProtection="1">
      <alignment horizontal="center" vertical="center"/>
    </xf>
    <xf numFmtId="10" fontId="9" fillId="0" borderId="46" xfId="1" applyNumberFormat="1" applyFont="1" applyBorder="1" applyAlignment="1" applyProtection="1">
      <alignment horizontal="center" vertical="center"/>
    </xf>
    <xf numFmtId="0" fontId="31" fillId="4" borderId="10" xfId="0" applyFont="1" applyFill="1" applyBorder="1" applyAlignment="1">
      <alignment horizontal="center" vertical="center"/>
    </xf>
    <xf numFmtId="0" fontId="31" fillId="4" borderId="11" xfId="0" applyFont="1" applyFill="1" applyBorder="1" applyAlignment="1">
      <alignment horizontal="center" vertical="center"/>
    </xf>
    <xf numFmtId="0" fontId="9" fillId="0" borderId="18" xfId="0" applyFont="1" applyBorder="1" applyAlignment="1">
      <alignment horizontal="left" vertical="center" indent="1"/>
    </xf>
    <xf numFmtId="0" fontId="9" fillId="0" borderId="19" xfId="0" applyFont="1" applyBorder="1" applyAlignment="1">
      <alignment horizontal="left" vertical="center" indent="1"/>
    </xf>
    <xf numFmtId="0" fontId="9" fillId="0" borderId="20" xfId="0" applyFont="1" applyBorder="1" applyAlignment="1">
      <alignment horizontal="left" vertical="center" indent="1"/>
    </xf>
    <xf numFmtId="0" fontId="9" fillId="0" borderId="47" xfId="0" applyFont="1" applyBorder="1" applyAlignment="1">
      <alignment horizontal="center" vertical="center"/>
    </xf>
    <xf numFmtId="0" fontId="9" fillId="0" borderId="42" xfId="0" applyFont="1" applyBorder="1" applyAlignment="1">
      <alignment horizontal="center" vertical="center"/>
    </xf>
    <xf numFmtId="0" fontId="9" fillId="0" borderId="27" xfId="0" applyFont="1" applyBorder="1" applyAlignment="1">
      <alignment horizontal="center" vertical="center"/>
    </xf>
    <xf numFmtId="0" fontId="9" fillId="0" borderId="48" xfId="0" applyFont="1" applyBorder="1" applyAlignment="1">
      <alignment horizontal="center" vertical="center"/>
    </xf>
    <xf numFmtId="0" fontId="9" fillId="0" borderId="44" xfId="0" applyFont="1" applyBorder="1" applyAlignment="1">
      <alignment horizontal="center" vertical="center"/>
    </xf>
    <xf numFmtId="0" fontId="9" fillId="0" borderId="28" xfId="0" applyFont="1" applyBorder="1" applyAlignment="1">
      <alignment horizontal="center" vertical="center"/>
    </xf>
    <xf numFmtId="0" fontId="9" fillId="0" borderId="51"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0" fontId="9" fillId="0" borderId="14" xfId="1" applyNumberFormat="1" applyFont="1" applyBorder="1" applyAlignment="1" applyProtection="1">
      <alignment horizontal="center" vertical="center"/>
    </xf>
    <xf numFmtId="10" fontId="9" fillId="0" borderId="15" xfId="1" applyNumberFormat="1" applyFont="1" applyBorder="1" applyAlignment="1" applyProtection="1">
      <alignment horizontal="center" vertical="center"/>
    </xf>
    <xf numFmtId="0" fontId="3" fillId="6" borderId="0" xfId="0" applyFont="1" applyFill="1" applyAlignment="1">
      <alignment horizontal="center"/>
    </xf>
    <xf numFmtId="0" fontId="3" fillId="3" borderId="0" xfId="0" applyFont="1" applyFill="1" applyAlignment="1">
      <alignment horizontal="center"/>
    </xf>
  </cellXfs>
  <cellStyles count="2">
    <cellStyle name="Normal" xfId="0" builtinId="0"/>
    <cellStyle name="Porcentaje" xfId="1" builtinId="5"/>
  </cellStyles>
  <dxfs count="223">
    <dxf>
      <font>
        <color theme="0"/>
      </font>
      <fill>
        <patternFill>
          <bgColor theme="0"/>
        </patternFill>
      </fill>
      <border>
        <left/>
        <right/>
        <top/>
        <bottom/>
        <vertical/>
        <horizontal/>
      </border>
    </dxf>
    <dxf>
      <font>
        <b/>
        <i val="0"/>
      </font>
      <fill>
        <patternFill>
          <bgColor rgb="FFFFC000"/>
        </patternFill>
      </fill>
      <border>
        <left style="thin">
          <color auto="1"/>
        </left>
        <right style="thin">
          <color auto="1"/>
        </right>
        <top style="thin">
          <color auto="1"/>
        </top>
        <bottom style="thin">
          <color auto="1"/>
        </bottom>
      </border>
    </dxf>
    <dxf>
      <font>
        <b/>
        <i val="0"/>
        <color rgb="FFFF0000"/>
      </font>
    </dxf>
    <dxf>
      <fill>
        <patternFill>
          <bgColor rgb="FFFFC000"/>
        </patternFill>
      </fill>
    </dxf>
    <dxf>
      <font>
        <color theme="0"/>
      </font>
      <fill>
        <patternFill>
          <bgColor theme="0"/>
        </patternFill>
      </fill>
      <border>
        <left/>
        <right/>
        <top/>
        <bottom/>
        <vertical/>
        <horizontal/>
      </border>
    </dxf>
    <dxf>
      <font>
        <b/>
        <i val="0"/>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FF0000"/>
      </font>
    </dxf>
    <dxf>
      <font>
        <b/>
        <i val="0"/>
        <color rgb="FFFF0000"/>
      </font>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i val="0"/>
      </font>
      <fill>
        <patternFill>
          <bgColor theme="8" tint="0.39994506668294322"/>
        </patternFill>
      </fill>
      <border>
        <left style="thin">
          <color indexed="64"/>
        </left>
        <right style="thin">
          <color indexed="64"/>
        </right>
        <top style="thin">
          <color indexed="64"/>
        </top>
        <bottom style="thin">
          <color indexed="64"/>
        </bottom>
      </border>
    </dxf>
    <dxf>
      <fill>
        <patternFill>
          <bgColor theme="8" tint="0.79998168889431442"/>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ont>
        <b/>
        <i val="0"/>
      </font>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9" tint="0.79998168889431442"/>
        </patternFill>
      </fill>
      <border>
        <left style="thin">
          <color indexed="64"/>
        </left>
        <right style="thin">
          <color indexed="64"/>
        </right>
        <top style="thin">
          <color indexed="64"/>
        </top>
        <bottom style="thin">
          <color indexed="64"/>
        </bottom>
      </border>
    </dxf>
    <dxf>
      <fill>
        <patternFill>
          <bgColor rgb="FF92D050"/>
        </patternFill>
      </fill>
      <border>
        <left style="thin">
          <color indexed="64"/>
        </left>
        <right style="thin">
          <color indexed="64"/>
        </right>
        <top style="thin">
          <color indexed="64"/>
        </top>
        <bottom style="thin">
          <color indexed="64"/>
        </bottom>
      </border>
    </dxf>
    <dxf>
      <border>
        <left/>
        <right/>
        <top/>
        <bottom/>
        <vertical/>
        <horizontal/>
      </border>
    </dxf>
    <dxf>
      <fill>
        <patternFill>
          <bgColor rgb="FFFFC000"/>
        </patternFill>
      </fill>
      <border>
        <left style="thin">
          <color indexed="64"/>
        </left>
        <right style="thin">
          <color indexed="64"/>
        </right>
        <top style="thin">
          <color indexed="64"/>
        </top>
        <bottom style="thin">
          <color indexed="64"/>
        </bottom>
      </border>
    </dxf>
    <dxf>
      <fill>
        <patternFill>
          <bgColor rgb="FFFFC000"/>
        </patternFill>
      </fill>
      <border>
        <left style="thin">
          <color indexed="64"/>
        </left>
        <right style="thin">
          <color indexed="64"/>
        </right>
        <top style="thin">
          <color indexed="64"/>
        </top>
        <bottom style="thin">
          <color indexed="64"/>
        </bottom>
      </border>
    </dxf>
    <dxf>
      <font>
        <b/>
        <i val="0"/>
        <color rgb="FFFF0000"/>
      </font>
    </dxf>
    <dxf>
      <border>
        <left style="thin">
          <color auto="1"/>
        </left>
        <right style="thin">
          <color auto="1"/>
        </right>
        <top style="thin">
          <color auto="1"/>
        </top>
        <bottom style="thin">
          <color auto="1"/>
        </bottom>
        <vertical/>
        <horizontal/>
      </border>
    </dxf>
    <dxf>
      <font>
        <b/>
        <i val="0"/>
      </font>
      <fill>
        <patternFill>
          <bgColor rgb="FF92D050"/>
        </patternFill>
      </fill>
    </dxf>
    <dxf>
      <font>
        <color theme="0"/>
      </font>
      <fill>
        <patternFill>
          <bgColor theme="0"/>
        </patternFill>
      </fill>
      <border>
        <left/>
        <right/>
        <top/>
        <bottom/>
        <vertical/>
        <horizontal/>
      </border>
    </dxf>
    <dxf>
      <font>
        <b/>
        <i val="0"/>
        <color rgb="FFFF0000"/>
      </font>
      <fill>
        <patternFill patternType="none">
          <bgColor auto="1"/>
        </patternFill>
      </fill>
      <border>
        <left/>
        <right/>
        <top/>
        <bottom/>
        <vertical/>
        <horizontal/>
      </border>
    </dxf>
    <dxf>
      <font>
        <b/>
        <i val="0"/>
      </font>
      <fill>
        <patternFill>
          <bgColor rgb="FFFFC000"/>
        </patternFill>
      </fill>
      <border>
        <left style="thin">
          <color auto="1"/>
        </left>
        <right style="thin">
          <color auto="1"/>
        </right>
        <top style="thin">
          <color auto="1"/>
        </top>
        <bottom style="thin">
          <color auto="1"/>
        </bottom>
      </border>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theme="8" tint="0.7999816888943144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FF0000"/>
      </font>
    </dxf>
    <dxf>
      <fill>
        <patternFill>
          <bgColor rgb="FFFFC000"/>
        </patternFill>
      </fill>
    </dxf>
    <dxf>
      <fill>
        <patternFill>
          <bgColor rgb="FFFFC000"/>
        </patternFill>
      </fill>
    </dxf>
    <dxf>
      <fill>
        <patternFill>
          <bgColor theme="8" tint="0.79998168889431442"/>
        </patternFill>
      </fill>
    </dxf>
    <dxf>
      <fill>
        <patternFill>
          <bgColor rgb="FFFFC000"/>
        </patternFill>
      </fill>
    </dxf>
    <dxf>
      <font>
        <b/>
        <i val="0"/>
        <color rgb="FFFF0000"/>
      </font>
    </dxf>
    <dxf>
      <font>
        <color theme="0"/>
      </font>
      <fill>
        <patternFill>
          <bgColor theme="0"/>
        </patternFill>
      </fill>
      <border>
        <left/>
        <right/>
        <top/>
        <bottom/>
        <vertical/>
        <horizontal/>
      </border>
    </dxf>
    <dxf>
      <fill>
        <patternFill>
          <bgColor theme="8" tint="0.79998168889431442"/>
        </patternFill>
      </fill>
    </dxf>
    <dxf>
      <fill>
        <patternFill patternType="none">
          <bgColor auto="1"/>
        </patternFill>
      </fill>
    </dxf>
  </dxfs>
  <tableStyles count="0" defaultTableStyle="TableStyleMedium2" defaultPivotStyle="PivotStyleLight16"/>
  <colors>
    <mruColors>
      <color rgb="FF6699FF"/>
      <color rgb="FFFFE575"/>
      <color rgb="FFFF6699"/>
      <color rgb="FFFF7C80"/>
      <color rgb="FFFF3399"/>
      <color rgb="FFFF33CC"/>
      <color rgb="FFCCECFF"/>
      <color rgb="FF99CCFF"/>
      <color rgb="FFF2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16852</xdr:colOff>
      <xdr:row>1</xdr:row>
      <xdr:rowOff>13674</xdr:rowOff>
    </xdr:from>
    <xdr:to>
      <xdr:col>5</xdr:col>
      <xdr:colOff>119247</xdr:colOff>
      <xdr:row>5</xdr:row>
      <xdr:rowOff>89297</xdr:rowOff>
    </xdr:to>
    <xdr:pic>
      <xdr:nvPicPr>
        <xdr:cNvPr id="6" name="Imagen 5">
          <a:extLst>
            <a:ext uri="{FF2B5EF4-FFF2-40B4-BE49-F238E27FC236}">
              <a16:creationId xmlns:a16="http://schemas.microsoft.com/office/drawing/2014/main" id="{30590459-C702-4C2C-98E8-86E610ED7C29}"/>
            </a:ext>
          </a:extLst>
        </xdr:cNvPr>
        <xdr:cNvPicPr>
          <a:picLocks noChangeAspect="1"/>
        </xdr:cNvPicPr>
      </xdr:nvPicPr>
      <xdr:blipFill>
        <a:blip xmlns:r="http://schemas.openxmlformats.org/officeDocument/2006/relationships" r:embed="rId1"/>
        <a:stretch>
          <a:fillRect/>
        </a:stretch>
      </xdr:blipFill>
      <xdr:spPr>
        <a:xfrm>
          <a:off x="397852" y="259737"/>
          <a:ext cx="1626395" cy="1059873"/>
        </a:xfrm>
        <a:prstGeom prst="rect">
          <a:avLst/>
        </a:prstGeom>
      </xdr:spPr>
    </xdr:pic>
    <xdr:clientData/>
  </xdr:twoCellAnchor>
  <xdr:twoCellAnchor>
    <xdr:from>
      <xdr:col>1</xdr:col>
      <xdr:colOff>77193</xdr:colOff>
      <xdr:row>30</xdr:row>
      <xdr:rowOff>81941</xdr:rowOff>
    </xdr:from>
    <xdr:to>
      <xdr:col>7</xdr:col>
      <xdr:colOff>46403</xdr:colOff>
      <xdr:row>34</xdr:row>
      <xdr:rowOff>146051</xdr:rowOff>
    </xdr:to>
    <xdr:grpSp>
      <xdr:nvGrpSpPr>
        <xdr:cNvPr id="15" name="Grupo 14">
          <a:extLst>
            <a:ext uri="{FF2B5EF4-FFF2-40B4-BE49-F238E27FC236}">
              <a16:creationId xmlns:a16="http://schemas.microsoft.com/office/drawing/2014/main" id="{E13F8BFE-DBF7-7C7D-5814-5611365F8CE0}"/>
            </a:ext>
          </a:extLst>
        </xdr:cNvPr>
        <xdr:cNvGrpSpPr/>
      </xdr:nvGrpSpPr>
      <xdr:grpSpPr>
        <a:xfrm>
          <a:off x="458193" y="6778016"/>
          <a:ext cx="2255210" cy="826110"/>
          <a:chOff x="911865" y="9818077"/>
          <a:chExt cx="2302835" cy="835269"/>
        </a:xfrm>
      </xdr:grpSpPr>
      <xdr:pic>
        <xdr:nvPicPr>
          <xdr:cNvPr id="13" name="Imagen 1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7">
            <a:extLst>
              <a:ext uri="{FF2B5EF4-FFF2-40B4-BE49-F238E27FC236}">
                <a16:creationId xmlns:a16="http://schemas.microsoft.com/office/drawing/2014/main" id="{F155020B-F6B4-FF08-B57F-2D1BF2358B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80A61D28-23BB-4509-A3F7-08847CAD622F}"/>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8D025747-B64F-4FAB-AEC1-60568C39A9E4}"/>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15904192-3E79-E9A4-E1A3-5DD1181040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45AE93AE-5FBE-758E-8E12-8A96447CF3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F0E6A2EC-E855-4E59-B47B-F69F20665815}"/>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0B380FC4-329C-40AF-A241-2B648B5E1B65}"/>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9D3374B6-997B-E310-02EB-3B0054E03E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4DF786A1-E025-1D07-C06A-1FC4CD6450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E5C631E1-F44E-4917-A859-829F5779D18B}"/>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97E6950E-B6DF-488E-81E8-928BF8A280A7}"/>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9826A30A-7250-0256-BC82-E5C9187878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1DDA000D-FED1-0512-547C-9236922CB0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D9F30B5D-7DC5-44D5-9E9B-414070E901DF}"/>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FB2C9BEF-B983-450E-84AA-4BFD255F7400}"/>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E3C74C1C-2C2A-7CEB-68B6-92DD7016F4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FB13DCE9-1F3A-3CDD-8C9B-F1E917EAF8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D3925EA0-3476-4FE0-ACF1-9373503038E4}"/>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859CC14F-2B0B-4BF9-9809-B01C99B87E50}"/>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E9BAAE7E-B5A6-6D65-B89D-428C71FB2E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DA8D921C-208F-1F6A-3159-4E543E01F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485E344D-DCCD-433B-BF02-C0D328F5CDA1}"/>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D8EB462F-7AC5-41A9-A334-30FE31A13E88}"/>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15233B08-65FC-22B7-AE3E-16AC84FA27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1A6E4BEC-3027-C731-1A4B-B9022C5FA3F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5</xdr:col>
      <xdr:colOff>121445</xdr:colOff>
      <xdr:row>5</xdr:row>
      <xdr:rowOff>94673</xdr:rowOff>
    </xdr:to>
    <xdr:pic>
      <xdr:nvPicPr>
        <xdr:cNvPr id="10" name="Imagen 9">
          <a:extLst>
            <a:ext uri="{FF2B5EF4-FFF2-40B4-BE49-F238E27FC236}">
              <a16:creationId xmlns:a16="http://schemas.microsoft.com/office/drawing/2014/main" id="{5575E2B3-BFB4-4F76-A9C5-E4299A2D9C54}"/>
            </a:ext>
          </a:extLst>
        </xdr:cNvPr>
        <xdr:cNvPicPr>
          <a:picLocks noChangeAspect="1"/>
        </xdr:cNvPicPr>
      </xdr:nvPicPr>
      <xdr:blipFill>
        <a:blip xmlns:r="http://schemas.openxmlformats.org/officeDocument/2006/relationships" r:embed="rId1"/>
        <a:stretch>
          <a:fillRect/>
        </a:stretch>
      </xdr:blipFill>
      <xdr:spPr>
        <a:xfrm>
          <a:off x="400050" y="266700"/>
          <a:ext cx="1626395" cy="1066223"/>
        </a:xfrm>
        <a:prstGeom prst="rect">
          <a:avLst/>
        </a:prstGeom>
      </xdr:spPr>
    </xdr:pic>
    <xdr:clientData/>
  </xdr:twoCellAnchor>
  <xdr:twoCellAnchor>
    <xdr:from>
      <xdr:col>1</xdr:col>
      <xdr:colOff>95250</xdr:colOff>
      <xdr:row>54</xdr:row>
      <xdr:rowOff>95250</xdr:rowOff>
    </xdr:from>
    <xdr:to>
      <xdr:col>6</xdr:col>
      <xdr:colOff>95250</xdr:colOff>
      <xdr:row>57</xdr:row>
      <xdr:rowOff>162896</xdr:rowOff>
    </xdr:to>
    <xdr:grpSp>
      <xdr:nvGrpSpPr>
        <xdr:cNvPr id="2" name="Grupo 1">
          <a:extLst>
            <a:ext uri="{FF2B5EF4-FFF2-40B4-BE49-F238E27FC236}">
              <a16:creationId xmlns:a16="http://schemas.microsoft.com/office/drawing/2014/main" id="{C81C7CE3-BBE0-4021-A805-291E2BA08D0D}"/>
            </a:ext>
          </a:extLst>
        </xdr:cNvPr>
        <xdr:cNvGrpSpPr>
          <a:grpSpLocks noChangeAspect="1"/>
        </xdr:cNvGrpSpPr>
      </xdr:nvGrpSpPr>
      <xdr:grpSpPr>
        <a:xfrm>
          <a:off x="476250" y="12239625"/>
          <a:ext cx="1905000" cy="639146"/>
          <a:chOff x="911865" y="9818077"/>
          <a:chExt cx="2302835" cy="835269"/>
        </a:xfrm>
      </xdr:grpSpPr>
      <xdr:pic>
        <xdr:nvPicPr>
          <xdr:cNvPr id="3" name="Imagen 11">
            <a:extLst>
              <a:ext uri="{FF2B5EF4-FFF2-40B4-BE49-F238E27FC236}">
                <a16:creationId xmlns:a16="http://schemas.microsoft.com/office/drawing/2014/main" id="{CC6AA075-C89B-7C3A-3278-01DC1F74F0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1C1EFFE3-A989-644F-2E34-233F66D263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40</xdr:row>
      <xdr:rowOff>19051</xdr:rowOff>
    </xdr:from>
    <xdr:to>
      <xdr:col>10</xdr:col>
      <xdr:colOff>47625</xdr:colOff>
      <xdr:row>42</xdr:row>
      <xdr:rowOff>162897</xdr:rowOff>
    </xdr:to>
    <xdr:grpSp>
      <xdr:nvGrpSpPr>
        <xdr:cNvPr id="18" name="Grupo 17">
          <a:extLst>
            <a:ext uri="{FF2B5EF4-FFF2-40B4-BE49-F238E27FC236}">
              <a16:creationId xmlns:a16="http://schemas.microsoft.com/office/drawing/2014/main" id="{9CA06BFB-FC93-46B8-9714-32F4B1452A09}"/>
            </a:ext>
          </a:extLst>
        </xdr:cNvPr>
        <xdr:cNvGrpSpPr>
          <a:grpSpLocks noChangeAspect="1"/>
        </xdr:cNvGrpSpPr>
      </xdr:nvGrpSpPr>
      <xdr:grpSpPr>
        <a:xfrm>
          <a:off x="476250" y="9553576"/>
          <a:ext cx="1885950" cy="639146"/>
          <a:chOff x="911865" y="9818077"/>
          <a:chExt cx="2302835" cy="835269"/>
        </a:xfrm>
      </xdr:grpSpPr>
      <xdr:pic>
        <xdr:nvPicPr>
          <xdr:cNvPr id="19" name="Imagen 11">
            <a:extLst>
              <a:ext uri="{FF2B5EF4-FFF2-40B4-BE49-F238E27FC236}">
                <a16:creationId xmlns:a16="http://schemas.microsoft.com/office/drawing/2014/main" id="{2F6AE3A9-E91A-783F-549D-C8BA35979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Imagen 19">
            <a:extLst>
              <a:ext uri="{FF2B5EF4-FFF2-40B4-BE49-F238E27FC236}">
                <a16:creationId xmlns:a16="http://schemas.microsoft.com/office/drawing/2014/main" id="{324AFDAB-09E7-086A-3A5D-1322E5AA37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23132</xdr:colOff>
      <xdr:row>1</xdr:row>
      <xdr:rowOff>9525</xdr:rowOff>
    </xdr:from>
    <xdr:to>
      <xdr:col>9</xdr:col>
      <xdr:colOff>144577</xdr:colOff>
      <xdr:row>5</xdr:row>
      <xdr:rowOff>91010</xdr:rowOff>
    </xdr:to>
    <xdr:pic>
      <xdr:nvPicPr>
        <xdr:cNvPr id="21" name="Imagen 20">
          <a:extLst>
            <a:ext uri="{FF2B5EF4-FFF2-40B4-BE49-F238E27FC236}">
              <a16:creationId xmlns:a16="http://schemas.microsoft.com/office/drawing/2014/main" id="{D408C0E5-CC80-4E6C-B96B-53299EA72146}"/>
            </a:ext>
          </a:extLst>
        </xdr:cNvPr>
        <xdr:cNvPicPr>
          <a:picLocks noChangeAspect="1"/>
        </xdr:cNvPicPr>
      </xdr:nvPicPr>
      <xdr:blipFill>
        <a:blip xmlns:r="http://schemas.openxmlformats.org/officeDocument/2006/relationships" r:embed="rId3"/>
        <a:stretch>
          <a:fillRect/>
        </a:stretch>
      </xdr:blipFill>
      <xdr:spPr>
        <a:xfrm>
          <a:off x="404132" y="254454"/>
          <a:ext cx="1672659" cy="1061199"/>
        </a:xfrm>
        <a:prstGeom prst="rect">
          <a:avLst/>
        </a:prstGeom>
      </xdr:spPr>
    </xdr:pic>
    <xdr:clientData/>
  </xdr:twoCellAnchor>
  <xdr:twoCellAnchor editAs="oneCell">
    <xdr:from>
      <xdr:col>34</xdr:col>
      <xdr:colOff>27214</xdr:colOff>
      <xdr:row>1</xdr:row>
      <xdr:rowOff>0</xdr:rowOff>
    </xdr:from>
    <xdr:to>
      <xdr:col>37</xdr:col>
      <xdr:colOff>148658</xdr:colOff>
      <xdr:row>5</xdr:row>
      <xdr:rowOff>89422</xdr:rowOff>
    </xdr:to>
    <xdr:pic>
      <xdr:nvPicPr>
        <xdr:cNvPr id="22" name="Imagen 21">
          <a:extLst>
            <a:ext uri="{FF2B5EF4-FFF2-40B4-BE49-F238E27FC236}">
              <a16:creationId xmlns:a16="http://schemas.microsoft.com/office/drawing/2014/main" id="{B4C42E8E-B8BC-4610-ADE5-AD918E2ADC32}"/>
            </a:ext>
          </a:extLst>
        </xdr:cNvPr>
        <xdr:cNvPicPr>
          <a:picLocks noChangeAspect="1"/>
        </xdr:cNvPicPr>
      </xdr:nvPicPr>
      <xdr:blipFill>
        <a:blip xmlns:r="http://schemas.openxmlformats.org/officeDocument/2006/relationships" r:embed="rId3"/>
        <a:stretch>
          <a:fillRect/>
        </a:stretch>
      </xdr:blipFill>
      <xdr:spPr>
        <a:xfrm>
          <a:off x="9579428" y="244929"/>
          <a:ext cx="1672660" cy="1061199"/>
        </a:xfrm>
        <a:prstGeom prst="rect">
          <a:avLst/>
        </a:prstGeom>
      </xdr:spPr>
    </xdr:pic>
    <xdr:clientData/>
  </xdr:twoCellAnchor>
  <xdr:twoCellAnchor editAs="oneCell">
    <xdr:from>
      <xdr:col>62</xdr:col>
      <xdr:colOff>27214</xdr:colOff>
      <xdr:row>1</xdr:row>
      <xdr:rowOff>0</xdr:rowOff>
    </xdr:from>
    <xdr:to>
      <xdr:col>65</xdr:col>
      <xdr:colOff>148660</xdr:colOff>
      <xdr:row>5</xdr:row>
      <xdr:rowOff>81485</xdr:rowOff>
    </xdr:to>
    <xdr:pic>
      <xdr:nvPicPr>
        <xdr:cNvPr id="23" name="Imagen 22">
          <a:extLst>
            <a:ext uri="{FF2B5EF4-FFF2-40B4-BE49-F238E27FC236}">
              <a16:creationId xmlns:a16="http://schemas.microsoft.com/office/drawing/2014/main" id="{1E608068-9102-4AA0-B326-5143CF604E5E}"/>
            </a:ext>
          </a:extLst>
        </xdr:cNvPr>
        <xdr:cNvPicPr>
          <a:picLocks noChangeAspect="1"/>
        </xdr:cNvPicPr>
      </xdr:nvPicPr>
      <xdr:blipFill>
        <a:blip xmlns:r="http://schemas.openxmlformats.org/officeDocument/2006/relationships" r:embed="rId3"/>
        <a:stretch>
          <a:fillRect/>
        </a:stretch>
      </xdr:blipFill>
      <xdr:spPr>
        <a:xfrm>
          <a:off x="18750643" y="244929"/>
          <a:ext cx="1672659" cy="1061199"/>
        </a:xfrm>
        <a:prstGeom prst="rect">
          <a:avLst/>
        </a:prstGeom>
      </xdr:spPr>
    </xdr:pic>
    <xdr:clientData/>
  </xdr:twoCellAnchor>
  <xdr:twoCellAnchor editAs="oneCell">
    <xdr:from>
      <xdr:col>90</xdr:col>
      <xdr:colOff>27214</xdr:colOff>
      <xdr:row>1</xdr:row>
      <xdr:rowOff>0</xdr:rowOff>
    </xdr:from>
    <xdr:to>
      <xdr:col>93</xdr:col>
      <xdr:colOff>105797</xdr:colOff>
      <xdr:row>5</xdr:row>
      <xdr:rowOff>81485</xdr:rowOff>
    </xdr:to>
    <xdr:pic>
      <xdr:nvPicPr>
        <xdr:cNvPr id="24" name="Imagen 23">
          <a:extLst>
            <a:ext uri="{FF2B5EF4-FFF2-40B4-BE49-F238E27FC236}">
              <a16:creationId xmlns:a16="http://schemas.microsoft.com/office/drawing/2014/main" id="{A0286C1B-C0AB-4E89-8C2D-79363799A6D3}"/>
            </a:ext>
          </a:extLst>
        </xdr:cNvPr>
        <xdr:cNvPicPr>
          <a:picLocks noChangeAspect="1"/>
        </xdr:cNvPicPr>
      </xdr:nvPicPr>
      <xdr:blipFill>
        <a:blip xmlns:r="http://schemas.openxmlformats.org/officeDocument/2006/relationships" r:embed="rId3"/>
        <a:stretch>
          <a:fillRect/>
        </a:stretch>
      </xdr:blipFill>
      <xdr:spPr>
        <a:xfrm>
          <a:off x="27921857" y="244929"/>
          <a:ext cx="1672659" cy="1061199"/>
        </a:xfrm>
        <a:prstGeom prst="rect">
          <a:avLst/>
        </a:prstGeom>
      </xdr:spPr>
    </xdr:pic>
    <xdr:clientData/>
  </xdr:twoCellAnchor>
  <xdr:twoCellAnchor>
    <xdr:from>
      <xdr:col>34</xdr:col>
      <xdr:colOff>95250</xdr:colOff>
      <xdr:row>40</xdr:row>
      <xdr:rowOff>19050</xdr:rowOff>
    </xdr:from>
    <xdr:to>
      <xdr:col>38</xdr:col>
      <xdr:colOff>47625</xdr:colOff>
      <xdr:row>42</xdr:row>
      <xdr:rowOff>162896</xdr:rowOff>
    </xdr:to>
    <xdr:grpSp>
      <xdr:nvGrpSpPr>
        <xdr:cNvPr id="25" name="Grupo 24">
          <a:extLst>
            <a:ext uri="{FF2B5EF4-FFF2-40B4-BE49-F238E27FC236}">
              <a16:creationId xmlns:a16="http://schemas.microsoft.com/office/drawing/2014/main" id="{ABBCC04D-DF45-4078-B73B-66D6A92A6D5A}"/>
            </a:ext>
          </a:extLst>
        </xdr:cNvPr>
        <xdr:cNvGrpSpPr>
          <a:grpSpLocks noChangeAspect="1"/>
        </xdr:cNvGrpSpPr>
      </xdr:nvGrpSpPr>
      <xdr:grpSpPr>
        <a:xfrm>
          <a:off x="9477375" y="9553575"/>
          <a:ext cx="1885950" cy="639146"/>
          <a:chOff x="911865" y="9818077"/>
          <a:chExt cx="2302835" cy="835269"/>
        </a:xfrm>
      </xdr:grpSpPr>
      <xdr:pic>
        <xdr:nvPicPr>
          <xdr:cNvPr id="26" name="Imagen 11">
            <a:extLst>
              <a:ext uri="{FF2B5EF4-FFF2-40B4-BE49-F238E27FC236}">
                <a16:creationId xmlns:a16="http://schemas.microsoft.com/office/drawing/2014/main" id="{7493F1B2-29BC-812D-BEC2-6CA376F212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Imagen 26">
            <a:extLst>
              <a:ext uri="{FF2B5EF4-FFF2-40B4-BE49-F238E27FC236}">
                <a16:creationId xmlns:a16="http://schemas.microsoft.com/office/drawing/2014/main" id="{99D64EFE-57B7-29B0-B7D4-22D8C25426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62</xdr:col>
      <xdr:colOff>95250</xdr:colOff>
      <xdr:row>40</xdr:row>
      <xdr:rowOff>9525</xdr:rowOff>
    </xdr:from>
    <xdr:to>
      <xdr:col>66</xdr:col>
      <xdr:colOff>47625</xdr:colOff>
      <xdr:row>42</xdr:row>
      <xdr:rowOff>153371</xdr:rowOff>
    </xdr:to>
    <xdr:grpSp>
      <xdr:nvGrpSpPr>
        <xdr:cNvPr id="28" name="Grupo 27">
          <a:extLst>
            <a:ext uri="{FF2B5EF4-FFF2-40B4-BE49-F238E27FC236}">
              <a16:creationId xmlns:a16="http://schemas.microsoft.com/office/drawing/2014/main" id="{B4BB8250-623E-40CE-8DB4-8C48203B463E}"/>
            </a:ext>
          </a:extLst>
        </xdr:cNvPr>
        <xdr:cNvGrpSpPr>
          <a:grpSpLocks noChangeAspect="1"/>
        </xdr:cNvGrpSpPr>
      </xdr:nvGrpSpPr>
      <xdr:grpSpPr>
        <a:xfrm>
          <a:off x="18478500" y="9544050"/>
          <a:ext cx="1885950" cy="639146"/>
          <a:chOff x="911865" y="9818077"/>
          <a:chExt cx="2302835" cy="835269"/>
        </a:xfrm>
      </xdr:grpSpPr>
      <xdr:pic>
        <xdr:nvPicPr>
          <xdr:cNvPr id="29" name="Imagen 11">
            <a:extLst>
              <a:ext uri="{FF2B5EF4-FFF2-40B4-BE49-F238E27FC236}">
                <a16:creationId xmlns:a16="http://schemas.microsoft.com/office/drawing/2014/main" id="{97FAD977-519D-8DAB-1A79-F8FC3CA8E2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Imagen 29">
            <a:extLst>
              <a:ext uri="{FF2B5EF4-FFF2-40B4-BE49-F238E27FC236}">
                <a16:creationId xmlns:a16="http://schemas.microsoft.com/office/drawing/2014/main" id="{AF98DC5E-BC6D-A305-FAF9-41C0D4AF18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90</xdr:col>
      <xdr:colOff>95250</xdr:colOff>
      <xdr:row>40</xdr:row>
      <xdr:rowOff>19050</xdr:rowOff>
    </xdr:from>
    <xdr:to>
      <xdr:col>94</xdr:col>
      <xdr:colOff>47625</xdr:colOff>
      <xdr:row>42</xdr:row>
      <xdr:rowOff>162896</xdr:rowOff>
    </xdr:to>
    <xdr:grpSp>
      <xdr:nvGrpSpPr>
        <xdr:cNvPr id="31" name="Grupo 30">
          <a:extLst>
            <a:ext uri="{FF2B5EF4-FFF2-40B4-BE49-F238E27FC236}">
              <a16:creationId xmlns:a16="http://schemas.microsoft.com/office/drawing/2014/main" id="{8DF2379C-EC62-43D0-92A3-EC2B32861D20}"/>
            </a:ext>
          </a:extLst>
        </xdr:cNvPr>
        <xdr:cNvGrpSpPr>
          <a:grpSpLocks noChangeAspect="1"/>
        </xdr:cNvGrpSpPr>
      </xdr:nvGrpSpPr>
      <xdr:grpSpPr>
        <a:xfrm>
          <a:off x="27479625" y="9553575"/>
          <a:ext cx="1885950" cy="639146"/>
          <a:chOff x="911865" y="9818077"/>
          <a:chExt cx="2302835" cy="835269"/>
        </a:xfrm>
      </xdr:grpSpPr>
      <xdr:pic>
        <xdr:nvPicPr>
          <xdr:cNvPr id="32" name="Imagen 11">
            <a:extLst>
              <a:ext uri="{FF2B5EF4-FFF2-40B4-BE49-F238E27FC236}">
                <a16:creationId xmlns:a16="http://schemas.microsoft.com/office/drawing/2014/main" id="{C737FD42-66B9-8189-46A9-AB3048F54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Imagen 32">
            <a:extLst>
              <a:ext uri="{FF2B5EF4-FFF2-40B4-BE49-F238E27FC236}">
                <a16:creationId xmlns:a16="http://schemas.microsoft.com/office/drawing/2014/main" id="{5B3E856E-539D-9F0E-B8AF-9A9026864CE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5</xdr:col>
      <xdr:colOff>129610</xdr:colOff>
      <xdr:row>5</xdr:row>
      <xdr:rowOff>89649</xdr:rowOff>
    </xdr:to>
    <xdr:pic>
      <xdr:nvPicPr>
        <xdr:cNvPr id="19" name="Imagen 18">
          <a:extLst>
            <a:ext uri="{FF2B5EF4-FFF2-40B4-BE49-F238E27FC236}">
              <a16:creationId xmlns:a16="http://schemas.microsoft.com/office/drawing/2014/main" id="{7C6CF860-D08E-4CA1-B29A-3FAC53579241}"/>
            </a:ext>
          </a:extLst>
        </xdr:cNvPr>
        <xdr:cNvPicPr>
          <a:picLocks noChangeAspect="1"/>
        </xdr:cNvPicPr>
      </xdr:nvPicPr>
      <xdr:blipFill>
        <a:blip xmlns:r="http://schemas.openxmlformats.org/officeDocument/2006/relationships" r:embed="rId1"/>
        <a:stretch>
          <a:fillRect/>
        </a:stretch>
      </xdr:blipFill>
      <xdr:spPr>
        <a:xfrm>
          <a:off x="400050" y="209550"/>
          <a:ext cx="1672660" cy="1061199"/>
        </a:xfrm>
        <a:prstGeom prst="rect">
          <a:avLst/>
        </a:prstGeom>
      </xdr:spPr>
    </xdr:pic>
    <xdr:clientData/>
  </xdr:twoCellAnchor>
  <xdr:twoCellAnchor>
    <xdr:from>
      <xdr:col>1</xdr:col>
      <xdr:colOff>95250</xdr:colOff>
      <xdr:row>25</xdr:row>
      <xdr:rowOff>95250</xdr:rowOff>
    </xdr:from>
    <xdr:to>
      <xdr:col>7</xdr:col>
      <xdr:colOff>121610</xdr:colOff>
      <xdr:row>29</xdr:row>
      <xdr:rowOff>159360</xdr:rowOff>
    </xdr:to>
    <xdr:grpSp>
      <xdr:nvGrpSpPr>
        <xdr:cNvPr id="2" name="Grupo 1">
          <a:extLst>
            <a:ext uri="{FF2B5EF4-FFF2-40B4-BE49-F238E27FC236}">
              <a16:creationId xmlns:a16="http://schemas.microsoft.com/office/drawing/2014/main" id="{4D94387A-1407-4E65-B065-788BC55E3939}"/>
            </a:ext>
          </a:extLst>
        </xdr:cNvPr>
        <xdr:cNvGrpSpPr/>
      </xdr:nvGrpSpPr>
      <xdr:grpSpPr>
        <a:xfrm>
          <a:off x="476250" y="5848350"/>
          <a:ext cx="2312360" cy="826110"/>
          <a:chOff x="911865" y="9818077"/>
          <a:chExt cx="2302835" cy="835269"/>
        </a:xfrm>
      </xdr:grpSpPr>
      <xdr:pic>
        <xdr:nvPicPr>
          <xdr:cNvPr id="3" name="Imagen 11">
            <a:extLst>
              <a:ext uri="{FF2B5EF4-FFF2-40B4-BE49-F238E27FC236}">
                <a16:creationId xmlns:a16="http://schemas.microsoft.com/office/drawing/2014/main" id="{218378AD-80B8-31C2-5E1C-57E9137E44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12C4607B-27AC-DBC6-AABC-519B88E837C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26</xdr:row>
      <xdr:rowOff>95250</xdr:rowOff>
    </xdr:from>
    <xdr:to>
      <xdr:col>5</xdr:col>
      <xdr:colOff>293914</xdr:colOff>
      <xdr:row>29</xdr:row>
      <xdr:rowOff>157453</xdr:rowOff>
    </xdr:to>
    <xdr:grpSp>
      <xdr:nvGrpSpPr>
        <xdr:cNvPr id="6" name="Grupo 5">
          <a:extLst>
            <a:ext uri="{FF2B5EF4-FFF2-40B4-BE49-F238E27FC236}">
              <a16:creationId xmlns:a16="http://schemas.microsoft.com/office/drawing/2014/main" id="{98372E19-0149-4292-9821-8D848F8464F6}"/>
            </a:ext>
          </a:extLst>
        </xdr:cNvPr>
        <xdr:cNvGrpSpPr>
          <a:grpSpLocks noChangeAspect="1"/>
        </xdr:cNvGrpSpPr>
      </xdr:nvGrpSpPr>
      <xdr:grpSpPr>
        <a:xfrm>
          <a:off x="466725" y="6524625"/>
          <a:ext cx="1884589" cy="633703"/>
          <a:chOff x="911865" y="9818077"/>
          <a:chExt cx="2302835" cy="835269"/>
        </a:xfrm>
      </xdr:grpSpPr>
      <xdr:pic>
        <xdr:nvPicPr>
          <xdr:cNvPr id="10" name="Imagen 11">
            <a:extLst>
              <a:ext uri="{FF2B5EF4-FFF2-40B4-BE49-F238E27FC236}">
                <a16:creationId xmlns:a16="http://schemas.microsoft.com/office/drawing/2014/main" id="{D2550582-7E1B-9891-D20C-5C4857BAE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Imagen 10">
            <a:extLst>
              <a:ext uri="{FF2B5EF4-FFF2-40B4-BE49-F238E27FC236}">
                <a16:creationId xmlns:a16="http://schemas.microsoft.com/office/drawing/2014/main" id="{DCC8B1CE-A73F-6473-CB69-2478360D90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19050</xdr:colOff>
      <xdr:row>1</xdr:row>
      <xdr:rowOff>19050</xdr:rowOff>
    </xdr:from>
    <xdr:to>
      <xdr:col>4</xdr:col>
      <xdr:colOff>358210</xdr:colOff>
      <xdr:row>5</xdr:row>
      <xdr:rowOff>89649</xdr:rowOff>
    </xdr:to>
    <xdr:pic>
      <xdr:nvPicPr>
        <xdr:cNvPr id="12" name="Imagen 11">
          <a:extLst>
            <a:ext uri="{FF2B5EF4-FFF2-40B4-BE49-F238E27FC236}">
              <a16:creationId xmlns:a16="http://schemas.microsoft.com/office/drawing/2014/main" id="{5F36D511-69C0-406E-A5AA-7A9F3A9C05EF}"/>
            </a:ext>
          </a:extLst>
        </xdr:cNvPr>
        <xdr:cNvPicPr>
          <a:picLocks noChangeAspect="1"/>
        </xdr:cNvPicPr>
      </xdr:nvPicPr>
      <xdr:blipFill>
        <a:blip xmlns:r="http://schemas.openxmlformats.org/officeDocument/2006/relationships" r:embed="rId3"/>
        <a:stretch>
          <a:fillRect/>
        </a:stretch>
      </xdr:blipFill>
      <xdr:spPr>
        <a:xfrm>
          <a:off x="400050" y="266700"/>
          <a:ext cx="1672660" cy="10611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19046</xdr:colOff>
      <xdr:row>1</xdr:row>
      <xdr:rowOff>30256</xdr:rowOff>
    </xdr:from>
    <xdr:to>
      <xdr:col>5</xdr:col>
      <xdr:colOff>929707</xdr:colOff>
      <xdr:row>5</xdr:row>
      <xdr:rowOff>100855</xdr:rowOff>
    </xdr:to>
    <xdr:pic>
      <xdr:nvPicPr>
        <xdr:cNvPr id="2" name="Imagen 1">
          <a:extLst>
            <a:ext uri="{FF2B5EF4-FFF2-40B4-BE49-F238E27FC236}">
              <a16:creationId xmlns:a16="http://schemas.microsoft.com/office/drawing/2014/main" id="{AC8FBEFC-56CD-40ED-A94A-3C1219F0CA27}"/>
            </a:ext>
          </a:extLst>
        </xdr:cNvPr>
        <xdr:cNvPicPr>
          <a:picLocks noChangeAspect="1"/>
        </xdr:cNvPicPr>
      </xdr:nvPicPr>
      <xdr:blipFill>
        <a:blip xmlns:r="http://schemas.openxmlformats.org/officeDocument/2006/relationships" r:embed="rId1"/>
        <a:stretch>
          <a:fillRect/>
        </a:stretch>
      </xdr:blipFill>
      <xdr:spPr>
        <a:xfrm>
          <a:off x="400046" y="198344"/>
          <a:ext cx="1672660" cy="1041029"/>
        </a:xfrm>
        <a:prstGeom prst="rect">
          <a:avLst/>
        </a:prstGeom>
      </xdr:spPr>
    </xdr:pic>
    <xdr:clientData/>
  </xdr:twoCellAnchor>
  <xdr:twoCellAnchor>
    <xdr:from>
      <xdr:col>3</xdr:col>
      <xdr:colOff>95250</xdr:colOff>
      <xdr:row>70</xdr:row>
      <xdr:rowOff>95250</xdr:rowOff>
    </xdr:from>
    <xdr:to>
      <xdr:col>5</xdr:col>
      <xdr:colOff>1209675</xdr:colOff>
      <xdr:row>73</xdr:row>
      <xdr:rowOff>20021</xdr:rowOff>
    </xdr:to>
    <xdr:grpSp>
      <xdr:nvGrpSpPr>
        <xdr:cNvPr id="6" name="Grupo 5">
          <a:extLst>
            <a:ext uri="{FF2B5EF4-FFF2-40B4-BE49-F238E27FC236}">
              <a16:creationId xmlns:a16="http://schemas.microsoft.com/office/drawing/2014/main" id="{5673BE95-79C3-4D67-BA28-A736CA801E04}"/>
            </a:ext>
          </a:extLst>
        </xdr:cNvPr>
        <xdr:cNvGrpSpPr>
          <a:grpSpLocks noChangeAspect="1"/>
        </xdr:cNvGrpSpPr>
      </xdr:nvGrpSpPr>
      <xdr:grpSpPr>
        <a:xfrm>
          <a:off x="465044" y="13811250"/>
          <a:ext cx="1854013" cy="630742"/>
          <a:chOff x="911865" y="9818077"/>
          <a:chExt cx="2302835" cy="835269"/>
        </a:xfrm>
      </xdr:grpSpPr>
      <xdr:pic>
        <xdr:nvPicPr>
          <xdr:cNvPr id="7" name="Imagen 11">
            <a:extLst>
              <a:ext uri="{FF2B5EF4-FFF2-40B4-BE49-F238E27FC236}">
                <a16:creationId xmlns:a16="http://schemas.microsoft.com/office/drawing/2014/main" id="{815EA039-BB47-F0D8-A51D-983513CCE2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7">
            <a:extLst>
              <a:ext uri="{FF2B5EF4-FFF2-40B4-BE49-F238E27FC236}">
                <a16:creationId xmlns:a16="http://schemas.microsoft.com/office/drawing/2014/main" id="{3306B6A4-AB9D-8EA4-36A7-36127F288E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19050</xdr:colOff>
      <xdr:row>1</xdr:row>
      <xdr:rowOff>19050</xdr:rowOff>
    </xdr:from>
    <xdr:to>
      <xdr:col>4</xdr:col>
      <xdr:colOff>1283496</xdr:colOff>
      <xdr:row>5</xdr:row>
      <xdr:rowOff>100535</xdr:rowOff>
    </xdr:to>
    <xdr:pic>
      <xdr:nvPicPr>
        <xdr:cNvPr id="6" name="Imagen 5">
          <a:extLst>
            <a:ext uri="{FF2B5EF4-FFF2-40B4-BE49-F238E27FC236}">
              <a16:creationId xmlns:a16="http://schemas.microsoft.com/office/drawing/2014/main" id="{76182665-EA4C-4605-B318-9018F4E9286B}"/>
            </a:ext>
          </a:extLst>
        </xdr:cNvPr>
        <xdr:cNvPicPr>
          <a:picLocks noChangeAspect="1"/>
        </xdr:cNvPicPr>
      </xdr:nvPicPr>
      <xdr:blipFill>
        <a:blip xmlns:r="http://schemas.openxmlformats.org/officeDocument/2006/relationships" r:embed="rId1"/>
        <a:stretch>
          <a:fillRect/>
        </a:stretch>
      </xdr:blipFill>
      <xdr:spPr>
        <a:xfrm>
          <a:off x="762000" y="26670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2" name="Grupo 1">
          <a:extLst>
            <a:ext uri="{FF2B5EF4-FFF2-40B4-BE49-F238E27FC236}">
              <a16:creationId xmlns:a16="http://schemas.microsoft.com/office/drawing/2014/main" id="{B69E1DC9-9F61-423F-916D-0CC7780BDC93}"/>
            </a:ext>
          </a:extLst>
        </xdr:cNvPr>
        <xdr:cNvGrpSpPr>
          <a:grpSpLocks noChangeAspect="1"/>
        </xdr:cNvGrpSpPr>
      </xdr:nvGrpSpPr>
      <xdr:grpSpPr>
        <a:xfrm>
          <a:off x="466725" y="8315325"/>
          <a:ext cx="1857375" cy="639146"/>
          <a:chOff x="911865" y="9818077"/>
          <a:chExt cx="2302835" cy="835269"/>
        </a:xfrm>
      </xdr:grpSpPr>
      <xdr:pic>
        <xdr:nvPicPr>
          <xdr:cNvPr id="3" name="Imagen 11">
            <a:extLst>
              <a:ext uri="{FF2B5EF4-FFF2-40B4-BE49-F238E27FC236}">
                <a16:creationId xmlns:a16="http://schemas.microsoft.com/office/drawing/2014/main" id="{27C37026-7856-88D8-DB6D-9A664C9E5C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44327504-5B0F-EE05-9904-702130FBA2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6" name="Imagen 5">
          <a:extLst>
            <a:ext uri="{FF2B5EF4-FFF2-40B4-BE49-F238E27FC236}">
              <a16:creationId xmlns:a16="http://schemas.microsoft.com/office/drawing/2014/main" id="{03932ED3-DAA3-49CA-8ABC-A7757551ECBF}"/>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7" name="Grupo 6">
          <a:extLst>
            <a:ext uri="{FF2B5EF4-FFF2-40B4-BE49-F238E27FC236}">
              <a16:creationId xmlns:a16="http://schemas.microsoft.com/office/drawing/2014/main" id="{B5524FE5-98A3-41EC-8924-CAA601C3BE80}"/>
            </a:ext>
          </a:extLst>
        </xdr:cNvPr>
        <xdr:cNvGrpSpPr>
          <a:grpSpLocks noChangeAspect="1"/>
        </xdr:cNvGrpSpPr>
      </xdr:nvGrpSpPr>
      <xdr:grpSpPr>
        <a:xfrm>
          <a:off x="466725" y="8315325"/>
          <a:ext cx="1857375" cy="639146"/>
          <a:chOff x="911865" y="9818077"/>
          <a:chExt cx="2302835" cy="835269"/>
        </a:xfrm>
      </xdr:grpSpPr>
      <xdr:pic>
        <xdr:nvPicPr>
          <xdr:cNvPr id="8" name="Imagen 11">
            <a:extLst>
              <a:ext uri="{FF2B5EF4-FFF2-40B4-BE49-F238E27FC236}">
                <a16:creationId xmlns:a16="http://schemas.microsoft.com/office/drawing/2014/main" id="{705B34C3-9E74-BD06-AF61-DC18740CE3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Imagen 8">
            <a:extLst>
              <a:ext uri="{FF2B5EF4-FFF2-40B4-BE49-F238E27FC236}">
                <a16:creationId xmlns:a16="http://schemas.microsoft.com/office/drawing/2014/main" id="{DB252DD7-FDAE-3C24-93C8-DC3CB018A4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1264445</xdr:colOff>
      <xdr:row>5</xdr:row>
      <xdr:rowOff>81485</xdr:rowOff>
    </xdr:to>
    <xdr:pic>
      <xdr:nvPicPr>
        <xdr:cNvPr id="2" name="Imagen 1">
          <a:extLst>
            <a:ext uri="{FF2B5EF4-FFF2-40B4-BE49-F238E27FC236}">
              <a16:creationId xmlns:a16="http://schemas.microsoft.com/office/drawing/2014/main" id="{C817CB4A-7EFB-42A2-B623-14CB14AA4F13}"/>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888B0A3D-5826-4E56-9505-873D217191DF}"/>
            </a:ext>
          </a:extLst>
        </xdr:cNvPr>
        <xdr:cNvGrpSpPr>
          <a:grpSpLocks noChangeAspect="1"/>
        </xdr:cNvGrpSpPr>
      </xdr:nvGrpSpPr>
      <xdr:grpSpPr>
        <a:xfrm>
          <a:off x="467591" y="8312727"/>
          <a:ext cx="1857375" cy="639146"/>
          <a:chOff x="911865" y="9818077"/>
          <a:chExt cx="2302835" cy="835269"/>
        </a:xfrm>
      </xdr:grpSpPr>
      <xdr:pic>
        <xdr:nvPicPr>
          <xdr:cNvPr id="4" name="Imagen 11">
            <a:extLst>
              <a:ext uri="{FF2B5EF4-FFF2-40B4-BE49-F238E27FC236}">
                <a16:creationId xmlns:a16="http://schemas.microsoft.com/office/drawing/2014/main" id="{7349194A-59F2-3754-64B5-57A6A19D3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299EA44B-B404-2D03-1011-577E8447AD4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4</xdr:col>
      <xdr:colOff>1264446</xdr:colOff>
      <xdr:row>5</xdr:row>
      <xdr:rowOff>81485</xdr:rowOff>
    </xdr:to>
    <xdr:pic>
      <xdr:nvPicPr>
        <xdr:cNvPr id="2" name="Imagen 1">
          <a:extLst>
            <a:ext uri="{FF2B5EF4-FFF2-40B4-BE49-F238E27FC236}">
              <a16:creationId xmlns:a16="http://schemas.microsoft.com/office/drawing/2014/main" id="{855BDB61-95D6-4585-BED0-D9F0131E8B14}"/>
            </a:ext>
          </a:extLst>
        </xdr:cNvPr>
        <xdr:cNvPicPr>
          <a:picLocks noChangeAspect="1"/>
        </xdr:cNvPicPr>
      </xdr:nvPicPr>
      <xdr:blipFill>
        <a:blip xmlns:r="http://schemas.openxmlformats.org/officeDocument/2006/relationships" r:embed="rId1"/>
        <a:stretch>
          <a:fillRect/>
        </a:stretch>
      </xdr:blipFill>
      <xdr:spPr>
        <a:xfrm>
          <a:off x="1114425" y="247650"/>
          <a:ext cx="1645445" cy="1072085"/>
        </a:xfrm>
        <a:prstGeom prst="rect">
          <a:avLst/>
        </a:prstGeom>
      </xdr:spPr>
    </xdr:pic>
    <xdr:clientData/>
  </xdr:twoCellAnchor>
  <xdr:twoCellAnchor>
    <xdr:from>
      <xdr:col>3</xdr:col>
      <xdr:colOff>95250</xdr:colOff>
      <xdr:row>28</xdr:row>
      <xdr:rowOff>95250</xdr:rowOff>
    </xdr:from>
    <xdr:to>
      <xdr:col>4</xdr:col>
      <xdr:colOff>1571625</xdr:colOff>
      <xdr:row>31</xdr:row>
      <xdr:rowOff>162896</xdr:rowOff>
    </xdr:to>
    <xdr:grpSp>
      <xdr:nvGrpSpPr>
        <xdr:cNvPr id="3" name="Grupo 2">
          <a:extLst>
            <a:ext uri="{FF2B5EF4-FFF2-40B4-BE49-F238E27FC236}">
              <a16:creationId xmlns:a16="http://schemas.microsoft.com/office/drawing/2014/main" id="{6F3BA363-0AB6-4867-92D9-71841A9D4F4B}"/>
            </a:ext>
          </a:extLst>
        </xdr:cNvPr>
        <xdr:cNvGrpSpPr>
          <a:grpSpLocks noChangeAspect="1"/>
        </xdr:cNvGrpSpPr>
      </xdr:nvGrpSpPr>
      <xdr:grpSpPr>
        <a:xfrm>
          <a:off x="466725" y="8315325"/>
          <a:ext cx="1857375" cy="639146"/>
          <a:chOff x="911865" y="9818077"/>
          <a:chExt cx="2302835" cy="835269"/>
        </a:xfrm>
      </xdr:grpSpPr>
      <xdr:pic>
        <xdr:nvPicPr>
          <xdr:cNvPr id="4" name="Imagen 11">
            <a:extLst>
              <a:ext uri="{FF2B5EF4-FFF2-40B4-BE49-F238E27FC236}">
                <a16:creationId xmlns:a16="http://schemas.microsoft.com/office/drawing/2014/main" id="{93B1DA64-9A3E-047A-7046-A4D4388187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865" y="9914161"/>
            <a:ext cx="1374133" cy="6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773D8AD0-B2F0-F476-F5FB-B619258E96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91208" y="9818077"/>
            <a:ext cx="823492" cy="83526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4165-90B0-46A6-9C03-3D7A11E50754}">
  <dimension ref="A1:P60"/>
  <sheetViews>
    <sheetView showGridLines="0" tabSelected="1" workbookViewId="0">
      <selection activeCell="B5" sqref="B5:P5"/>
    </sheetView>
  </sheetViews>
  <sheetFormatPr baseColWidth="10" defaultColWidth="5.7109375" defaultRowHeight="20.100000000000001" customHeight="1" x14ac:dyDescent="0.4"/>
  <cols>
    <col min="1" max="16384" width="5.7109375" style="147"/>
  </cols>
  <sheetData>
    <row r="1" spans="1:16" ht="20.100000000000001" customHeight="1" x14ac:dyDescent="0.4">
      <c r="A1" s="149" t="s">
        <v>195</v>
      </c>
    </row>
    <row r="2" spans="1:16" ht="20.100000000000001" customHeight="1" x14ac:dyDescent="0.4">
      <c r="B2" s="157" t="s">
        <v>203</v>
      </c>
      <c r="C2" s="157"/>
      <c r="D2" s="157"/>
      <c r="E2" s="157"/>
      <c r="F2" s="157"/>
      <c r="G2" s="157"/>
      <c r="H2" s="157"/>
      <c r="I2" s="157"/>
      <c r="J2" s="157"/>
      <c r="K2" s="157"/>
      <c r="L2" s="157"/>
      <c r="M2" s="157"/>
      <c r="N2" s="157"/>
      <c r="O2" s="157"/>
      <c r="P2" s="157"/>
    </row>
    <row r="3" spans="1:16" ht="20.100000000000001" customHeight="1" x14ac:dyDescent="0.4">
      <c r="B3" s="157"/>
      <c r="C3" s="157"/>
      <c r="D3" s="157"/>
      <c r="E3" s="157"/>
      <c r="F3" s="157"/>
      <c r="G3" s="157"/>
      <c r="H3" s="157"/>
      <c r="I3" s="157"/>
      <c r="J3" s="157"/>
      <c r="K3" s="157"/>
      <c r="L3" s="157"/>
      <c r="M3" s="157"/>
      <c r="N3" s="157"/>
      <c r="O3" s="157"/>
      <c r="P3" s="157"/>
    </row>
    <row r="5" spans="1:16" ht="20.100000000000001" customHeight="1" x14ac:dyDescent="0.4">
      <c r="B5" s="154" t="s">
        <v>204</v>
      </c>
      <c r="C5" s="154"/>
      <c r="D5" s="154"/>
      <c r="E5" s="154"/>
      <c r="F5" s="154"/>
      <c r="G5" s="154"/>
      <c r="H5" s="154"/>
      <c r="I5" s="154"/>
      <c r="J5" s="154"/>
      <c r="K5" s="154"/>
      <c r="L5" s="154"/>
      <c r="M5" s="154"/>
      <c r="N5" s="154"/>
      <c r="O5" s="154"/>
      <c r="P5" s="154"/>
    </row>
    <row r="6" spans="1:16" ht="9.9499999999999993" customHeight="1" x14ac:dyDescent="0.4"/>
    <row r="7" spans="1:16" ht="39.950000000000003" customHeight="1" x14ac:dyDescent="0.4">
      <c r="B7" s="155" t="s">
        <v>205</v>
      </c>
      <c r="C7" s="155"/>
      <c r="D7" s="155"/>
      <c r="E7" s="155"/>
      <c r="F7" s="155"/>
      <c r="G7" s="155"/>
      <c r="H7" s="155"/>
      <c r="I7" s="155"/>
      <c r="J7" s="155"/>
      <c r="K7" s="155"/>
      <c r="L7" s="155"/>
      <c r="M7" s="155"/>
      <c r="N7" s="155"/>
      <c r="O7" s="155"/>
      <c r="P7" s="155"/>
    </row>
    <row r="8" spans="1:16" ht="9.9499999999999993" customHeight="1" x14ac:dyDescent="0.4">
      <c r="B8" s="148"/>
      <c r="C8" s="148"/>
      <c r="D8" s="148"/>
      <c r="E8" s="148"/>
      <c r="F8" s="148"/>
      <c r="G8" s="148"/>
      <c r="H8" s="148"/>
      <c r="I8" s="148"/>
      <c r="J8" s="148"/>
      <c r="K8" s="148"/>
      <c r="L8" s="148"/>
      <c r="M8" s="148"/>
      <c r="N8" s="148"/>
      <c r="O8" s="148"/>
      <c r="P8" s="148"/>
    </row>
    <row r="9" spans="1:16" ht="60" customHeight="1" x14ac:dyDescent="0.4">
      <c r="B9" s="155" t="s">
        <v>206</v>
      </c>
      <c r="C9" s="155"/>
      <c r="D9" s="155"/>
      <c r="E9" s="155"/>
      <c r="F9" s="155"/>
      <c r="G9" s="155"/>
      <c r="H9" s="155"/>
      <c r="I9" s="155"/>
      <c r="J9" s="155"/>
      <c r="K9" s="155"/>
      <c r="L9" s="155"/>
      <c r="M9" s="155"/>
      <c r="N9" s="155"/>
      <c r="O9" s="155"/>
      <c r="P9" s="155"/>
    </row>
    <row r="10" spans="1:16" ht="9.9499999999999993" customHeight="1" x14ac:dyDescent="0.4">
      <c r="B10" s="148"/>
      <c r="C10" s="148"/>
      <c r="D10" s="148"/>
      <c r="E10" s="148"/>
      <c r="F10" s="148"/>
      <c r="G10" s="148"/>
      <c r="H10" s="148"/>
      <c r="I10" s="148"/>
      <c r="J10" s="148"/>
      <c r="K10" s="148"/>
      <c r="L10" s="148"/>
      <c r="M10" s="148"/>
      <c r="N10" s="148"/>
      <c r="O10" s="148"/>
      <c r="P10" s="148"/>
    </row>
    <row r="11" spans="1:16" ht="39.950000000000003" customHeight="1" x14ac:dyDescent="0.4">
      <c r="B11" s="155" t="s">
        <v>207</v>
      </c>
      <c r="C11" s="155"/>
      <c r="D11" s="155"/>
      <c r="E11" s="155"/>
      <c r="F11" s="155"/>
      <c r="G11" s="155"/>
      <c r="H11" s="155"/>
      <c r="I11" s="155"/>
      <c r="J11" s="155"/>
      <c r="K11" s="155"/>
      <c r="L11" s="155"/>
      <c r="M11" s="155"/>
      <c r="N11" s="155"/>
      <c r="O11" s="155"/>
      <c r="P11" s="155"/>
    </row>
    <row r="12" spans="1:16" ht="9.9499999999999993" customHeight="1" x14ac:dyDescent="0.4">
      <c r="B12" s="148"/>
      <c r="C12" s="148"/>
      <c r="D12" s="148"/>
      <c r="E12" s="148"/>
      <c r="F12" s="148"/>
      <c r="G12" s="148"/>
      <c r="H12" s="148"/>
      <c r="I12" s="148"/>
      <c r="J12" s="148"/>
      <c r="K12" s="148"/>
      <c r="L12" s="148"/>
      <c r="M12" s="148"/>
      <c r="N12" s="148"/>
      <c r="O12" s="148"/>
      <c r="P12" s="148"/>
    </row>
    <row r="13" spans="1:16" ht="80.099999999999994" customHeight="1" x14ac:dyDescent="0.4">
      <c r="B13" s="155" t="s">
        <v>212</v>
      </c>
      <c r="C13" s="155"/>
      <c r="D13" s="155"/>
      <c r="E13" s="155"/>
      <c r="F13" s="155"/>
      <c r="G13" s="155"/>
      <c r="H13" s="155"/>
      <c r="I13" s="155"/>
      <c r="J13" s="155"/>
      <c r="K13" s="155"/>
      <c r="L13" s="155"/>
      <c r="M13" s="155"/>
      <c r="N13" s="155"/>
      <c r="O13" s="155"/>
      <c r="P13" s="155"/>
    </row>
    <row r="15" spans="1:16" ht="20.100000000000001" customHeight="1" x14ac:dyDescent="0.4">
      <c r="B15" s="154" t="s">
        <v>208</v>
      </c>
      <c r="C15" s="154"/>
      <c r="D15" s="154"/>
      <c r="E15" s="154"/>
      <c r="F15" s="154"/>
      <c r="G15" s="154"/>
      <c r="H15" s="154"/>
      <c r="I15" s="154"/>
      <c r="J15" s="154"/>
      <c r="K15" s="154"/>
      <c r="L15" s="154"/>
      <c r="M15" s="154"/>
      <c r="N15" s="154"/>
      <c r="O15" s="154"/>
      <c r="P15" s="154"/>
    </row>
    <row r="16" spans="1:16" ht="9.9499999999999993" customHeight="1" x14ac:dyDescent="0.4"/>
    <row r="17" spans="2:16" ht="20.100000000000001" customHeight="1" x14ac:dyDescent="0.4">
      <c r="B17" s="155" t="s">
        <v>209</v>
      </c>
      <c r="C17" s="155"/>
      <c r="D17" s="155"/>
      <c r="E17" s="155"/>
      <c r="F17" s="155"/>
      <c r="G17" s="155"/>
      <c r="H17" s="155"/>
      <c r="I17" s="155"/>
      <c r="J17" s="155"/>
      <c r="K17" s="155"/>
      <c r="L17" s="155"/>
      <c r="M17" s="155"/>
      <c r="N17" s="155"/>
      <c r="O17" s="155"/>
      <c r="P17" s="155"/>
    </row>
    <row r="18" spans="2:16" ht="9.9499999999999993" customHeight="1" x14ac:dyDescent="0.4">
      <c r="B18" s="148"/>
      <c r="C18" s="148"/>
      <c r="D18" s="148"/>
      <c r="E18" s="148"/>
      <c r="F18" s="148"/>
      <c r="G18" s="148"/>
      <c r="H18" s="148"/>
      <c r="I18" s="148"/>
      <c r="J18" s="148"/>
      <c r="K18" s="148"/>
      <c r="L18" s="148"/>
      <c r="M18" s="148"/>
      <c r="N18" s="148"/>
      <c r="O18" s="148"/>
      <c r="P18" s="148"/>
    </row>
    <row r="19" spans="2:16" ht="20.100000000000001" customHeight="1" x14ac:dyDescent="0.4">
      <c r="B19" s="155" t="s">
        <v>210</v>
      </c>
      <c r="C19" s="155"/>
      <c r="D19" s="155"/>
      <c r="E19" s="155"/>
      <c r="F19" s="155"/>
      <c r="G19" s="155"/>
      <c r="H19" s="155"/>
      <c r="I19" s="155"/>
      <c r="J19" s="155"/>
      <c r="K19" s="155"/>
      <c r="L19" s="155"/>
      <c r="M19" s="155"/>
      <c r="N19" s="155"/>
      <c r="O19" s="155"/>
      <c r="P19" s="155"/>
    </row>
    <row r="20" spans="2:16" ht="9.9499999999999993" customHeight="1" x14ac:dyDescent="0.4">
      <c r="B20" s="148"/>
      <c r="C20" s="148"/>
      <c r="D20" s="148"/>
      <c r="E20" s="148"/>
      <c r="F20" s="148"/>
      <c r="G20" s="148"/>
      <c r="H20" s="148"/>
      <c r="I20" s="148"/>
      <c r="J20" s="148"/>
      <c r="K20" s="148"/>
      <c r="L20" s="148"/>
      <c r="M20" s="148"/>
      <c r="N20" s="148"/>
      <c r="O20" s="148"/>
      <c r="P20" s="148"/>
    </row>
    <row r="21" spans="2:16" ht="39.950000000000003" customHeight="1" x14ac:dyDescent="0.4">
      <c r="B21" s="155" t="s">
        <v>211</v>
      </c>
      <c r="C21" s="155"/>
      <c r="D21" s="155"/>
      <c r="E21" s="155"/>
      <c r="F21" s="155"/>
      <c r="G21" s="155"/>
      <c r="H21" s="155"/>
      <c r="I21" s="155"/>
      <c r="J21" s="155"/>
      <c r="K21" s="155"/>
      <c r="L21" s="155"/>
      <c r="M21" s="155"/>
      <c r="N21" s="155"/>
      <c r="O21" s="155"/>
      <c r="P21" s="155"/>
    </row>
    <row r="22" spans="2:16" ht="9.9499999999999993" customHeight="1" x14ac:dyDescent="0.4"/>
    <row r="23" spans="2:16" ht="39.950000000000003" customHeight="1" x14ac:dyDescent="0.4">
      <c r="B23" s="155" t="s">
        <v>213</v>
      </c>
      <c r="C23" s="155"/>
      <c r="D23" s="155"/>
      <c r="E23" s="155"/>
      <c r="F23" s="155"/>
      <c r="G23" s="155"/>
      <c r="H23" s="155"/>
      <c r="I23" s="155"/>
      <c r="J23" s="155"/>
      <c r="K23" s="155"/>
      <c r="L23" s="155"/>
      <c r="M23" s="155"/>
      <c r="N23" s="155"/>
      <c r="O23" s="155"/>
      <c r="P23" s="155"/>
    </row>
    <row r="24" spans="2:16" ht="9.9499999999999993" customHeight="1" x14ac:dyDescent="0.4"/>
    <row r="25" spans="2:16" ht="39.950000000000003" customHeight="1" x14ac:dyDescent="0.4">
      <c r="B25" s="155" t="s">
        <v>214</v>
      </c>
      <c r="C25" s="155"/>
      <c r="D25" s="155"/>
      <c r="E25" s="155"/>
      <c r="F25" s="155"/>
      <c r="G25" s="155"/>
      <c r="H25" s="155"/>
      <c r="I25" s="155"/>
      <c r="J25" s="155"/>
      <c r="K25" s="155"/>
      <c r="L25" s="155"/>
      <c r="M25" s="155"/>
      <c r="N25" s="155"/>
      <c r="O25" s="155"/>
      <c r="P25" s="155"/>
    </row>
    <row r="27" spans="2:16" ht="20.100000000000001" customHeight="1" x14ac:dyDescent="0.4">
      <c r="B27" s="154" t="s">
        <v>215</v>
      </c>
      <c r="C27" s="154"/>
      <c r="D27" s="154"/>
      <c r="E27" s="154"/>
      <c r="F27" s="154"/>
      <c r="G27" s="154"/>
      <c r="H27" s="154"/>
      <c r="I27" s="154"/>
      <c r="J27" s="154"/>
      <c r="K27" s="154"/>
      <c r="L27" s="154"/>
      <c r="M27" s="154"/>
      <c r="N27" s="154"/>
      <c r="O27" s="154"/>
      <c r="P27" s="154"/>
    </row>
    <row r="28" spans="2:16" ht="9.9499999999999993" customHeight="1" x14ac:dyDescent="0.4"/>
    <row r="29" spans="2:16" ht="39.950000000000003" customHeight="1" x14ac:dyDescent="0.4">
      <c r="B29" s="155" t="s">
        <v>216</v>
      </c>
      <c r="C29" s="155"/>
      <c r="D29" s="155"/>
      <c r="E29" s="155"/>
      <c r="F29" s="155"/>
      <c r="G29" s="155"/>
      <c r="H29" s="155"/>
      <c r="I29" s="155"/>
      <c r="J29" s="155"/>
      <c r="K29" s="155"/>
      <c r="L29" s="155"/>
      <c r="M29" s="155"/>
      <c r="N29" s="155"/>
      <c r="O29" s="155"/>
      <c r="P29" s="155"/>
    </row>
    <row r="30" spans="2:16" ht="9.9499999999999993" customHeight="1" x14ac:dyDescent="0.4"/>
    <row r="31" spans="2:16" ht="20.100000000000001" customHeight="1" x14ac:dyDescent="0.4">
      <c r="B31" s="155" t="s">
        <v>217</v>
      </c>
      <c r="C31" s="155"/>
      <c r="D31" s="155"/>
      <c r="E31" s="155"/>
      <c r="F31" s="155"/>
      <c r="G31" s="155"/>
      <c r="H31" s="155"/>
      <c r="I31" s="155"/>
      <c r="J31" s="155"/>
      <c r="K31" s="155"/>
      <c r="L31" s="155"/>
      <c r="M31" s="155"/>
      <c r="N31" s="155"/>
      <c r="O31" s="155"/>
      <c r="P31" s="155"/>
    </row>
    <row r="32" spans="2:16" ht="9.9499999999999993" customHeight="1" x14ac:dyDescent="0.4">
      <c r="B32" s="148"/>
      <c r="C32" s="148"/>
      <c r="D32" s="148"/>
      <c r="E32" s="148"/>
      <c r="F32" s="148"/>
      <c r="G32" s="148"/>
      <c r="H32" s="148"/>
      <c r="I32" s="148"/>
      <c r="J32" s="148"/>
      <c r="K32" s="148"/>
      <c r="L32" s="148"/>
      <c r="M32" s="148"/>
      <c r="N32" s="148"/>
      <c r="O32" s="148"/>
      <c r="P32" s="148"/>
    </row>
    <row r="33" spans="2:16" ht="39.950000000000003" customHeight="1" x14ac:dyDescent="0.4">
      <c r="B33" s="155" t="s">
        <v>218</v>
      </c>
      <c r="C33" s="155"/>
      <c r="D33" s="155"/>
      <c r="E33" s="155"/>
      <c r="F33" s="155"/>
      <c r="G33" s="155"/>
      <c r="H33" s="155"/>
      <c r="I33" s="155"/>
      <c r="J33" s="155"/>
      <c r="K33" s="155"/>
      <c r="L33" s="155"/>
      <c r="M33" s="155"/>
      <c r="N33" s="155"/>
      <c r="O33" s="155"/>
      <c r="P33" s="155"/>
    </row>
    <row r="35" spans="2:16" ht="20.100000000000001" customHeight="1" x14ac:dyDescent="0.4">
      <c r="B35" s="154" t="s">
        <v>220</v>
      </c>
      <c r="C35" s="154"/>
      <c r="D35" s="154"/>
      <c r="E35" s="154"/>
      <c r="F35" s="154"/>
      <c r="G35" s="154"/>
      <c r="H35" s="154"/>
      <c r="I35" s="154"/>
      <c r="J35" s="154"/>
      <c r="K35" s="154"/>
      <c r="L35" s="154"/>
      <c r="M35" s="154"/>
      <c r="N35" s="154"/>
      <c r="O35" s="154"/>
      <c r="P35" s="154"/>
    </row>
    <row r="36" spans="2:16" ht="9.9499999999999993" customHeight="1" x14ac:dyDescent="0.4"/>
    <row r="37" spans="2:16" ht="60" customHeight="1" x14ac:dyDescent="0.4">
      <c r="B37" s="155" t="s">
        <v>219</v>
      </c>
      <c r="C37" s="155"/>
      <c r="D37" s="155"/>
      <c r="E37" s="155"/>
      <c r="F37" s="155"/>
      <c r="G37" s="155"/>
      <c r="H37" s="155"/>
      <c r="I37" s="155"/>
      <c r="J37" s="155"/>
      <c r="K37" s="155"/>
      <c r="L37" s="155"/>
      <c r="M37" s="155"/>
      <c r="N37" s="155"/>
      <c r="O37" s="155"/>
      <c r="P37" s="155"/>
    </row>
    <row r="39" spans="2:16" ht="20.100000000000001" customHeight="1" x14ac:dyDescent="0.4">
      <c r="B39" s="154" t="s">
        <v>221</v>
      </c>
      <c r="C39" s="154"/>
      <c r="D39" s="154"/>
      <c r="E39" s="154"/>
      <c r="F39" s="154"/>
      <c r="G39" s="154"/>
      <c r="H39" s="154"/>
      <c r="I39" s="154"/>
      <c r="J39" s="154"/>
      <c r="K39" s="154"/>
      <c r="L39" s="154"/>
      <c r="M39" s="154"/>
      <c r="N39" s="154"/>
      <c r="O39" s="154"/>
      <c r="P39" s="154"/>
    </row>
    <row r="40" spans="2:16" ht="9.9499999999999993" customHeight="1" x14ac:dyDescent="0.4"/>
    <row r="41" spans="2:16" ht="80.099999999999994" customHeight="1" x14ac:dyDescent="0.4">
      <c r="B41" s="155" t="s">
        <v>229</v>
      </c>
      <c r="C41" s="155"/>
      <c r="D41" s="155"/>
      <c r="E41" s="155"/>
      <c r="F41" s="155"/>
      <c r="G41" s="155"/>
      <c r="H41" s="155"/>
      <c r="I41" s="155"/>
      <c r="J41" s="155"/>
      <c r="K41" s="155"/>
      <c r="L41" s="155"/>
      <c r="M41" s="155"/>
      <c r="N41" s="155"/>
      <c r="O41" s="155"/>
      <c r="P41" s="155"/>
    </row>
    <row r="42" spans="2:16" ht="9.9499999999999993" customHeight="1" x14ac:dyDescent="0.4">
      <c r="B42" s="148"/>
      <c r="C42" s="148"/>
      <c r="D42" s="148"/>
      <c r="E42" s="148"/>
      <c r="F42" s="148"/>
      <c r="G42" s="148"/>
      <c r="H42" s="148"/>
      <c r="I42" s="148"/>
      <c r="J42" s="148"/>
      <c r="K42" s="148"/>
      <c r="L42" s="148"/>
      <c r="M42" s="148"/>
      <c r="N42" s="148"/>
      <c r="O42" s="148"/>
      <c r="P42" s="148"/>
    </row>
    <row r="43" spans="2:16" ht="39.950000000000003" customHeight="1" x14ac:dyDescent="0.4">
      <c r="B43" s="155" t="s">
        <v>222</v>
      </c>
      <c r="C43" s="155"/>
      <c r="D43" s="155"/>
      <c r="E43" s="155"/>
      <c r="F43" s="155"/>
      <c r="G43" s="155"/>
      <c r="H43" s="155"/>
      <c r="I43" s="155"/>
      <c r="J43" s="155"/>
      <c r="K43" s="155"/>
      <c r="L43" s="155"/>
      <c r="M43" s="155"/>
      <c r="N43" s="155"/>
      <c r="O43" s="155"/>
      <c r="P43" s="155"/>
    </row>
    <row r="44" spans="2:16" ht="75" customHeight="1" x14ac:dyDescent="0.4">
      <c r="B44" s="156" t="s">
        <v>223</v>
      </c>
      <c r="C44" s="156"/>
      <c r="D44" s="156"/>
      <c r="E44" s="156"/>
      <c r="F44" s="156"/>
      <c r="G44" s="156"/>
      <c r="H44" s="156"/>
      <c r="I44" s="156"/>
      <c r="J44" s="156"/>
      <c r="K44" s="156"/>
      <c r="L44" s="156"/>
      <c r="M44" s="156"/>
      <c r="N44" s="156"/>
      <c r="O44" s="156"/>
      <c r="P44" s="156"/>
    </row>
    <row r="46" spans="2:16" ht="20.100000000000001" customHeight="1" x14ac:dyDescent="0.4">
      <c r="B46" s="154" t="s">
        <v>224</v>
      </c>
      <c r="C46" s="154"/>
      <c r="D46" s="154"/>
      <c r="E46" s="154"/>
      <c r="F46" s="154"/>
      <c r="G46" s="154"/>
      <c r="H46" s="154"/>
      <c r="I46" s="154"/>
      <c r="J46" s="154"/>
      <c r="K46" s="154"/>
      <c r="L46" s="154"/>
      <c r="M46" s="154"/>
      <c r="N46" s="154"/>
      <c r="O46" s="154"/>
      <c r="P46" s="154"/>
    </row>
    <row r="47" spans="2:16" ht="9.9499999999999993" customHeight="1" x14ac:dyDescent="0.4"/>
    <row r="48" spans="2:16" ht="39.950000000000003" customHeight="1" x14ac:dyDescent="0.4">
      <c r="B48" s="155" t="s">
        <v>230</v>
      </c>
      <c r="C48" s="155"/>
      <c r="D48" s="155"/>
      <c r="E48" s="155"/>
      <c r="F48" s="155"/>
      <c r="G48" s="155"/>
      <c r="H48" s="155"/>
      <c r="I48" s="155"/>
      <c r="J48" s="155"/>
      <c r="K48" s="155"/>
      <c r="L48" s="155"/>
      <c r="M48" s="155"/>
      <c r="N48" s="155"/>
      <c r="O48" s="155"/>
      <c r="P48" s="155"/>
    </row>
    <row r="50" spans="2:16" ht="20.100000000000001" customHeight="1" x14ac:dyDescent="0.4">
      <c r="B50" s="154" t="s">
        <v>225</v>
      </c>
      <c r="C50" s="154"/>
      <c r="D50" s="154"/>
      <c r="E50" s="154"/>
      <c r="F50" s="154"/>
      <c r="G50" s="154"/>
      <c r="H50" s="154"/>
      <c r="I50" s="154"/>
      <c r="J50" s="154"/>
      <c r="K50" s="154"/>
      <c r="L50" s="154"/>
      <c r="M50" s="154"/>
      <c r="N50" s="154"/>
      <c r="O50" s="154"/>
      <c r="P50" s="154"/>
    </row>
    <row r="51" spans="2:16" ht="9.9499999999999993" customHeight="1" x14ac:dyDescent="0.4"/>
    <row r="52" spans="2:16" ht="60" customHeight="1" x14ac:dyDescent="0.4">
      <c r="B52" s="155" t="s">
        <v>226</v>
      </c>
      <c r="C52" s="155"/>
      <c r="D52" s="155"/>
      <c r="E52" s="155"/>
      <c r="F52" s="155"/>
      <c r="G52" s="155"/>
      <c r="H52" s="155"/>
      <c r="I52" s="155"/>
      <c r="J52" s="155"/>
      <c r="K52" s="155"/>
      <c r="L52" s="155"/>
      <c r="M52" s="155"/>
      <c r="N52" s="155"/>
      <c r="O52" s="155"/>
      <c r="P52" s="155"/>
    </row>
    <row r="53" spans="2:16" ht="9.9499999999999993" customHeight="1" x14ac:dyDescent="0.4"/>
    <row r="54" spans="2:16" ht="92.25" customHeight="1" x14ac:dyDescent="0.4">
      <c r="B54" s="155" t="s">
        <v>231</v>
      </c>
      <c r="C54" s="155"/>
      <c r="D54" s="155"/>
      <c r="E54" s="155"/>
      <c r="F54" s="155"/>
      <c r="G54" s="155"/>
      <c r="H54" s="155"/>
      <c r="I54" s="155"/>
      <c r="J54" s="155"/>
      <c r="K54" s="155"/>
      <c r="L54" s="155"/>
      <c r="M54" s="155"/>
      <c r="N54" s="155"/>
      <c r="O54" s="155"/>
      <c r="P54" s="155"/>
    </row>
    <row r="56" spans="2:16" ht="20.100000000000001" customHeight="1" x14ac:dyDescent="0.4">
      <c r="B56" s="154" t="s">
        <v>227</v>
      </c>
      <c r="C56" s="154"/>
      <c r="D56" s="154"/>
      <c r="E56" s="154"/>
      <c r="F56" s="154"/>
      <c r="G56" s="154"/>
      <c r="H56" s="154"/>
      <c r="I56" s="154"/>
      <c r="J56" s="154"/>
      <c r="K56" s="154"/>
      <c r="L56" s="154"/>
      <c r="M56" s="154"/>
      <c r="N56" s="154"/>
      <c r="O56" s="154"/>
      <c r="P56" s="154"/>
    </row>
    <row r="57" spans="2:16" ht="9.9499999999999993" customHeight="1" x14ac:dyDescent="0.4"/>
    <row r="58" spans="2:16" ht="60" customHeight="1" x14ac:dyDescent="0.4">
      <c r="B58" s="155" t="s">
        <v>232</v>
      </c>
      <c r="C58" s="155"/>
      <c r="D58" s="155"/>
      <c r="E58" s="155"/>
      <c r="F58" s="155"/>
      <c r="G58" s="155"/>
      <c r="H58" s="155"/>
      <c r="I58" s="155"/>
      <c r="J58" s="155"/>
      <c r="K58" s="155"/>
      <c r="L58" s="155"/>
      <c r="M58" s="155"/>
      <c r="N58" s="155"/>
      <c r="O58" s="155"/>
      <c r="P58" s="155"/>
    </row>
    <row r="59" spans="2:16" ht="9.9499999999999993" customHeight="1" x14ac:dyDescent="0.4"/>
    <row r="60" spans="2:16" ht="60" customHeight="1" x14ac:dyDescent="0.4">
      <c r="B60" s="155" t="s">
        <v>228</v>
      </c>
      <c r="C60" s="155"/>
      <c r="D60" s="155"/>
      <c r="E60" s="155"/>
      <c r="F60" s="155"/>
      <c r="G60" s="155"/>
      <c r="H60" s="155"/>
      <c r="I60" s="155"/>
      <c r="J60" s="155"/>
      <c r="K60" s="155"/>
      <c r="L60" s="155"/>
      <c r="M60" s="155"/>
      <c r="N60" s="155"/>
      <c r="O60" s="155"/>
      <c r="P60" s="155"/>
    </row>
  </sheetData>
  <sheetProtection algorithmName="SHA-512" hashValue="bg1GNzuOJ6n7T5u9/RvbXZXt42r3eTy2nB799PUEC0gK6a/GMS/MwD8uRTJKK+6TzhJ5ycT4cbgxF19CsZnD8Q==" saltValue="EUd6jWb9oZYBQcW540/hdw==" spinCount="100000" sheet="1" objects="1" scenarios="1" selectLockedCells="1"/>
  <mergeCells count="30">
    <mergeCell ref="B19:P19"/>
    <mergeCell ref="B2:P3"/>
    <mergeCell ref="B5:P5"/>
    <mergeCell ref="B7:P7"/>
    <mergeCell ref="B9:P9"/>
    <mergeCell ref="B11:P11"/>
    <mergeCell ref="B13:P13"/>
    <mergeCell ref="B15:P15"/>
    <mergeCell ref="B17:P17"/>
    <mergeCell ref="B43:P43"/>
    <mergeCell ref="B21:P21"/>
    <mergeCell ref="B23:P23"/>
    <mergeCell ref="B25:P25"/>
    <mergeCell ref="B27:P27"/>
    <mergeCell ref="B29:P29"/>
    <mergeCell ref="B31:P31"/>
    <mergeCell ref="B33:P33"/>
    <mergeCell ref="B35:P35"/>
    <mergeCell ref="B37:P37"/>
    <mergeCell ref="B39:P39"/>
    <mergeCell ref="B41:P41"/>
    <mergeCell ref="B56:P56"/>
    <mergeCell ref="B58:P58"/>
    <mergeCell ref="B60:P60"/>
    <mergeCell ref="B44:P44"/>
    <mergeCell ref="B46:P46"/>
    <mergeCell ref="B48:P48"/>
    <mergeCell ref="B50:P50"/>
    <mergeCell ref="B52:P52"/>
    <mergeCell ref="B54:P54"/>
  </mergeCells>
  <pageMargins left="0.39370078740157483" right="0.39370078740157483" top="0.59055118110236227" bottom="0.59055118110236227" header="0.19685039370078741" footer="0.19685039370078741"/>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5256-84DA-4DA7-9F76-7F53CFCCE289}">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IF(RRHH!M13="","",CONCATENATE(UPPER(RRHH!I13)," ",UPPER(RRHH!C13)," ",UPPER(RRHH!F13)))</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102</v>
      </c>
      <c r="AG32" s="24"/>
    </row>
    <row r="33" ht="15" customHeight="1" x14ac:dyDescent="0.25"/>
    <row r="34" ht="15" customHeight="1" x14ac:dyDescent="0.25"/>
  </sheetData>
  <sheetProtection algorithmName="SHA-512" hashValue="SlVYPfepAPCc0amQcrqWvGSVR2w3mNAdksms4YSXeuiq8rrN4hxlUO1jdLTXKPadktsIojqa8BzrB9ZBIqlrgQ==" saltValue="f1O0IL7RyNaq6xNjJOpRfw==" spinCount="100000" sheet="1" objects="1" scenarios="1" selectLockedCells="1"/>
  <mergeCells count="11">
    <mergeCell ref="G14:G16"/>
    <mergeCell ref="B15:B16"/>
    <mergeCell ref="C15:C16"/>
    <mergeCell ref="D12:AF12"/>
    <mergeCell ref="D13:AF13"/>
    <mergeCell ref="H14:AF14"/>
    <mergeCell ref="B12:B14"/>
    <mergeCell ref="C12:C14"/>
    <mergeCell ref="D14:D16"/>
    <mergeCell ref="E14:E16"/>
    <mergeCell ref="F14:F16"/>
  </mergeCells>
  <conditionalFormatting sqref="A7:XFD27">
    <cfRule type="expression" dxfId="104" priority="1">
      <formula>$A$1=0</formula>
    </cfRule>
  </conditionalFormatting>
  <conditionalFormatting sqref="D18:G27">
    <cfRule type="expression" dxfId="102" priority="8">
      <formula>$D18&lt;&gt;""</formula>
    </cfRule>
  </conditionalFormatting>
  <conditionalFormatting sqref="D18:AF27">
    <cfRule type="expression" dxfId="101" priority="7" stopIfTrue="1">
      <formula>AND($D18="",$H18&gt;0)</formula>
    </cfRule>
  </conditionalFormatting>
  <conditionalFormatting sqref="F2">
    <cfRule type="cellIs" dxfId="100" priority="6" operator="notEqual">
      <formula>""</formula>
    </cfRule>
  </conditionalFormatting>
  <conditionalFormatting sqref="F18:G27">
    <cfRule type="expression" dxfId="99" priority="9" stopIfTrue="1">
      <formula>AND($D18&lt;&gt;"",OR($F18="",$G18=""))</formula>
    </cfRule>
    <cfRule type="expression" dxfId="98" priority="10" stopIfTrue="1">
      <formula>AND($D18&lt;&gt;"",$F18&gt;$G18)</formula>
    </cfRule>
  </conditionalFormatting>
  <conditionalFormatting sqref="H18:AF27">
    <cfRule type="expression" dxfId="97" priority="11" stopIfTrue="1">
      <formula>AND(H18&gt;1)</formula>
    </cfRule>
    <cfRule type="expression" dxfId="96" priority="12" stopIfTrue="1">
      <formula>AND(OR($F18="",$G18=""),H18&gt;0)</formula>
    </cfRule>
    <cfRule type="expression" dxfId="95" priority="13" stopIfTrue="1">
      <formula>AND(H18&gt;0,H$9=1)</formula>
    </cfRule>
    <cfRule type="expression" dxfId="94" priority="14" stopIfTrue="1">
      <formula>AND(H18&gt;0,OR(H$16&lt;$F18,H$16&gt;$G18,$D18=""))</formula>
    </cfRule>
    <cfRule type="expression" dxfId="93" priority="15">
      <formula>AND($F18&lt;&gt;"",$G18&lt;&gt;"",H$16&gt;=$F18,H$16&lt;=$G18,H18=0)</formula>
    </cfRule>
    <cfRule type="expression" dxfId="92" priority="16">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9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A4F7-E31E-4F09-8788-5539DC9AB04C}">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IF(RRHH!M14="","",CONCATENATE(UPPER(RRHH!I14)," ",UPPER(RRHH!C14)," ",UPPER(RRHH!F14)))</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198</v>
      </c>
      <c r="AG32" s="24"/>
    </row>
    <row r="33" ht="15" customHeight="1" x14ac:dyDescent="0.25"/>
    <row r="34" ht="15" customHeight="1" x14ac:dyDescent="0.25"/>
  </sheetData>
  <sheetProtection algorithmName="SHA-512" hashValue="Pw5Vobx3o6eqi9vuw+v9JQV4T8LDUcqBFopm2LGs7Zkq5hZsAZI8ErfXg+/AEc/iWLmASg4x92gy/MIA5fpjPw==" saltValue="jTbWw13E7+mUePJ7+s8YbA==" spinCount="100000" sheet="1" objects="1" scenarios="1" selectLockedCells="1"/>
  <mergeCells count="11">
    <mergeCell ref="G14:G16"/>
    <mergeCell ref="B15:B16"/>
    <mergeCell ref="C15:C16"/>
    <mergeCell ref="H14:AF14"/>
    <mergeCell ref="D13:AF13"/>
    <mergeCell ref="B12:B14"/>
    <mergeCell ref="C12:C14"/>
    <mergeCell ref="D14:D16"/>
    <mergeCell ref="E14:E16"/>
    <mergeCell ref="F14:F16"/>
    <mergeCell ref="D12:AF12"/>
  </mergeCells>
  <conditionalFormatting sqref="A7:XFD27">
    <cfRule type="expression" dxfId="91" priority="1">
      <formula>$A$1=0</formula>
    </cfRule>
  </conditionalFormatting>
  <conditionalFormatting sqref="D18:G27">
    <cfRule type="expression" dxfId="89" priority="7">
      <formula>$D18&lt;&gt;""</formula>
    </cfRule>
  </conditionalFormatting>
  <conditionalFormatting sqref="D18:AF27">
    <cfRule type="expression" dxfId="88" priority="6" stopIfTrue="1">
      <formula>AND($D18="",$H18&gt;0)</formula>
    </cfRule>
  </conditionalFormatting>
  <conditionalFormatting sqref="F2">
    <cfRule type="cellIs" dxfId="87" priority="5" operator="notEqual">
      <formula>""</formula>
    </cfRule>
  </conditionalFormatting>
  <conditionalFormatting sqref="F18:G27">
    <cfRule type="expression" dxfId="86" priority="8" stopIfTrue="1">
      <formula>AND($D18&lt;&gt;"",OR($F18="",$G18=""))</formula>
    </cfRule>
    <cfRule type="expression" dxfId="85" priority="9" stopIfTrue="1">
      <formula>AND($D18&lt;&gt;"",$F18&gt;$G18)</formula>
    </cfRule>
  </conditionalFormatting>
  <conditionalFormatting sqref="H18:AF27">
    <cfRule type="expression" dxfId="84" priority="10" stopIfTrue="1">
      <formula>AND(H18&gt;1)</formula>
    </cfRule>
    <cfRule type="expression" dxfId="83" priority="11" stopIfTrue="1">
      <formula>AND(OR($F18="",$G18=""),H18&gt;0)</formula>
    </cfRule>
    <cfRule type="expression" dxfId="82" priority="12" stopIfTrue="1">
      <formula>AND(H18&gt;0,H$9=1)</formula>
    </cfRule>
    <cfRule type="expression" dxfId="81" priority="13" stopIfTrue="1">
      <formula>AND(H18&gt;0,OR(H$16&lt;$F18,H$16&gt;$G18,$D18=""))</formula>
    </cfRule>
    <cfRule type="expression" dxfId="80" priority="14">
      <formula>AND($F18&lt;&gt;"",$G18&lt;&gt;"",H$16&gt;=$F18,H$16&lt;=$G18,H18=0)</formula>
    </cfRule>
    <cfRule type="expression" dxfId="79"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A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3D09-97DC-48BF-B862-12851065D1AF}">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IF(RRHH!M15="","",CONCATENATE(UPPER(RRHH!I15)," ",UPPER(RRHH!C15)," ",UPPER(RRHH!F15)))</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199</v>
      </c>
      <c r="AG32" s="24"/>
    </row>
    <row r="33" ht="15" customHeight="1" x14ac:dyDescent="0.25"/>
    <row r="34" ht="15" customHeight="1" x14ac:dyDescent="0.25"/>
  </sheetData>
  <sheetProtection algorithmName="SHA-512" hashValue="J9xip0++2Er0q0UIjnWX91jAwLGpfTaKyZSAQNKz9/hkGsv99kInDYQBXdUWjrvCO6qHdGQ1FoVF/EKsh/Ckkg==" saltValue="XDyyeq8uxPBXkha1/sMpdQ==" spinCount="100000" sheet="1" objects="1" scenarios="1" selectLockedCells="1"/>
  <mergeCells count="11">
    <mergeCell ref="G14:G16"/>
    <mergeCell ref="B15:B16"/>
    <mergeCell ref="C15:C16"/>
    <mergeCell ref="H14:AF14"/>
    <mergeCell ref="D13:AF13"/>
    <mergeCell ref="B12:B14"/>
    <mergeCell ref="C12:C14"/>
    <mergeCell ref="D14:D16"/>
    <mergeCell ref="E14:E16"/>
    <mergeCell ref="F14:F16"/>
    <mergeCell ref="D12:AF12"/>
  </mergeCells>
  <conditionalFormatting sqref="A7:XFD27">
    <cfRule type="expression" dxfId="78" priority="1" stopIfTrue="1">
      <formula>$A$1=0</formula>
    </cfRule>
  </conditionalFormatting>
  <conditionalFormatting sqref="D18:G27">
    <cfRule type="expression" dxfId="76" priority="7">
      <formula>$D18&lt;&gt;""</formula>
    </cfRule>
  </conditionalFormatting>
  <conditionalFormatting sqref="D18:AF27">
    <cfRule type="expression" dxfId="75" priority="6" stopIfTrue="1">
      <formula>AND($D18="",$H18&gt;0)</formula>
    </cfRule>
  </conditionalFormatting>
  <conditionalFormatting sqref="F2">
    <cfRule type="cellIs" dxfId="74" priority="5" operator="notEqual">
      <formula>""</formula>
    </cfRule>
  </conditionalFormatting>
  <conditionalFormatting sqref="F18:G27">
    <cfRule type="expression" dxfId="73" priority="8" stopIfTrue="1">
      <formula>AND($D18&lt;&gt;"",OR($F18="",$G18=""))</formula>
    </cfRule>
    <cfRule type="expression" dxfId="72" priority="9" stopIfTrue="1">
      <formula>AND($D18&lt;&gt;"",$F18&gt;$G18)</formula>
    </cfRule>
  </conditionalFormatting>
  <conditionalFormatting sqref="H18:AF27">
    <cfRule type="expression" dxfId="71" priority="10" stopIfTrue="1">
      <formula>AND(H18&gt;1)</formula>
    </cfRule>
    <cfRule type="expression" dxfId="70" priority="11" stopIfTrue="1">
      <formula>AND(OR($F18="",$G18=""),H18&gt;0)</formula>
    </cfRule>
    <cfRule type="expression" dxfId="69" priority="12" stopIfTrue="1">
      <formula>AND(H18&gt;0,H$9=1)</formula>
    </cfRule>
    <cfRule type="expression" dxfId="68" priority="13" stopIfTrue="1">
      <formula>AND(H18&gt;0,OR(H$16&lt;$F18,H$16&gt;$G18,$D18=""))</formula>
    </cfRule>
    <cfRule type="expression" dxfId="67" priority="14">
      <formula>AND($F18&lt;&gt;"",$G18&lt;&gt;"",H$16&gt;=$F18,H$16&lt;=$G18,H18=0)</formula>
    </cfRule>
    <cfRule type="expression" dxfId="66"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00000000-000E-0000-0B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7F1E-E952-49DD-8F2C-D5F368A95450}">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IF(RRHH!M16="","",CONCATENATE(UPPER(RRHH!I16)," ",UPPER(RRHH!C16)," ",UPPER(RRHH!F16)))</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200</v>
      </c>
      <c r="AG32" s="24"/>
    </row>
    <row r="33" ht="15" customHeight="1" x14ac:dyDescent="0.25"/>
    <row r="34" ht="15" customHeight="1" x14ac:dyDescent="0.25"/>
  </sheetData>
  <sheetProtection algorithmName="SHA-512" hashValue="C/AP3aPe5dxZxdPX50mJFiDst9pWwYRB/E71ml29jPDCl8k3mCJ+kvsRHH6Dy825Tg6wAcuH8aa8YnXev5i+pQ==" saltValue="q5rDk9qI7DHXLYaKbaTdGw==" spinCount="100000" sheet="1" objects="1" scenarios="1" selectLockedCells="1"/>
  <mergeCells count="11">
    <mergeCell ref="G14:G16"/>
    <mergeCell ref="B15:B16"/>
    <mergeCell ref="C15:C16"/>
    <mergeCell ref="H14:AF14"/>
    <mergeCell ref="D13:AF13"/>
    <mergeCell ref="B12:B14"/>
    <mergeCell ref="C12:C14"/>
    <mergeCell ref="D14:D16"/>
    <mergeCell ref="E14:E16"/>
    <mergeCell ref="F14:F16"/>
    <mergeCell ref="D12:AF12"/>
  </mergeCells>
  <conditionalFormatting sqref="A7:XFD27">
    <cfRule type="expression" dxfId="65" priority="1" stopIfTrue="1">
      <formula>$A$1=0</formula>
    </cfRule>
  </conditionalFormatting>
  <conditionalFormatting sqref="D18:G27">
    <cfRule type="expression" dxfId="63" priority="7">
      <formula>$D18&lt;&gt;""</formula>
    </cfRule>
  </conditionalFormatting>
  <conditionalFormatting sqref="D18:AF27">
    <cfRule type="expression" dxfId="62" priority="6" stopIfTrue="1">
      <formula>AND($D18="",$H18&gt;0)</formula>
    </cfRule>
  </conditionalFormatting>
  <conditionalFormatting sqref="F2">
    <cfRule type="cellIs" dxfId="61" priority="5" operator="notEqual">
      <formula>""</formula>
    </cfRule>
  </conditionalFormatting>
  <conditionalFormatting sqref="F18:G27">
    <cfRule type="expression" dxfId="60" priority="8" stopIfTrue="1">
      <formula>AND($D18&lt;&gt;"",OR($F18="",$G18=""))</formula>
    </cfRule>
    <cfRule type="expression" dxfId="59" priority="9" stopIfTrue="1">
      <formula>AND($D18&lt;&gt;"",$F18&gt;$G18)</formula>
    </cfRule>
  </conditionalFormatting>
  <conditionalFormatting sqref="H18:AF27">
    <cfRule type="expression" dxfId="58" priority="10" stopIfTrue="1">
      <formula>AND(H18&gt;1)</formula>
    </cfRule>
    <cfRule type="expression" dxfId="57" priority="11" stopIfTrue="1">
      <formula>AND(OR($F18="",$G18=""),H18&gt;0)</formula>
    </cfRule>
    <cfRule type="expression" dxfId="56" priority="12" stopIfTrue="1">
      <formula>AND(H18&gt;0,H$9=1)</formula>
    </cfRule>
    <cfRule type="expression" dxfId="55" priority="13" stopIfTrue="1">
      <formula>AND(H18&gt;0,OR(H$16&lt;$F18,H$16&gt;$G18,$D18=""))</formula>
    </cfRule>
    <cfRule type="expression" dxfId="54" priority="14">
      <formula>AND($F18&lt;&gt;"",$G18&lt;&gt;"",H$16&gt;=$F18,H$16&lt;=$G18,H18=0)</formula>
    </cfRule>
    <cfRule type="expression" dxfId="53"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00000000-000E-0000-0C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2FDC-5D2D-4C5D-A222-14B230127930}">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IF(RRHH!M17="","",CONCATENATE(UPPER(RRHH!I17)," ",UPPER(RRHH!C17)," ",UPPER(RRHH!F17)))</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F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ref="BG18:BG27" si="13">IF(AND(AG18&gt;0,OR(AG$16&lt;$F18,AG$16&gt;$G18)),1,0)</f>
        <v>0</v>
      </c>
      <c r="BH18" s="9"/>
      <c r="BI18" s="9"/>
      <c r="BJ18" s="9"/>
      <c r="BK18" s="9"/>
      <c r="BL18" s="9"/>
    </row>
    <row r="19" spans="1:64" ht="39.950000000000003" customHeight="1" x14ac:dyDescent="0.25">
      <c r="B19" s="8">
        <f t="shared" ref="B19:B27" si="14">IF(AND(D19&lt;&gt;"",OR(F19="",G19="")),1,0)</f>
        <v>0</v>
      </c>
      <c r="C19" s="8">
        <f t="shared" ref="C19:C27" si="15">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6">IF(AND(D19&lt;&gt;"",OR(F19="",G19="")),1,SUM(AI19:BG19))</f>
        <v>0</v>
      </c>
      <c r="AI19" s="23">
        <f t="shared" ref="AI19:AI27" si="17">IF(AND(H19&gt;0,OR(H$16&lt;$F19,H$16&gt;$G19)),1,0)</f>
        <v>0</v>
      </c>
      <c r="AJ19" s="23">
        <f t="shared" ref="AJ19:AJ27" si="18">IF(AND(I19&gt;0,OR(I$16&lt;$F19,I$16&gt;$G19)),1,0)</f>
        <v>0</v>
      </c>
      <c r="AK19" s="23">
        <f t="shared" ref="AK19:AK27" si="19">IF(AND(J19&gt;0,OR(J$16&lt;$F19,J$16&gt;$G19)),1,0)</f>
        <v>0</v>
      </c>
      <c r="AL19" s="23">
        <f t="shared" ref="AL19:AL27" si="20">IF(AND(K19&gt;0,OR(K$16&lt;$F19,K$16&gt;$G19)),1,0)</f>
        <v>0</v>
      </c>
      <c r="AM19" s="23">
        <f t="shared" ref="AM19:AM27" si="21">IF(AND(L19&gt;0,OR(L$16&lt;$F19,L$16&gt;$G19)),1,0)</f>
        <v>0</v>
      </c>
      <c r="AN19" s="23">
        <f t="shared" ref="AN19:AN27" si="22">IF(AND(M19&gt;0,OR(M$16&lt;$F19,M$16&gt;$G19)),1,0)</f>
        <v>0</v>
      </c>
      <c r="AO19" s="23">
        <f t="shared" ref="AO19:AO27" si="23">IF(AND(N19&gt;0,OR(N$16&lt;$F19,N$16&gt;$G19)),1,0)</f>
        <v>0</v>
      </c>
      <c r="AP19" s="23">
        <f t="shared" ref="AP19:AP27" si="24">IF(AND(O19&gt;0,OR(O$16&lt;$F19,O$16&gt;$G19)),1,0)</f>
        <v>0</v>
      </c>
      <c r="AQ19" s="23">
        <f t="shared" ref="AQ19:AQ27" si="25">IF(AND(P19&gt;0,OR(P$16&lt;$F19,P$16&gt;$G19)),1,0)</f>
        <v>0</v>
      </c>
      <c r="AR19" s="23">
        <f t="shared" ref="AR19:AR27" si="26">IF(AND(Q19&gt;0,OR(Q$16&lt;$F19,Q$16&gt;$G19)),1,0)</f>
        <v>0</v>
      </c>
      <c r="AS19" s="23">
        <f t="shared" ref="AS19:AS27" si="27">IF(AND(R19&gt;0,OR(R$16&lt;$F19,R$16&gt;$G19)),1,0)</f>
        <v>0</v>
      </c>
      <c r="AT19" s="23">
        <f t="shared" ref="AT19:AT27" si="28">IF(AND(S19&gt;0,OR(S$16&lt;$F19,S$16&gt;$G19)),1,0)</f>
        <v>0</v>
      </c>
      <c r="AU19" s="23">
        <f t="shared" ref="AU19:AU27" si="29">IF(AND(T19&gt;0,OR(T$16&lt;$F19,T$16&gt;$G19)),1,0)</f>
        <v>0</v>
      </c>
      <c r="AV19" s="23">
        <f t="shared" ref="AV19:AV27" si="30">IF(AND(U19&gt;0,OR(U$16&lt;$F19,U$16&gt;$G19)),1,0)</f>
        <v>0</v>
      </c>
      <c r="AW19" s="23">
        <f t="shared" ref="AW19:AW27" si="31">IF(AND(V19&gt;0,OR(V$16&lt;$F19,V$16&gt;$G19)),1,0)</f>
        <v>0</v>
      </c>
      <c r="AX19" s="23">
        <f t="shared" ref="AX19:AX27" si="32">IF(AND(W19&gt;0,OR(W$16&lt;$F19,W$16&gt;$G19)),1,0)</f>
        <v>0</v>
      </c>
      <c r="AY19" s="23">
        <f t="shared" ref="AY19:AY27" si="33">IF(AND(X19&gt;0,OR(X$16&lt;$F19,X$16&gt;$G19)),1,0)</f>
        <v>0</v>
      </c>
      <c r="AZ19" s="23">
        <f t="shared" ref="AZ19:AZ27" si="34">IF(AND(Y19&gt;0,OR(Y$16&lt;$F19,Y$16&gt;$G19)),1,0)</f>
        <v>0</v>
      </c>
      <c r="BA19" s="23">
        <f t="shared" ref="BA19:BA27" si="35">IF(AND(Z19&gt;0,OR(Z$16&lt;$F19,Z$16&gt;$G19)),1,0)</f>
        <v>0</v>
      </c>
      <c r="BB19" s="23">
        <f t="shared" ref="BB19:BB27" si="36">IF(AND(AA19&gt;0,OR(AA$16&lt;$F19,AA$16&gt;$G19)),1,0)</f>
        <v>0</v>
      </c>
      <c r="BC19" s="23">
        <f t="shared" ref="BC19:BC27" si="37">IF(AND(AB19&gt;0,OR(AB$16&lt;$F19,AB$16&gt;$G19)),1,0)</f>
        <v>0</v>
      </c>
      <c r="BD19" s="23">
        <f t="shared" ref="BD19:BD27" si="38">IF(AND(AC19&gt;0,OR(AC$16&lt;$F19,AC$16&gt;$G19)),1,0)</f>
        <v>0</v>
      </c>
      <c r="BE19" s="23">
        <f t="shared" ref="BE19:BE27" si="39">IF(AND(AD19&gt;0,OR(AD$16&lt;$F19,AD$16&gt;$G19)),1,0)</f>
        <v>0</v>
      </c>
      <c r="BF19" s="23">
        <f t="shared" ref="BF19:BF27" si="40">IF(AND(AE19&gt;0,OR(AE$16&lt;$F19,AE$16&gt;$G19)),1,0)</f>
        <v>0</v>
      </c>
      <c r="BG19" s="23">
        <f t="shared" si="13"/>
        <v>0</v>
      </c>
    </row>
    <row r="20" spans="1:64" ht="39.950000000000003" customHeight="1" x14ac:dyDescent="0.25">
      <c r="B20" s="8">
        <f t="shared" si="14"/>
        <v>0</v>
      </c>
      <c r="C20" s="8">
        <f t="shared" si="15"/>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6"/>
        <v>0</v>
      </c>
      <c r="AI20" s="23">
        <f t="shared" si="17"/>
        <v>0</v>
      </c>
      <c r="AJ20" s="23">
        <f t="shared" si="18"/>
        <v>0</v>
      </c>
      <c r="AK20" s="23">
        <f t="shared" si="19"/>
        <v>0</v>
      </c>
      <c r="AL20" s="23">
        <f t="shared" si="20"/>
        <v>0</v>
      </c>
      <c r="AM20" s="23">
        <f t="shared" si="21"/>
        <v>0</v>
      </c>
      <c r="AN20" s="23">
        <f t="shared" si="22"/>
        <v>0</v>
      </c>
      <c r="AO20" s="23">
        <f t="shared" si="23"/>
        <v>0</v>
      </c>
      <c r="AP20" s="23">
        <f t="shared" si="24"/>
        <v>0</v>
      </c>
      <c r="AQ20" s="23">
        <f t="shared" si="25"/>
        <v>0</v>
      </c>
      <c r="AR20" s="23">
        <f t="shared" si="26"/>
        <v>0</v>
      </c>
      <c r="AS20" s="23">
        <f t="shared" si="27"/>
        <v>0</v>
      </c>
      <c r="AT20" s="23">
        <f t="shared" si="28"/>
        <v>0</v>
      </c>
      <c r="AU20" s="23">
        <f t="shared" si="29"/>
        <v>0</v>
      </c>
      <c r="AV20" s="23">
        <f t="shared" si="30"/>
        <v>0</v>
      </c>
      <c r="AW20" s="23">
        <f t="shared" si="31"/>
        <v>0</v>
      </c>
      <c r="AX20" s="23">
        <f t="shared" si="32"/>
        <v>0</v>
      </c>
      <c r="AY20" s="23">
        <f t="shared" si="33"/>
        <v>0</v>
      </c>
      <c r="AZ20" s="23">
        <f t="shared" si="34"/>
        <v>0</v>
      </c>
      <c r="BA20" s="23">
        <f t="shared" si="35"/>
        <v>0</v>
      </c>
      <c r="BB20" s="23">
        <f t="shared" si="36"/>
        <v>0</v>
      </c>
      <c r="BC20" s="23">
        <f t="shared" si="37"/>
        <v>0</v>
      </c>
      <c r="BD20" s="23">
        <f t="shared" si="38"/>
        <v>0</v>
      </c>
      <c r="BE20" s="23">
        <f t="shared" si="39"/>
        <v>0</v>
      </c>
      <c r="BF20" s="23">
        <f t="shared" si="40"/>
        <v>0</v>
      </c>
      <c r="BG20" s="23">
        <f t="shared" si="13"/>
        <v>0</v>
      </c>
    </row>
    <row r="21" spans="1:64" ht="39.950000000000003" customHeight="1" x14ac:dyDescent="0.25">
      <c r="B21" s="8">
        <f t="shared" si="14"/>
        <v>0</v>
      </c>
      <c r="C21" s="8">
        <f t="shared" si="15"/>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6"/>
        <v>0</v>
      </c>
      <c r="AI21" s="23">
        <f t="shared" si="17"/>
        <v>0</v>
      </c>
      <c r="AJ21" s="23">
        <f t="shared" si="18"/>
        <v>0</v>
      </c>
      <c r="AK21" s="23">
        <f t="shared" si="19"/>
        <v>0</v>
      </c>
      <c r="AL21" s="23">
        <f t="shared" si="20"/>
        <v>0</v>
      </c>
      <c r="AM21" s="23">
        <f t="shared" si="21"/>
        <v>0</v>
      </c>
      <c r="AN21" s="23">
        <f t="shared" si="22"/>
        <v>0</v>
      </c>
      <c r="AO21" s="23">
        <f t="shared" si="23"/>
        <v>0</v>
      </c>
      <c r="AP21" s="23">
        <f t="shared" si="24"/>
        <v>0</v>
      </c>
      <c r="AQ21" s="23">
        <f t="shared" si="25"/>
        <v>0</v>
      </c>
      <c r="AR21" s="23">
        <f t="shared" si="26"/>
        <v>0</v>
      </c>
      <c r="AS21" s="23">
        <f t="shared" si="27"/>
        <v>0</v>
      </c>
      <c r="AT21" s="23">
        <f t="shared" si="28"/>
        <v>0</v>
      </c>
      <c r="AU21" s="23">
        <f t="shared" si="29"/>
        <v>0</v>
      </c>
      <c r="AV21" s="23">
        <f t="shared" si="30"/>
        <v>0</v>
      </c>
      <c r="AW21" s="23">
        <f t="shared" si="31"/>
        <v>0</v>
      </c>
      <c r="AX21" s="23">
        <f t="shared" si="32"/>
        <v>0</v>
      </c>
      <c r="AY21" s="23">
        <f t="shared" si="33"/>
        <v>0</v>
      </c>
      <c r="AZ21" s="23">
        <f t="shared" si="34"/>
        <v>0</v>
      </c>
      <c r="BA21" s="23">
        <f t="shared" si="35"/>
        <v>0</v>
      </c>
      <c r="BB21" s="23">
        <f t="shared" si="36"/>
        <v>0</v>
      </c>
      <c r="BC21" s="23">
        <f t="shared" si="37"/>
        <v>0</v>
      </c>
      <c r="BD21" s="23">
        <f t="shared" si="38"/>
        <v>0</v>
      </c>
      <c r="BE21" s="23">
        <f t="shared" si="39"/>
        <v>0</v>
      </c>
      <c r="BF21" s="23">
        <f t="shared" si="40"/>
        <v>0</v>
      </c>
      <c r="BG21" s="23">
        <f t="shared" si="13"/>
        <v>0</v>
      </c>
    </row>
    <row r="22" spans="1:64" ht="39.950000000000003" customHeight="1" x14ac:dyDescent="0.25">
      <c r="B22" s="8">
        <f t="shared" si="14"/>
        <v>0</v>
      </c>
      <c r="C22" s="8">
        <f t="shared" si="15"/>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6"/>
        <v>0</v>
      </c>
      <c r="AI22" s="23">
        <f t="shared" si="17"/>
        <v>0</v>
      </c>
      <c r="AJ22" s="23">
        <f t="shared" si="18"/>
        <v>0</v>
      </c>
      <c r="AK22" s="23">
        <f t="shared" si="19"/>
        <v>0</v>
      </c>
      <c r="AL22" s="23">
        <f t="shared" si="20"/>
        <v>0</v>
      </c>
      <c r="AM22" s="23">
        <f t="shared" si="21"/>
        <v>0</v>
      </c>
      <c r="AN22" s="23">
        <f t="shared" si="22"/>
        <v>0</v>
      </c>
      <c r="AO22" s="23">
        <f t="shared" si="23"/>
        <v>0</v>
      </c>
      <c r="AP22" s="23">
        <f t="shared" si="24"/>
        <v>0</v>
      </c>
      <c r="AQ22" s="23">
        <f t="shared" si="25"/>
        <v>0</v>
      </c>
      <c r="AR22" s="23">
        <f t="shared" si="26"/>
        <v>0</v>
      </c>
      <c r="AS22" s="23">
        <f t="shared" si="27"/>
        <v>0</v>
      </c>
      <c r="AT22" s="23">
        <f t="shared" si="28"/>
        <v>0</v>
      </c>
      <c r="AU22" s="23">
        <f t="shared" si="29"/>
        <v>0</v>
      </c>
      <c r="AV22" s="23">
        <f t="shared" si="30"/>
        <v>0</v>
      </c>
      <c r="AW22" s="23">
        <f t="shared" si="31"/>
        <v>0</v>
      </c>
      <c r="AX22" s="23">
        <f t="shared" si="32"/>
        <v>0</v>
      </c>
      <c r="AY22" s="23">
        <f t="shared" si="33"/>
        <v>0</v>
      </c>
      <c r="AZ22" s="23">
        <f t="shared" si="34"/>
        <v>0</v>
      </c>
      <c r="BA22" s="23">
        <f t="shared" si="35"/>
        <v>0</v>
      </c>
      <c r="BB22" s="23">
        <f t="shared" si="36"/>
        <v>0</v>
      </c>
      <c r="BC22" s="23">
        <f t="shared" si="37"/>
        <v>0</v>
      </c>
      <c r="BD22" s="23">
        <f t="shared" si="38"/>
        <v>0</v>
      </c>
      <c r="BE22" s="23">
        <f t="shared" si="39"/>
        <v>0</v>
      </c>
      <c r="BF22" s="23">
        <f t="shared" si="40"/>
        <v>0</v>
      </c>
      <c r="BG22" s="23">
        <f t="shared" si="13"/>
        <v>0</v>
      </c>
    </row>
    <row r="23" spans="1:64" ht="39.950000000000003" customHeight="1" x14ac:dyDescent="0.25">
      <c r="B23" s="8">
        <f t="shared" si="14"/>
        <v>0</v>
      </c>
      <c r="C23" s="8">
        <f t="shared" si="15"/>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6"/>
        <v>0</v>
      </c>
      <c r="AI23" s="23">
        <f t="shared" si="17"/>
        <v>0</v>
      </c>
      <c r="AJ23" s="23">
        <f t="shared" si="18"/>
        <v>0</v>
      </c>
      <c r="AK23" s="23">
        <f t="shared" si="19"/>
        <v>0</v>
      </c>
      <c r="AL23" s="23">
        <f t="shared" si="20"/>
        <v>0</v>
      </c>
      <c r="AM23" s="23">
        <f t="shared" si="21"/>
        <v>0</v>
      </c>
      <c r="AN23" s="23">
        <f t="shared" si="22"/>
        <v>0</v>
      </c>
      <c r="AO23" s="23">
        <f t="shared" si="23"/>
        <v>0</v>
      </c>
      <c r="AP23" s="23">
        <f t="shared" si="24"/>
        <v>0</v>
      </c>
      <c r="AQ23" s="23">
        <f t="shared" si="25"/>
        <v>0</v>
      </c>
      <c r="AR23" s="23">
        <f t="shared" si="26"/>
        <v>0</v>
      </c>
      <c r="AS23" s="23">
        <f t="shared" si="27"/>
        <v>0</v>
      </c>
      <c r="AT23" s="23">
        <f t="shared" si="28"/>
        <v>0</v>
      </c>
      <c r="AU23" s="23">
        <f t="shared" si="29"/>
        <v>0</v>
      </c>
      <c r="AV23" s="23">
        <f t="shared" si="30"/>
        <v>0</v>
      </c>
      <c r="AW23" s="23">
        <f t="shared" si="31"/>
        <v>0</v>
      </c>
      <c r="AX23" s="23">
        <f t="shared" si="32"/>
        <v>0</v>
      </c>
      <c r="AY23" s="23">
        <f t="shared" si="33"/>
        <v>0</v>
      </c>
      <c r="AZ23" s="23">
        <f t="shared" si="34"/>
        <v>0</v>
      </c>
      <c r="BA23" s="23">
        <f t="shared" si="35"/>
        <v>0</v>
      </c>
      <c r="BB23" s="23">
        <f t="shared" si="36"/>
        <v>0</v>
      </c>
      <c r="BC23" s="23">
        <f t="shared" si="37"/>
        <v>0</v>
      </c>
      <c r="BD23" s="23">
        <f t="shared" si="38"/>
        <v>0</v>
      </c>
      <c r="BE23" s="23">
        <f t="shared" si="39"/>
        <v>0</v>
      </c>
      <c r="BF23" s="23">
        <f t="shared" si="40"/>
        <v>0</v>
      </c>
      <c r="BG23" s="23">
        <f t="shared" si="13"/>
        <v>0</v>
      </c>
    </row>
    <row r="24" spans="1:64" ht="39.950000000000003" customHeight="1" x14ac:dyDescent="0.25">
      <c r="B24" s="8">
        <f t="shared" si="14"/>
        <v>0</v>
      </c>
      <c r="C24" s="8">
        <f t="shared" si="15"/>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6"/>
        <v>0</v>
      </c>
      <c r="AI24" s="23">
        <f t="shared" si="17"/>
        <v>0</v>
      </c>
      <c r="AJ24" s="23">
        <f t="shared" si="18"/>
        <v>0</v>
      </c>
      <c r="AK24" s="23">
        <f t="shared" si="19"/>
        <v>0</v>
      </c>
      <c r="AL24" s="23">
        <f t="shared" si="20"/>
        <v>0</v>
      </c>
      <c r="AM24" s="23">
        <f t="shared" si="21"/>
        <v>0</v>
      </c>
      <c r="AN24" s="23">
        <f t="shared" si="22"/>
        <v>0</v>
      </c>
      <c r="AO24" s="23">
        <f t="shared" si="23"/>
        <v>0</v>
      </c>
      <c r="AP24" s="23">
        <f t="shared" si="24"/>
        <v>0</v>
      </c>
      <c r="AQ24" s="23">
        <f t="shared" si="25"/>
        <v>0</v>
      </c>
      <c r="AR24" s="23">
        <f t="shared" si="26"/>
        <v>0</v>
      </c>
      <c r="AS24" s="23">
        <f t="shared" si="27"/>
        <v>0</v>
      </c>
      <c r="AT24" s="23">
        <f t="shared" si="28"/>
        <v>0</v>
      </c>
      <c r="AU24" s="23">
        <f t="shared" si="29"/>
        <v>0</v>
      </c>
      <c r="AV24" s="23">
        <f t="shared" si="30"/>
        <v>0</v>
      </c>
      <c r="AW24" s="23">
        <f t="shared" si="31"/>
        <v>0</v>
      </c>
      <c r="AX24" s="23">
        <f t="shared" si="32"/>
        <v>0</v>
      </c>
      <c r="AY24" s="23">
        <f t="shared" si="33"/>
        <v>0</v>
      </c>
      <c r="AZ24" s="23">
        <f t="shared" si="34"/>
        <v>0</v>
      </c>
      <c r="BA24" s="23">
        <f t="shared" si="35"/>
        <v>0</v>
      </c>
      <c r="BB24" s="23">
        <f t="shared" si="36"/>
        <v>0</v>
      </c>
      <c r="BC24" s="23">
        <f t="shared" si="37"/>
        <v>0</v>
      </c>
      <c r="BD24" s="23">
        <f t="shared" si="38"/>
        <v>0</v>
      </c>
      <c r="BE24" s="23">
        <f t="shared" si="39"/>
        <v>0</v>
      </c>
      <c r="BF24" s="23">
        <f t="shared" si="40"/>
        <v>0</v>
      </c>
      <c r="BG24" s="23">
        <f t="shared" si="13"/>
        <v>0</v>
      </c>
    </row>
    <row r="25" spans="1:64" ht="39.950000000000003" customHeight="1" x14ac:dyDescent="0.25">
      <c r="B25" s="8">
        <f t="shared" si="14"/>
        <v>0</v>
      </c>
      <c r="C25" s="8">
        <f t="shared" si="15"/>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6"/>
        <v>0</v>
      </c>
      <c r="AI25" s="23">
        <f t="shared" si="17"/>
        <v>0</v>
      </c>
      <c r="AJ25" s="23">
        <f t="shared" si="18"/>
        <v>0</v>
      </c>
      <c r="AK25" s="23">
        <f t="shared" si="19"/>
        <v>0</v>
      </c>
      <c r="AL25" s="23">
        <f t="shared" si="20"/>
        <v>0</v>
      </c>
      <c r="AM25" s="23">
        <f t="shared" si="21"/>
        <v>0</v>
      </c>
      <c r="AN25" s="23">
        <f t="shared" si="22"/>
        <v>0</v>
      </c>
      <c r="AO25" s="23">
        <f t="shared" si="23"/>
        <v>0</v>
      </c>
      <c r="AP25" s="23">
        <f t="shared" si="24"/>
        <v>0</v>
      </c>
      <c r="AQ25" s="23">
        <f t="shared" si="25"/>
        <v>0</v>
      </c>
      <c r="AR25" s="23">
        <f t="shared" si="26"/>
        <v>0</v>
      </c>
      <c r="AS25" s="23">
        <f t="shared" si="27"/>
        <v>0</v>
      </c>
      <c r="AT25" s="23">
        <f t="shared" si="28"/>
        <v>0</v>
      </c>
      <c r="AU25" s="23">
        <f t="shared" si="29"/>
        <v>0</v>
      </c>
      <c r="AV25" s="23">
        <f t="shared" si="30"/>
        <v>0</v>
      </c>
      <c r="AW25" s="23">
        <f t="shared" si="31"/>
        <v>0</v>
      </c>
      <c r="AX25" s="23">
        <f t="shared" si="32"/>
        <v>0</v>
      </c>
      <c r="AY25" s="23">
        <f t="shared" si="33"/>
        <v>0</v>
      </c>
      <c r="AZ25" s="23">
        <f t="shared" si="34"/>
        <v>0</v>
      </c>
      <c r="BA25" s="23">
        <f t="shared" si="35"/>
        <v>0</v>
      </c>
      <c r="BB25" s="23">
        <f t="shared" si="36"/>
        <v>0</v>
      </c>
      <c r="BC25" s="23">
        <f t="shared" si="37"/>
        <v>0</v>
      </c>
      <c r="BD25" s="23">
        <f t="shared" si="38"/>
        <v>0</v>
      </c>
      <c r="BE25" s="23">
        <f t="shared" si="39"/>
        <v>0</v>
      </c>
      <c r="BF25" s="23">
        <f t="shared" si="40"/>
        <v>0</v>
      </c>
      <c r="BG25" s="23">
        <f t="shared" si="13"/>
        <v>0</v>
      </c>
    </row>
    <row r="26" spans="1:64" ht="39.950000000000003" customHeight="1" x14ac:dyDescent="0.25">
      <c r="B26" s="8">
        <f t="shared" si="14"/>
        <v>0</v>
      </c>
      <c r="C26" s="8">
        <f t="shared" si="15"/>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6"/>
        <v>0</v>
      </c>
      <c r="AI26" s="23">
        <f t="shared" si="17"/>
        <v>0</v>
      </c>
      <c r="AJ26" s="23">
        <f t="shared" si="18"/>
        <v>0</v>
      </c>
      <c r="AK26" s="23">
        <f t="shared" si="19"/>
        <v>0</v>
      </c>
      <c r="AL26" s="23">
        <f t="shared" si="20"/>
        <v>0</v>
      </c>
      <c r="AM26" s="23">
        <f t="shared" si="21"/>
        <v>0</v>
      </c>
      <c r="AN26" s="23">
        <f t="shared" si="22"/>
        <v>0</v>
      </c>
      <c r="AO26" s="23">
        <f t="shared" si="23"/>
        <v>0</v>
      </c>
      <c r="AP26" s="23">
        <f t="shared" si="24"/>
        <v>0</v>
      </c>
      <c r="AQ26" s="23">
        <f t="shared" si="25"/>
        <v>0</v>
      </c>
      <c r="AR26" s="23">
        <f t="shared" si="26"/>
        <v>0</v>
      </c>
      <c r="AS26" s="23">
        <f t="shared" si="27"/>
        <v>0</v>
      </c>
      <c r="AT26" s="23">
        <f t="shared" si="28"/>
        <v>0</v>
      </c>
      <c r="AU26" s="23">
        <f t="shared" si="29"/>
        <v>0</v>
      </c>
      <c r="AV26" s="23">
        <f t="shared" si="30"/>
        <v>0</v>
      </c>
      <c r="AW26" s="23">
        <f t="shared" si="31"/>
        <v>0</v>
      </c>
      <c r="AX26" s="23">
        <f t="shared" si="32"/>
        <v>0</v>
      </c>
      <c r="AY26" s="23">
        <f t="shared" si="33"/>
        <v>0</v>
      </c>
      <c r="AZ26" s="23">
        <f t="shared" si="34"/>
        <v>0</v>
      </c>
      <c r="BA26" s="23">
        <f t="shared" si="35"/>
        <v>0</v>
      </c>
      <c r="BB26" s="23">
        <f t="shared" si="36"/>
        <v>0</v>
      </c>
      <c r="BC26" s="23">
        <f t="shared" si="37"/>
        <v>0</v>
      </c>
      <c r="BD26" s="23">
        <f t="shared" si="38"/>
        <v>0</v>
      </c>
      <c r="BE26" s="23">
        <f t="shared" si="39"/>
        <v>0</v>
      </c>
      <c r="BF26" s="23">
        <f t="shared" si="40"/>
        <v>0</v>
      </c>
      <c r="BG26" s="23">
        <f t="shared" si="13"/>
        <v>0</v>
      </c>
    </row>
    <row r="27" spans="1:64" ht="39.950000000000003" customHeight="1" x14ac:dyDescent="0.25">
      <c r="B27" s="8">
        <f t="shared" si="14"/>
        <v>0</v>
      </c>
      <c r="C27" s="8">
        <f t="shared" si="15"/>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6"/>
        <v>0</v>
      </c>
      <c r="AI27" s="23">
        <f t="shared" si="17"/>
        <v>0</v>
      </c>
      <c r="AJ27" s="23">
        <f t="shared" si="18"/>
        <v>0</v>
      </c>
      <c r="AK27" s="23">
        <f t="shared" si="19"/>
        <v>0</v>
      </c>
      <c r="AL27" s="23">
        <f t="shared" si="20"/>
        <v>0</v>
      </c>
      <c r="AM27" s="23">
        <f t="shared" si="21"/>
        <v>0</v>
      </c>
      <c r="AN27" s="23">
        <f t="shared" si="22"/>
        <v>0</v>
      </c>
      <c r="AO27" s="23">
        <f t="shared" si="23"/>
        <v>0</v>
      </c>
      <c r="AP27" s="23">
        <f t="shared" si="24"/>
        <v>0</v>
      </c>
      <c r="AQ27" s="23">
        <f t="shared" si="25"/>
        <v>0</v>
      </c>
      <c r="AR27" s="23">
        <f t="shared" si="26"/>
        <v>0</v>
      </c>
      <c r="AS27" s="23">
        <f t="shared" si="27"/>
        <v>0</v>
      </c>
      <c r="AT27" s="23">
        <f t="shared" si="28"/>
        <v>0</v>
      </c>
      <c r="AU27" s="23">
        <f t="shared" si="29"/>
        <v>0</v>
      </c>
      <c r="AV27" s="23">
        <f t="shared" si="30"/>
        <v>0</v>
      </c>
      <c r="AW27" s="23">
        <f t="shared" si="31"/>
        <v>0</v>
      </c>
      <c r="AX27" s="23">
        <f t="shared" si="32"/>
        <v>0</v>
      </c>
      <c r="AY27" s="23">
        <f t="shared" si="33"/>
        <v>0</v>
      </c>
      <c r="AZ27" s="23">
        <f t="shared" si="34"/>
        <v>0</v>
      </c>
      <c r="BA27" s="23">
        <f t="shared" si="35"/>
        <v>0</v>
      </c>
      <c r="BB27" s="23">
        <f t="shared" si="36"/>
        <v>0</v>
      </c>
      <c r="BC27" s="23">
        <f t="shared" si="37"/>
        <v>0</v>
      </c>
      <c r="BD27" s="23">
        <f t="shared" si="38"/>
        <v>0</v>
      </c>
      <c r="BE27" s="23">
        <f t="shared" si="39"/>
        <v>0</v>
      </c>
      <c r="BF27" s="23">
        <f t="shared" si="40"/>
        <v>0</v>
      </c>
      <c r="BG27" s="23">
        <f t="shared" si="13"/>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201</v>
      </c>
      <c r="AG32" s="24"/>
    </row>
    <row r="33" ht="15" customHeight="1" x14ac:dyDescent="0.25"/>
    <row r="34" ht="15" customHeight="1" x14ac:dyDescent="0.25"/>
  </sheetData>
  <sheetProtection algorithmName="SHA-512" hashValue="2ifarKX18Hukv21SskqGAxCrboPLoLSMtSvVgLXKdVl0dL+a0UYpv7EWm5XyZ8LPAU3eH5/GEDqxet+bbC1P3g==" saltValue="0Do6mla1gPUFAnYBp/iVvw==" spinCount="100000" sheet="1" objects="1" scenarios="1" selectLockedCells="1"/>
  <mergeCells count="11">
    <mergeCell ref="G14:G16"/>
    <mergeCell ref="B15:B16"/>
    <mergeCell ref="C15:C16"/>
    <mergeCell ref="H14:AF14"/>
    <mergeCell ref="D12:AF12"/>
    <mergeCell ref="D13:AF13"/>
    <mergeCell ref="B12:B14"/>
    <mergeCell ref="C12:C14"/>
    <mergeCell ref="D14:D16"/>
    <mergeCell ref="E14:E16"/>
    <mergeCell ref="F14:F16"/>
  </mergeCells>
  <conditionalFormatting sqref="A7:XFD27">
    <cfRule type="expression" dxfId="52" priority="1" stopIfTrue="1">
      <formula>$A$1=0</formula>
    </cfRule>
  </conditionalFormatting>
  <conditionalFormatting sqref="D18:G27">
    <cfRule type="expression" dxfId="50" priority="7">
      <formula>$D18&lt;&gt;""</formula>
    </cfRule>
  </conditionalFormatting>
  <conditionalFormatting sqref="D18:AF27">
    <cfRule type="expression" dxfId="49" priority="6" stopIfTrue="1">
      <formula>AND($D18="",$H18&gt;0)</formula>
    </cfRule>
  </conditionalFormatting>
  <conditionalFormatting sqref="F2">
    <cfRule type="cellIs" dxfId="48" priority="5" operator="notEqual">
      <formula>""</formula>
    </cfRule>
  </conditionalFormatting>
  <conditionalFormatting sqref="F18:G27">
    <cfRule type="expression" dxfId="47" priority="8" stopIfTrue="1">
      <formula>AND($D18&lt;&gt;"",OR($F18="",$G18=""))</formula>
    </cfRule>
    <cfRule type="expression" dxfId="46" priority="9" stopIfTrue="1">
      <formula>AND($D18&lt;&gt;"",$F18&gt;$G18)</formula>
    </cfRule>
  </conditionalFormatting>
  <conditionalFormatting sqref="H18:AF27">
    <cfRule type="expression" dxfId="45" priority="10" stopIfTrue="1">
      <formula>AND(H18&gt;1)</formula>
    </cfRule>
    <cfRule type="expression" dxfId="44" priority="11" stopIfTrue="1">
      <formula>AND(OR($F18="",$G18=""),H18&gt;0)</formula>
    </cfRule>
    <cfRule type="expression" dxfId="43" priority="12" stopIfTrue="1">
      <formula>AND(H18&gt;0,H$9=1)</formula>
    </cfRule>
    <cfRule type="expression" dxfId="42" priority="13" stopIfTrue="1">
      <formula>AND(H18&gt;0,OR(H$16&lt;$F18,H$16&gt;$G18,$D18=""))</formula>
    </cfRule>
    <cfRule type="expression" dxfId="41" priority="14">
      <formula>AND($F18&lt;&gt;"",$G18&lt;&gt;"",H$16&gt;=$F18,H$16&lt;=$G18,H18=0)</formula>
    </cfRule>
    <cfRule type="expression" dxfId="40"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stopIfTrue="1" id="{00000000-000E-0000-0D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D5EA8-8AA9-43F7-A025-CF82A8759D20}">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IF(RRHH!M18="","",CONCATENATE(UPPER(RRHH!I18)," ",UPPER(RRHH!C18)," ",UPPER(RRHH!F18)))</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202</v>
      </c>
      <c r="AG32" s="24"/>
    </row>
    <row r="33" ht="15" customHeight="1" x14ac:dyDescent="0.25"/>
    <row r="34" ht="15" customHeight="1" x14ac:dyDescent="0.25"/>
  </sheetData>
  <sheetProtection algorithmName="SHA-512" hashValue="jIVnqESG5NhZpQP1VVXs8QUGk6UN/jtRzEgtf/Egy4J6G9LmHi+yePVv+sxxj7TJzM69P3Y+RsmLNfshqu6OOQ==" saltValue="PEewfrZyaFrEyOujz880VQ==" spinCount="100000" sheet="1" objects="1" scenarios="1" selectLockedCells="1"/>
  <mergeCells count="11">
    <mergeCell ref="G14:G16"/>
    <mergeCell ref="B15:B16"/>
    <mergeCell ref="C15:C16"/>
    <mergeCell ref="H14:AF14"/>
    <mergeCell ref="D13:AF13"/>
    <mergeCell ref="B12:B14"/>
    <mergeCell ref="C12:C14"/>
    <mergeCell ref="D14:D16"/>
    <mergeCell ref="E14:E16"/>
    <mergeCell ref="F14:F16"/>
    <mergeCell ref="D12:AF12"/>
  </mergeCells>
  <conditionalFormatting sqref="A7:XFD27">
    <cfRule type="expression" dxfId="39" priority="1">
      <formula>$A$1=0</formula>
    </cfRule>
  </conditionalFormatting>
  <conditionalFormatting sqref="B1:XFD1">
    <cfRule type="expression" dxfId="37" priority="3">
      <formula>$A$1=0</formula>
    </cfRule>
  </conditionalFormatting>
  <conditionalFormatting sqref="D18:G27">
    <cfRule type="expression" dxfId="36" priority="8">
      <formula>$D18&lt;&gt;""</formula>
    </cfRule>
  </conditionalFormatting>
  <conditionalFormatting sqref="D18:AF27">
    <cfRule type="expression" dxfId="35" priority="7" stopIfTrue="1">
      <formula>AND($D18="",$H18&gt;0)</formula>
    </cfRule>
  </conditionalFormatting>
  <conditionalFormatting sqref="F2">
    <cfRule type="cellIs" dxfId="34" priority="6" operator="notEqual">
      <formula>""</formula>
    </cfRule>
  </conditionalFormatting>
  <conditionalFormatting sqref="F18:G27">
    <cfRule type="expression" dxfId="33" priority="9" stopIfTrue="1">
      <formula>AND($D18&lt;&gt;"",OR($F18="",$G18=""))</formula>
    </cfRule>
    <cfRule type="expression" dxfId="32" priority="10" stopIfTrue="1">
      <formula>AND($D18&lt;&gt;"",$F18&gt;$G18)</formula>
    </cfRule>
  </conditionalFormatting>
  <conditionalFormatting sqref="H18:AF27">
    <cfRule type="expression" dxfId="31" priority="11" stopIfTrue="1">
      <formula>AND(H18&gt;1)</formula>
    </cfRule>
    <cfRule type="expression" dxfId="30" priority="12" stopIfTrue="1">
      <formula>AND(OR($F18="",$G18=""),H18&gt;0)</formula>
    </cfRule>
    <cfRule type="expression" dxfId="29" priority="13" stopIfTrue="1">
      <formula>AND(H18&gt;0,H$9=1)</formula>
    </cfRule>
    <cfRule type="expression" dxfId="28" priority="14" stopIfTrue="1">
      <formula>AND(H18&gt;0,OR(H$16&lt;$F18,H$16&gt;$G18,$D18=""))</formula>
    </cfRule>
    <cfRule type="expression" dxfId="27" priority="15">
      <formula>AND($F18&lt;&gt;"",$G18&lt;&gt;"",H$16&gt;=$F18,H$16&lt;=$G18,H18=0)</formula>
    </cfRule>
    <cfRule type="expression" dxfId="26" priority="16">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E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3E3B-01ED-4E62-87AF-8B431E5F6421}">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0"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IF(RRHH!M19="","",CONCATENATE(UPPER(RRHH!I19)," ",UPPER(RRHH!C19)," ",UPPER(RRHH!F19)))</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3"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8"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197</v>
      </c>
      <c r="AG32" s="24"/>
    </row>
    <row r="33" ht="15" customHeight="1" x14ac:dyDescent="0.25"/>
    <row r="34" ht="15" customHeight="1" x14ac:dyDescent="0.25"/>
  </sheetData>
  <sheetProtection algorithmName="SHA-512" hashValue="e0KtnRYDPgTIUNNjg017pgV1uEoAKRVU+8N2IEv7Tu6dnwLNTNsqnK0a21ZitFWjaBK+WpNlqz4AKoXmw3M2eg==" saltValue="E1CCX8wU9LrvH7iqmHohFg==" spinCount="100000" sheet="1" objects="1" scenarios="1" selectLockedCells="1"/>
  <mergeCells count="11">
    <mergeCell ref="G14:G16"/>
    <mergeCell ref="B15:B16"/>
    <mergeCell ref="C15:C16"/>
    <mergeCell ref="H14:AF14"/>
    <mergeCell ref="D13:AF13"/>
    <mergeCell ref="B12:B14"/>
    <mergeCell ref="C12:C14"/>
    <mergeCell ref="D14:D16"/>
    <mergeCell ref="E14:E16"/>
    <mergeCell ref="F14:F16"/>
    <mergeCell ref="D12:AF12"/>
  </mergeCells>
  <conditionalFormatting sqref="A7:XFD27">
    <cfRule type="expression" dxfId="25" priority="1">
      <formula>$A$1=0</formula>
    </cfRule>
  </conditionalFormatting>
  <conditionalFormatting sqref="D18:G27">
    <cfRule type="expression" dxfId="23" priority="7">
      <formula>$D18&lt;&gt;""</formula>
    </cfRule>
  </conditionalFormatting>
  <conditionalFormatting sqref="D18:AF27">
    <cfRule type="expression" dxfId="22" priority="6" stopIfTrue="1">
      <formula>AND($D18="",$H18&gt;0)</formula>
    </cfRule>
  </conditionalFormatting>
  <conditionalFormatting sqref="F2">
    <cfRule type="cellIs" dxfId="21" priority="5" operator="notEqual">
      <formula>""</formula>
    </cfRule>
  </conditionalFormatting>
  <conditionalFormatting sqref="F18:G27">
    <cfRule type="expression" dxfId="20" priority="8" stopIfTrue="1">
      <formula>AND($D18&lt;&gt;"",OR($F18="",$G18=""))</formula>
    </cfRule>
    <cfRule type="expression" dxfId="19" priority="9" stopIfTrue="1">
      <formula>AND($D18&lt;&gt;"",$F18&gt;$G18)</formula>
    </cfRule>
  </conditionalFormatting>
  <conditionalFormatting sqref="H18:AF27">
    <cfRule type="expression" dxfId="18" priority="10" stopIfTrue="1">
      <formula>AND(H18&gt;1)</formula>
    </cfRule>
    <cfRule type="expression" dxfId="17" priority="11" stopIfTrue="1">
      <formula>AND(OR($F18="",$G18=""),H18&gt;0)</formula>
    </cfRule>
    <cfRule type="expression" dxfId="16" priority="12" stopIfTrue="1">
      <formula>AND(H18&gt;0,H$9=1)</formula>
    </cfRule>
    <cfRule type="expression" dxfId="15" priority="13" stopIfTrue="1">
      <formula>AND(H18&gt;0,OR(H$16&lt;$F18,H$16&gt;$G18,$D18=""))</formula>
    </cfRule>
    <cfRule type="expression" dxfId="14" priority="14">
      <formula>AND($F18&lt;&gt;"",$G18&lt;&gt;"",H$16&gt;=$F18,H$16&lt;=$G18,H18=0)</formula>
    </cfRule>
    <cfRule type="expression" dxfId="13"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F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60"/>
  <sheetViews>
    <sheetView showGridLines="0" zoomScaleNormal="100" workbookViewId="0"/>
  </sheetViews>
  <sheetFormatPr baseColWidth="10" defaultColWidth="5.5703125" defaultRowHeight="15" customHeight="1" x14ac:dyDescent="0.25"/>
  <cols>
    <col min="1" max="15" width="5.7109375" style="92" customWidth="1"/>
    <col min="16" max="16" width="5.7109375" style="92" hidden="1" customWidth="1"/>
    <col min="17" max="35" width="5.7109375" style="92" customWidth="1"/>
    <col min="36" max="36" width="5.7109375" style="92" hidden="1" customWidth="1"/>
    <col min="37" max="37" width="5.7109375" style="92" customWidth="1"/>
    <col min="38" max="38" width="74.85546875" style="92" bestFit="1" customWidth="1"/>
    <col min="39" max="40" width="5.7109375" style="92" customWidth="1"/>
    <col min="41" max="41" width="5.5703125" style="92" customWidth="1"/>
    <col min="42" max="16384" width="5.5703125" style="92"/>
  </cols>
  <sheetData>
    <row r="1" spans="1:41" ht="20.100000000000001" customHeight="1" x14ac:dyDescent="0.25">
      <c r="A1" s="133"/>
      <c r="O1" s="93"/>
    </row>
    <row r="2" spans="1:41" ht="20.100000000000001" customHeight="1" x14ac:dyDescent="0.25"/>
    <row r="3" spans="1:41" ht="20.100000000000001" customHeight="1" x14ac:dyDescent="0.25">
      <c r="O3" s="93" t="str">
        <f>DATOS!P3</f>
        <v xml:space="preserve">SOLICITANTE: </v>
      </c>
      <c r="AI3" s="93" t="str">
        <f>DATOS!P3</f>
        <v xml:space="preserve">SOLICITANTE: </v>
      </c>
    </row>
    <row r="4" spans="1:41" ht="20.100000000000001" customHeight="1" x14ac:dyDescent="0.25">
      <c r="O4" s="93" t="str">
        <f>DATOS!P4</f>
        <v xml:space="preserve">PROYECTO: </v>
      </c>
      <c r="AI4" s="93" t="str">
        <f>DATOS!P4</f>
        <v xml:space="preserve">PROYECTO: </v>
      </c>
    </row>
    <row r="5" spans="1:41" ht="20.100000000000001" customHeight="1" x14ac:dyDescent="0.25"/>
    <row r="6" spans="1:41" ht="20.100000000000001" customHeight="1" thickBot="1" x14ac:dyDescent="0.3"/>
    <row r="7" spans="1:41" ht="20.100000000000001" customHeight="1" thickBot="1" x14ac:dyDescent="0.3">
      <c r="B7" s="347" t="s">
        <v>78</v>
      </c>
      <c r="C7" s="348"/>
      <c r="D7" s="348"/>
      <c r="E7" s="348"/>
      <c r="F7" s="348"/>
      <c r="G7" s="348"/>
      <c r="H7" s="348"/>
      <c r="I7" s="348"/>
      <c r="J7" s="348"/>
      <c r="K7" s="348"/>
      <c r="L7" s="348"/>
      <c r="M7" s="348"/>
      <c r="N7" s="348"/>
      <c r="O7" s="349"/>
      <c r="AM7" s="376"/>
      <c r="AN7" s="376"/>
      <c r="AO7" s="376"/>
    </row>
    <row r="8" spans="1:41" ht="15" customHeight="1" thickBot="1" x14ac:dyDescent="0.3"/>
    <row r="9" spans="1:41" ht="20.100000000000001" customHeight="1" thickBot="1" x14ac:dyDescent="0.3">
      <c r="B9" s="343" t="s">
        <v>81</v>
      </c>
      <c r="C9" s="344"/>
      <c r="D9" s="344"/>
      <c r="E9" s="344"/>
      <c r="F9" s="344"/>
      <c r="G9" s="344"/>
      <c r="H9" s="344"/>
      <c r="I9" s="344"/>
      <c r="J9" s="344"/>
      <c r="K9" s="344"/>
      <c r="L9" s="344"/>
      <c r="M9" s="344"/>
      <c r="N9" s="344"/>
      <c r="O9" s="345"/>
      <c r="S9" s="343" t="s">
        <v>187</v>
      </c>
      <c r="T9" s="344"/>
      <c r="U9" s="344"/>
      <c r="V9" s="344"/>
      <c r="W9" s="344"/>
      <c r="X9" s="344"/>
      <c r="Y9" s="344"/>
      <c r="Z9" s="344"/>
      <c r="AA9" s="344"/>
      <c r="AB9" s="344"/>
      <c r="AC9" s="344"/>
      <c r="AD9" s="344"/>
      <c r="AE9" s="344"/>
      <c r="AF9" s="344"/>
      <c r="AG9" s="344"/>
      <c r="AH9" s="344"/>
      <c r="AI9" s="345"/>
    </row>
    <row r="10" spans="1:41" ht="9.9499999999999993" customHeight="1" thickBot="1" x14ac:dyDescent="0.3">
      <c r="B10" s="94"/>
      <c r="C10" s="95"/>
      <c r="D10" s="95"/>
      <c r="E10" s="95"/>
      <c r="F10" s="95"/>
      <c r="G10" s="95"/>
      <c r="H10" s="95"/>
      <c r="I10" s="95"/>
      <c r="J10" s="95"/>
      <c r="K10" s="95"/>
      <c r="L10" s="95"/>
      <c r="M10" s="95"/>
      <c r="N10" s="95"/>
      <c r="O10" s="96"/>
    </row>
    <row r="11" spans="1:41" s="101" customFormat="1" ht="45" customHeight="1" thickBot="1" x14ac:dyDescent="0.3">
      <c r="B11" s="97"/>
      <c r="C11" s="98"/>
      <c r="D11" s="98"/>
      <c r="E11" s="98"/>
      <c r="F11" s="98"/>
      <c r="G11" s="98"/>
      <c r="H11" s="98"/>
      <c r="I11" s="98"/>
      <c r="J11" s="98"/>
      <c r="K11" s="326" t="s">
        <v>175</v>
      </c>
      <c r="L11" s="327"/>
      <c r="M11" s="327" t="s">
        <v>13</v>
      </c>
      <c r="N11" s="327"/>
      <c r="O11" s="328"/>
      <c r="S11" s="356" t="s">
        <v>124</v>
      </c>
      <c r="T11" s="357"/>
      <c r="U11" s="357"/>
      <c r="V11" s="357"/>
      <c r="W11" s="357"/>
      <c r="X11" s="357"/>
      <c r="Y11" s="357"/>
      <c r="Z11" s="357"/>
      <c r="AA11" s="357"/>
      <c r="AB11" s="357" t="s">
        <v>3</v>
      </c>
      <c r="AC11" s="357"/>
      <c r="AD11" s="357"/>
      <c r="AE11" s="358" t="s">
        <v>188</v>
      </c>
      <c r="AF11" s="358"/>
      <c r="AG11" s="358"/>
      <c r="AH11" s="357" t="s">
        <v>189</v>
      </c>
      <c r="AI11" s="359"/>
      <c r="AJ11" s="92"/>
    </row>
    <row r="12" spans="1:41" s="101" customFormat="1" ht="20.100000000000001" customHeight="1" x14ac:dyDescent="0.25">
      <c r="B12" s="102"/>
      <c r="C12" s="318" t="s">
        <v>106</v>
      </c>
      <c r="D12" s="318"/>
      <c r="E12" s="318" t="str">
        <f>IF(RRHH!M10="","",UPPER(CONCATENATE(RRHH!I10," ",RRHH!C10," ",RRHH!F10)))</f>
        <v/>
      </c>
      <c r="F12" s="318"/>
      <c r="G12" s="318"/>
      <c r="H12" s="318"/>
      <c r="I12" s="318"/>
      <c r="J12" s="318"/>
      <c r="K12" s="331" t="str">
        <f>IF(RRHH!Z10="","",IF(RRHH!Z10/12&gt;7200,7200,ROUND(RRHH!Z10/12,2)))</f>
        <v/>
      </c>
      <c r="L12" s="332"/>
      <c r="M12" s="329" t="str">
        <f>IF(E12="","",IF('DEDICACIÓN TEC-1'!G8&gt;0,0,IFERROR(ROUND(K12*SUM('DEDICACIÓN TEC-1'!$H$15:$AE$15),2),"")))</f>
        <v/>
      </c>
      <c r="N12" s="329"/>
      <c r="O12" s="330"/>
      <c r="P12" s="101">
        <f>IF(OR(E12="",K12=""),0,'DEDICACIÓN TEC-1'!G8)</f>
        <v>0</v>
      </c>
      <c r="S12" s="367" t="str">
        <f>IF(DATOS!B19="","",DATOS!B19)</f>
        <v/>
      </c>
      <c r="T12" s="368"/>
      <c r="U12" s="368"/>
      <c r="V12" s="368"/>
      <c r="W12" s="368"/>
      <c r="X12" s="368"/>
      <c r="Y12" s="368"/>
      <c r="Z12" s="368"/>
      <c r="AA12" s="369"/>
      <c r="AB12" s="388" t="str">
        <f>IF(DATOS!N19="","",DATOS!N19)</f>
        <v/>
      </c>
      <c r="AC12" s="389"/>
      <c r="AD12" s="390"/>
      <c r="AE12" s="373">
        <f>M50</f>
        <v>0</v>
      </c>
      <c r="AF12" s="373"/>
      <c r="AG12" s="373"/>
      <c r="AH12" s="397" t="str">
        <f>IF(S12="","",IF(AE12=0,0,ROUND(AE12/SUM($AE$12:$AG$16),4)))</f>
        <v/>
      </c>
      <c r="AI12" s="398"/>
      <c r="AJ12" s="92">
        <f>IF(AE12="",0,IF(AE12&gt;0.6*SUM($AE$12:$AG$16),1,0))</f>
        <v>0</v>
      </c>
      <c r="AL12" s="146" t="str">
        <f>IF(S12="","",IF(AE12&lt;AUXILIAR!$E$13,"ERROR: el participante ",IF(AH12&gt;60%,"REVISAR: el solicitante ejecuta más del 60% de los costes solicitados del proyecto","")))</f>
        <v/>
      </c>
    </row>
    <row r="13" spans="1:41" s="101" customFormat="1" ht="20.100000000000001" customHeight="1" x14ac:dyDescent="0.25">
      <c r="B13" s="102"/>
      <c r="C13" s="318" t="s">
        <v>107</v>
      </c>
      <c r="D13" s="318"/>
      <c r="E13" s="318" t="str">
        <f>IF(RRHH!M11="","",UPPER(CONCATENATE(RRHH!I11," ",RRHH!C11," ",RRHH!F11)))</f>
        <v/>
      </c>
      <c r="F13" s="318"/>
      <c r="G13" s="318"/>
      <c r="H13" s="318"/>
      <c r="I13" s="318"/>
      <c r="J13" s="318"/>
      <c r="K13" s="331" t="str">
        <f>IF(RRHH!Z11="","",IF(RRHH!Z11/12&gt;7200,7200,ROUND(RRHH!Z11/12,2)))</f>
        <v/>
      </c>
      <c r="L13" s="332"/>
      <c r="M13" s="329" t="str">
        <f>IF(E13="","",IF('DEDICACIÓN TEC-2'!G8&gt;0,0,IFERROR(ROUND(K13*SUM('DEDICACIÓN TEC-2'!$H$15:$AE$15),2),"")))</f>
        <v/>
      </c>
      <c r="N13" s="329"/>
      <c r="O13" s="330"/>
      <c r="P13" s="101">
        <f>IF(OR(E13="",K13=""),0,'DEDICACIÓN TEC-2'!G8)</f>
        <v>0</v>
      </c>
      <c r="S13" s="370" t="str">
        <f>IF(DATOS!B20="","",DATOS!B20)</f>
        <v/>
      </c>
      <c r="T13" s="371"/>
      <c r="U13" s="371"/>
      <c r="V13" s="371"/>
      <c r="W13" s="371"/>
      <c r="X13" s="371"/>
      <c r="Y13" s="371"/>
      <c r="Z13" s="371"/>
      <c r="AA13" s="372"/>
      <c r="AB13" s="391" t="str">
        <f>IF(DATOS!N20="","",DATOS!N20)</f>
        <v/>
      </c>
      <c r="AC13" s="392"/>
      <c r="AD13" s="393"/>
      <c r="AE13" s="374"/>
      <c r="AF13" s="374"/>
      <c r="AG13" s="374"/>
      <c r="AH13" s="365" t="str">
        <f t="shared" ref="AH13:AH16" si="0">IF(S13="","",IF(AE13=0,0,ROUND(AE13/SUM($AE$12:$AG$16),4)))</f>
        <v/>
      </c>
      <c r="AI13" s="366"/>
      <c r="AJ13" s="92">
        <f t="shared" ref="AJ13:AJ16" si="1">IF(AE13="",0,IF(AE13&gt;0.6*SUM($AE$12:$AG$16),1,0))</f>
        <v>0</v>
      </c>
      <c r="AL13" s="146" t="str">
        <f>IF(AND(S13="",AE13&lt;&gt;""),"ERROR: no se ha dado de alta al participante en al pestaña DATOS",IF(S13="","",IF(AE13&lt;AUXILIAR!$E$13,"ERROR: el presupuesto del participante no alcanza el mínimo previsto en la Convocatoria",IF(AH13&gt;60%,"REVISAR: el participante ejecuta más del 60% de los costes solicitados del proyecto",""))))</f>
        <v/>
      </c>
    </row>
    <row r="14" spans="1:41" s="101" customFormat="1" ht="20.100000000000001" customHeight="1" x14ac:dyDescent="0.25">
      <c r="B14" s="102"/>
      <c r="C14" s="318" t="s">
        <v>108</v>
      </c>
      <c r="D14" s="318"/>
      <c r="E14" s="318" t="str">
        <f>IF(RRHH!M12="","",UPPER(CONCATENATE(RRHH!I12," ",RRHH!C12," ",RRHH!F12)))</f>
        <v/>
      </c>
      <c r="F14" s="318"/>
      <c r="G14" s="318"/>
      <c r="H14" s="318"/>
      <c r="I14" s="318"/>
      <c r="J14" s="318"/>
      <c r="K14" s="331" t="str">
        <f>IF(RRHH!Z12="","",IF(RRHH!Z12/12&gt;7200,7200,ROUND(RRHH!Z12/12,2)))</f>
        <v/>
      </c>
      <c r="L14" s="332"/>
      <c r="M14" s="329" t="str">
        <f>IF(E14="","",IF('DEDICACIÓN TEC-3'!G8&gt;0,0,IFERROR(ROUND(K14*SUM('DEDICACIÓN TEC-3'!$H$15:$AE$15),2),"")))</f>
        <v/>
      </c>
      <c r="N14" s="329"/>
      <c r="O14" s="330"/>
      <c r="P14" s="101">
        <f>IF(OR(E14="",K14=""),0,'DEDICACIÓN TEC-3'!G8)</f>
        <v>0</v>
      </c>
      <c r="S14" s="370" t="str">
        <f>IF(DATOS!B21="","",DATOS!B21)</f>
        <v/>
      </c>
      <c r="T14" s="371"/>
      <c r="U14" s="371"/>
      <c r="V14" s="371"/>
      <c r="W14" s="371"/>
      <c r="X14" s="371"/>
      <c r="Y14" s="371"/>
      <c r="Z14" s="371"/>
      <c r="AA14" s="372"/>
      <c r="AB14" s="391" t="str">
        <f>IF(DATOS!N21="","",DATOS!N21)</f>
        <v/>
      </c>
      <c r="AC14" s="392"/>
      <c r="AD14" s="393"/>
      <c r="AE14" s="374"/>
      <c r="AF14" s="374"/>
      <c r="AG14" s="374"/>
      <c r="AH14" s="365" t="str">
        <f t="shared" si="0"/>
        <v/>
      </c>
      <c r="AI14" s="366"/>
      <c r="AJ14" s="92">
        <f t="shared" si="1"/>
        <v>0</v>
      </c>
      <c r="AL14" s="146" t="str">
        <f>IF(AND(S14="",AE14&lt;&gt;""),"ERROR: no se ha dado de alta al participante en al pestaña DATOS",IF(S14="","",IF(AE14&lt;AUXILIAR!$E$13,"ERROR: el presupuesto del participante no alcanza el mínimo previsto en la Convocatoria",IF(AH14&gt;60%,"REVISAR: el participante ejecuta más del 60% de los costes solicitados del proyecto",""))))</f>
        <v/>
      </c>
    </row>
    <row r="15" spans="1:41" s="101" customFormat="1" ht="20.100000000000001" customHeight="1" x14ac:dyDescent="0.25">
      <c r="B15" s="102"/>
      <c r="C15" s="318" t="s">
        <v>109</v>
      </c>
      <c r="D15" s="318"/>
      <c r="E15" s="318" t="str">
        <f>IF(RRHH!M13="","",UPPER(CONCATENATE(RRHH!I13," ",RRHH!C13," ",RRHH!F13)))</f>
        <v/>
      </c>
      <c r="F15" s="318"/>
      <c r="G15" s="318"/>
      <c r="H15" s="318"/>
      <c r="I15" s="318"/>
      <c r="J15" s="318"/>
      <c r="K15" s="331" t="str">
        <f>IF(RRHH!Z13="","",IF(RRHH!Z13/12&gt;7200,7200,ROUND(RRHH!Z13/12,2)))</f>
        <v/>
      </c>
      <c r="L15" s="332"/>
      <c r="M15" s="329" t="str">
        <f>IF(E15="","",IF('DEDICACIÓN TEC-4'!G8&gt;0,0,IFERROR(ROUND(K15*SUM('DEDICACIÓN TEC-4'!$H$15:$AE$15),2),"")))</f>
        <v/>
      </c>
      <c r="N15" s="329"/>
      <c r="O15" s="330"/>
      <c r="P15" s="101">
        <f>IF(OR(E15="",K15=""),0,'DEDICACIÓN TEC-4'!G8)</f>
        <v>0</v>
      </c>
      <c r="S15" s="370" t="str">
        <f>IF(DATOS!B22="","",DATOS!B22)</f>
        <v/>
      </c>
      <c r="T15" s="371"/>
      <c r="U15" s="371"/>
      <c r="V15" s="371"/>
      <c r="W15" s="371"/>
      <c r="X15" s="371"/>
      <c r="Y15" s="371"/>
      <c r="Z15" s="371"/>
      <c r="AA15" s="372"/>
      <c r="AB15" s="391" t="str">
        <f>IF(DATOS!N22="","",DATOS!N22)</f>
        <v/>
      </c>
      <c r="AC15" s="392"/>
      <c r="AD15" s="393"/>
      <c r="AE15" s="374"/>
      <c r="AF15" s="374"/>
      <c r="AG15" s="374"/>
      <c r="AH15" s="379" t="str">
        <f t="shared" si="0"/>
        <v/>
      </c>
      <c r="AI15" s="380"/>
      <c r="AJ15" s="92">
        <f t="shared" si="1"/>
        <v>0</v>
      </c>
      <c r="AL15" s="146" t="str">
        <f>IF(AND(S15="",AE15&lt;&gt;""),"ERROR: no se ha dado de alta al participante en al pestaña DATOS",IF(S15="","",IF(AE15&lt;AUXILIAR!$E$13,"ERROR: el presupuesto del participante no alcanza el mínimo previsto en la Convocatoria",IF(AH15&gt;60%,"REVISAR: el participante ejecuta más del 60% de los costes solicitados del proyecto",""))))</f>
        <v/>
      </c>
    </row>
    <row r="16" spans="1:41" s="101" customFormat="1" ht="20.100000000000001" customHeight="1" thickBot="1" x14ac:dyDescent="0.3">
      <c r="B16" s="102"/>
      <c r="C16" s="318" t="s">
        <v>110</v>
      </c>
      <c r="D16" s="318"/>
      <c r="E16" s="318" t="str">
        <f>IF(RRHH!M14="","",UPPER(CONCATENATE(RRHH!I14," ",RRHH!C14," ",RRHH!F14)))</f>
        <v/>
      </c>
      <c r="F16" s="318"/>
      <c r="G16" s="318"/>
      <c r="H16" s="318"/>
      <c r="I16" s="318"/>
      <c r="J16" s="318"/>
      <c r="K16" s="331" t="str">
        <f>IF(RRHH!Z14="","",IF(RRHH!Z14/12&gt;7200,7200,ROUND(RRHH!Z14/12,2)))</f>
        <v/>
      </c>
      <c r="L16" s="332"/>
      <c r="M16" s="329" t="str">
        <f>IF(E16="","",IF('DEDICACIÓN TEC-5'!G8&gt;0,0,IFERROR(ROUND(K16*SUM('DEDICACIÓN TEC-5'!$H$15:$AE$15),2),"")))</f>
        <v/>
      </c>
      <c r="N16" s="329"/>
      <c r="O16" s="330"/>
      <c r="P16" s="101">
        <f>IF(OR(E16="",K16=""),0,'DEDICACIÓN TEC-5'!G8)</f>
        <v>0</v>
      </c>
      <c r="S16" s="385" t="str">
        <f>IF(DATOS!B23="","",DATOS!B23)</f>
        <v/>
      </c>
      <c r="T16" s="386"/>
      <c r="U16" s="386"/>
      <c r="V16" s="386"/>
      <c r="W16" s="386"/>
      <c r="X16" s="386"/>
      <c r="Y16" s="386"/>
      <c r="Z16" s="386"/>
      <c r="AA16" s="387"/>
      <c r="AB16" s="394" t="str">
        <f>IF(DATOS!N23="","",DATOS!N23)</f>
        <v/>
      </c>
      <c r="AC16" s="395"/>
      <c r="AD16" s="396"/>
      <c r="AE16" s="375"/>
      <c r="AF16" s="375"/>
      <c r="AG16" s="375"/>
      <c r="AH16" s="381" t="str">
        <f t="shared" si="0"/>
        <v/>
      </c>
      <c r="AI16" s="382"/>
      <c r="AJ16" s="92">
        <f t="shared" si="1"/>
        <v>0</v>
      </c>
      <c r="AL16" s="146" t="str">
        <f>IF(AND(S16="",AE16&lt;&gt;""),"ERROR: no se ha dado de alta al participante en al pestaña DATOS",IF(S16="","",IF(AE16&lt;AUXILIAR!$E$13,"ERROR: el presupuesto del participante no alcanza el mínimo previsto en la Convocatoria",IF(AH16&gt;60%,"REVISAR: el participante ejecuta más del 60% de los costes solicitados del proyecto",""))))</f>
        <v/>
      </c>
    </row>
    <row r="17" spans="2:36" s="101" customFormat="1" ht="20.100000000000001" customHeight="1" thickBot="1" x14ac:dyDescent="0.3">
      <c r="B17" s="102"/>
      <c r="C17" s="318" t="s">
        <v>111</v>
      </c>
      <c r="D17" s="318"/>
      <c r="E17" s="318" t="str">
        <f>IF(RRHH!M15="","",UPPER(CONCATENATE(RRHH!I15," ",RRHH!C15," ",RRHH!F15)))</f>
        <v/>
      </c>
      <c r="F17" s="318"/>
      <c r="G17" s="318"/>
      <c r="H17" s="318"/>
      <c r="I17" s="318"/>
      <c r="J17" s="318"/>
      <c r="K17" s="331" t="str">
        <f>IF(RRHH!Z15="","",IF(RRHH!Z15/12&gt;7200,7200,ROUND(RRHH!Z15/12,2)))</f>
        <v/>
      </c>
      <c r="L17" s="332"/>
      <c r="M17" s="329" t="str">
        <f>IF(E17="","",IF('DEDICACIÓN TEC-6'!G8&gt;0,0,IFERROR(ROUND(K17*SUM('DEDICACIÓN TEC-6'!$H$15:$AE$15),2),"")))</f>
        <v/>
      </c>
      <c r="N17" s="329"/>
      <c r="O17" s="330"/>
      <c r="P17" s="101">
        <f>IF(OR(E17="",K17=""),0,'DEDICACIÓN TEC-6'!G8)</f>
        <v>0</v>
      </c>
      <c r="AB17" s="383" t="s">
        <v>23</v>
      </c>
      <c r="AC17" s="384"/>
      <c r="AD17" s="384"/>
      <c r="AE17" s="377">
        <f>IF(SUM(AJ12:AJ16)&gt;0,0,SUM(AE12:AG16))</f>
        <v>0</v>
      </c>
      <c r="AF17" s="377"/>
      <c r="AG17" s="378"/>
      <c r="AJ17" s="92"/>
    </row>
    <row r="18" spans="2:36" s="101" customFormat="1" ht="20.100000000000001" customHeight="1" x14ac:dyDescent="0.25">
      <c r="B18" s="102"/>
      <c r="C18" s="318" t="s">
        <v>112</v>
      </c>
      <c r="D18" s="318"/>
      <c r="E18" s="318" t="str">
        <f>IF(RRHH!M16="","",UPPER(CONCATENATE(RRHH!I16," ",RRHH!C16," ",RRHH!F16)))</f>
        <v/>
      </c>
      <c r="F18" s="318"/>
      <c r="G18" s="318"/>
      <c r="H18" s="318"/>
      <c r="I18" s="318"/>
      <c r="J18" s="318"/>
      <c r="K18" s="331" t="str">
        <f>IF(RRHH!Z16="","",IF(RRHH!Z16/12&gt;7200,7200,ROUND(RRHH!Z16/12,2)))</f>
        <v/>
      </c>
      <c r="L18" s="332"/>
      <c r="M18" s="329" t="str">
        <f>IF(E18="","",IF('DEDICACIÓN TEC-8'!G9&gt;0,0,IFERROR(ROUND(K18*SUM('DEDICACIÓN TEC-7'!$H$15:$AE$15),2),"")))</f>
        <v/>
      </c>
      <c r="N18" s="329"/>
      <c r="O18" s="330"/>
      <c r="P18" s="101">
        <f>IF(OR(E18="",K18=""),0,'DEDICACIÓN TEC-7'!G8)</f>
        <v>0</v>
      </c>
      <c r="AJ18" s="92"/>
    </row>
    <row r="19" spans="2:36" s="101" customFormat="1" ht="20.100000000000001" customHeight="1" x14ac:dyDescent="0.25">
      <c r="B19" s="102"/>
      <c r="C19" s="318" t="s">
        <v>113</v>
      </c>
      <c r="D19" s="318"/>
      <c r="E19" s="318" t="str">
        <f>IF(RRHH!M17="","",UPPER(CONCATENATE(RRHH!I17," ",RRHH!C17," ",RRHH!F17)))</f>
        <v/>
      </c>
      <c r="F19" s="318"/>
      <c r="G19" s="318"/>
      <c r="H19" s="318"/>
      <c r="I19" s="318"/>
      <c r="J19" s="318"/>
      <c r="K19" s="331" t="str">
        <f>IF(RRHH!Z17="","",IF(RRHH!Z17/12&gt;7200,7200,ROUND(RRHH!Z17/12,2)))</f>
        <v/>
      </c>
      <c r="L19" s="332"/>
      <c r="M19" s="329" t="str">
        <f>IF(E19="","",IF('DEDICACIÓN TEC-8'!G8&gt;0,0,IFERROR(ROUND(K19*SUM('DEDICACIÓN TEC-8'!$H$15:$AE$15),2),"")))</f>
        <v/>
      </c>
      <c r="N19" s="329"/>
      <c r="O19" s="330"/>
      <c r="P19" s="101">
        <f>IF(OR(E19="",K19=""),0,'DEDICACIÓN TEC-8'!G8)</f>
        <v>0</v>
      </c>
      <c r="AI19" s="105" t="str">
        <f>IF(SUM(AJ6:AJ15)&gt;0,"SUBSANAR los avisos indicados en color naranja","")</f>
        <v/>
      </c>
      <c r="AJ19" s="92"/>
    </row>
    <row r="20" spans="2:36" s="101" customFormat="1" ht="20.100000000000001" customHeight="1" x14ac:dyDescent="0.25">
      <c r="B20" s="102"/>
      <c r="C20" s="318" t="s">
        <v>114</v>
      </c>
      <c r="D20" s="318"/>
      <c r="E20" s="318" t="str">
        <f>IF(RRHH!M18="","",UPPER(CONCATENATE(RRHH!I18," ",RRHH!C18," ",RRHH!F18)))</f>
        <v/>
      </c>
      <c r="F20" s="318"/>
      <c r="G20" s="318"/>
      <c r="H20" s="318"/>
      <c r="I20" s="318"/>
      <c r="J20" s="318"/>
      <c r="K20" s="331" t="str">
        <f>IF(RRHH!Z18="","",IF(RRHH!Z18/12&gt;7200,7200,ROUND(RRHH!Z18/12,2)))</f>
        <v/>
      </c>
      <c r="L20" s="332"/>
      <c r="M20" s="329" t="str">
        <f>IF(E20="","",IF('DEDICACIÓN TEC-9'!G8&gt;0,0,IFERROR(ROUND(K20*SUM('DEDICACIÓN TEC-9'!$H$15:$AE$15),2),"")))</f>
        <v/>
      </c>
      <c r="N20" s="329"/>
      <c r="O20" s="330"/>
      <c r="P20" s="101">
        <f>IF(OR(E20="",K20=""),0,'DEDICACIÓN TEC-9'!G8)</f>
        <v>0</v>
      </c>
      <c r="AJ20" s="92"/>
    </row>
    <row r="21" spans="2:36" s="101" customFormat="1" ht="20.100000000000001" customHeight="1" x14ac:dyDescent="0.25">
      <c r="B21" s="102"/>
      <c r="C21" s="318" t="s">
        <v>115</v>
      </c>
      <c r="D21" s="318"/>
      <c r="E21" s="318" t="str">
        <f>IF(RRHH!M19="","",UPPER(CONCATENATE(RRHH!I19," ",RRHH!C19," ",RRHH!F19)))</f>
        <v/>
      </c>
      <c r="F21" s="318"/>
      <c r="G21" s="318"/>
      <c r="H21" s="318"/>
      <c r="I21" s="318"/>
      <c r="J21" s="318"/>
      <c r="K21" s="331" t="str">
        <f>IF(RRHH!Z19="","",IF(RRHH!Z19/12&gt;7200,7200,ROUND(RRHH!Z19/12,2)))</f>
        <v/>
      </c>
      <c r="L21" s="332"/>
      <c r="M21" s="329" t="str">
        <f>IF(E21="","",IF('DEDICACIÓN TEC-10'!G8&gt;0,0,IFERROR(ROUND(K21*SUM('DEDICACIÓN TEC-10'!$H$15:$AE$15),2),"")))</f>
        <v/>
      </c>
      <c r="N21" s="329"/>
      <c r="O21" s="330"/>
      <c r="P21" s="101">
        <f>IF(OR(E21="",K21=""),0,'DEDICACIÓN TEC-10'!G8)</f>
        <v>0</v>
      </c>
    </row>
    <row r="22" spans="2:36" s="101" customFormat="1" ht="9.9499999999999993" customHeight="1" x14ac:dyDescent="0.25">
      <c r="B22" s="102"/>
      <c r="C22" s="103"/>
      <c r="D22" s="103"/>
      <c r="E22" s="106"/>
      <c r="F22" s="106"/>
      <c r="G22" s="106"/>
      <c r="H22" s="106"/>
      <c r="I22" s="106"/>
      <c r="J22" s="106"/>
      <c r="K22" s="107"/>
      <c r="L22" s="107"/>
      <c r="M22" s="108"/>
      <c r="N22" s="108"/>
      <c r="O22" s="109"/>
    </row>
    <row r="23" spans="2:36" s="101" customFormat="1" ht="20.100000000000001" customHeight="1" thickBot="1" x14ac:dyDescent="0.3">
      <c r="B23" s="110"/>
      <c r="C23" s="111"/>
      <c r="D23" s="111"/>
      <c r="E23" s="111"/>
      <c r="F23" s="111"/>
      <c r="G23" s="111"/>
      <c r="H23" s="111"/>
      <c r="I23" s="111"/>
      <c r="J23" s="111"/>
      <c r="K23" s="111"/>
      <c r="L23" s="112" t="s">
        <v>79</v>
      </c>
      <c r="M23" s="319">
        <f>IF(SUM(P12:P21)&gt;0,0,IF(AUXILIAR!$C$11&gt;AUXILIAR!$E$6,0,SUM(M12:O21)))</f>
        <v>0</v>
      </c>
      <c r="N23" s="319"/>
      <c r="O23" s="320"/>
    </row>
    <row r="24" spans="2:36" s="101" customFormat="1" ht="9.9499999999999993" customHeight="1" x14ac:dyDescent="0.25"/>
    <row r="25" spans="2:36" s="101" customFormat="1" ht="15" customHeight="1" x14ac:dyDescent="0.25">
      <c r="C25" s="325" t="str">
        <f>IF(SUM(P12:P21)&gt;0,"ERROR: se ha indicado un % de dedicación erróneo en alguno de los técnicos",IF(AUXILIAR!$C$11&gt;AUXILIAR!$E$6,"ERROR: el plazo de ejecución indicado en la pestaña ''DATOS'' excede del máximo permitido",""))</f>
        <v/>
      </c>
      <c r="D25" s="325"/>
      <c r="E25" s="325"/>
      <c r="F25" s="325"/>
      <c r="G25" s="325"/>
      <c r="H25" s="325"/>
      <c r="I25" s="325"/>
      <c r="J25" s="325"/>
      <c r="K25" s="325"/>
      <c r="L25" s="325"/>
      <c r="M25" s="325"/>
      <c r="N25" s="325"/>
      <c r="O25" s="325"/>
    </row>
    <row r="26" spans="2:36" s="101" customFormat="1" ht="15" customHeight="1" x14ac:dyDescent="0.25">
      <c r="O26" s="113"/>
    </row>
    <row r="27" spans="2:36" s="101" customFormat="1" ht="9.9499999999999993" customHeight="1" thickBot="1" x14ac:dyDescent="0.3"/>
    <row r="28" spans="2:36" s="101" customFormat="1" ht="20.100000000000001" customHeight="1" x14ac:dyDescent="0.25">
      <c r="B28" s="350" t="s">
        <v>152</v>
      </c>
      <c r="C28" s="351"/>
      <c r="D28" s="351"/>
      <c r="E28" s="351"/>
      <c r="F28" s="351"/>
      <c r="G28" s="351"/>
      <c r="H28" s="351"/>
      <c r="I28" s="351"/>
      <c r="J28" s="351"/>
      <c r="K28" s="351"/>
      <c r="L28" s="351"/>
      <c r="M28" s="351"/>
      <c r="N28" s="351"/>
      <c r="O28" s="352"/>
    </row>
    <row r="29" spans="2:36" s="101" customFormat="1" ht="20.100000000000001" customHeight="1" thickBot="1" x14ac:dyDescent="0.3">
      <c r="B29" s="353" t="s">
        <v>153</v>
      </c>
      <c r="C29" s="354"/>
      <c r="D29" s="354"/>
      <c r="E29" s="354"/>
      <c r="F29" s="354"/>
      <c r="G29" s="354"/>
      <c r="H29" s="354"/>
      <c r="I29" s="354"/>
      <c r="J29" s="354"/>
      <c r="K29" s="354"/>
      <c r="L29" s="354"/>
      <c r="M29" s="354"/>
      <c r="N29" s="354"/>
      <c r="O29" s="355"/>
    </row>
    <row r="30" spans="2:36" s="101" customFormat="1" ht="9.9499999999999993" customHeight="1" x14ac:dyDescent="0.25">
      <c r="B30" s="97"/>
      <c r="C30" s="98"/>
      <c r="D30" s="98"/>
      <c r="E30" s="98"/>
      <c r="F30" s="98"/>
      <c r="G30" s="98"/>
      <c r="H30" s="98"/>
      <c r="I30" s="98"/>
      <c r="J30" s="98"/>
      <c r="K30" s="98"/>
      <c r="L30" s="98"/>
      <c r="M30" s="99"/>
      <c r="N30" s="99"/>
      <c r="O30" s="100"/>
    </row>
    <row r="31" spans="2:36" s="101" customFormat="1" ht="20.100000000000001" customHeight="1" x14ac:dyDescent="0.25">
      <c r="B31" s="97"/>
      <c r="C31" s="98"/>
      <c r="D31" s="98"/>
      <c r="E31" s="98"/>
      <c r="F31" s="98"/>
      <c r="G31" s="98"/>
      <c r="H31" s="98"/>
      <c r="I31" s="98"/>
      <c r="J31" s="98"/>
      <c r="K31" s="98"/>
      <c r="L31" s="98"/>
      <c r="M31" s="327" t="s">
        <v>13</v>
      </c>
      <c r="N31" s="327"/>
      <c r="O31" s="328"/>
    </row>
    <row r="32" spans="2:36" s="101" customFormat="1" ht="20.100000000000001" customHeight="1" x14ac:dyDescent="0.25">
      <c r="B32" s="97"/>
      <c r="C32" s="103"/>
      <c r="D32" s="103"/>
      <c r="E32" s="103"/>
      <c r="F32" s="103"/>
      <c r="G32" s="103"/>
      <c r="H32" s="103"/>
      <c r="I32" s="104" t="s">
        <v>116</v>
      </c>
      <c r="J32" s="340" t="str">
        <f>IF('GASTOS COLABORACIONES EXTERNAS'!S10="","",'GASTOS COLABORACIONES EXTERNAS'!S10)</f>
        <v/>
      </c>
      <c r="K32" s="341"/>
      <c r="L32" s="342"/>
      <c r="M32" s="323" t="str">
        <f>IF(AUXILIAR!O22=0,"",AUXILIAR!O22)</f>
        <v/>
      </c>
      <c r="N32" s="323"/>
      <c r="O32" s="324"/>
    </row>
    <row r="33" spans="2:16" s="101" customFormat="1" ht="20.100000000000001" customHeight="1" x14ac:dyDescent="0.25">
      <c r="B33" s="102"/>
      <c r="C33" s="103"/>
      <c r="D33" s="103"/>
      <c r="E33" s="103"/>
      <c r="F33" s="103"/>
      <c r="G33" s="103"/>
      <c r="H33" s="103"/>
      <c r="I33" s="104" t="s">
        <v>117</v>
      </c>
      <c r="J33" s="340" t="str">
        <f>IF('GASTOS COLABORACIONES EXTERNAS'!S11="","",'GASTOS COLABORACIONES EXTERNAS'!S11)</f>
        <v/>
      </c>
      <c r="K33" s="341"/>
      <c r="L33" s="342"/>
      <c r="M33" s="323" t="str">
        <f>IF(AUXILIAR!O23=0,"",AUXILIAR!O23)</f>
        <v/>
      </c>
      <c r="N33" s="323"/>
      <c r="O33" s="324"/>
    </row>
    <row r="34" spans="2:16" s="101" customFormat="1" ht="20.100000000000001" customHeight="1" x14ac:dyDescent="0.25">
      <c r="B34" s="102"/>
      <c r="C34" s="103"/>
      <c r="D34" s="103"/>
      <c r="E34" s="103"/>
      <c r="F34" s="103"/>
      <c r="G34" s="103"/>
      <c r="H34" s="103"/>
      <c r="I34" s="104" t="s">
        <v>118</v>
      </c>
      <c r="J34" s="340" t="str">
        <f>IF('GASTOS COLABORACIONES EXTERNAS'!S12="","",'GASTOS COLABORACIONES EXTERNAS'!S12)</f>
        <v/>
      </c>
      <c r="K34" s="341"/>
      <c r="L34" s="342"/>
      <c r="M34" s="323" t="str">
        <f>IF(AUXILIAR!O24=0,"",AUXILIAR!O24)</f>
        <v/>
      </c>
      <c r="N34" s="323"/>
      <c r="O34" s="324"/>
    </row>
    <row r="35" spans="2:16" s="101" customFormat="1" ht="20.100000000000001" customHeight="1" x14ac:dyDescent="0.25">
      <c r="B35" s="102"/>
      <c r="C35" s="103"/>
      <c r="D35" s="103"/>
      <c r="E35" s="103"/>
      <c r="F35" s="103"/>
      <c r="G35" s="103"/>
      <c r="H35" s="103"/>
      <c r="I35" s="104" t="s">
        <v>119</v>
      </c>
      <c r="J35" s="340" t="str">
        <f>IF('GASTOS COLABORACIONES EXTERNAS'!S13="","",'GASTOS COLABORACIONES EXTERNAS'!S13)</f>
        <v/>
      </c>
      <c r="K35" s="341"/>
      <c r="L35" s="342"/>
      <c r="M35" s="323" t="str">
        <f>IF(AUXILIAR!O25=0,"",AUXILIAR!O25)</f>
        <v/>
      </c>
      <c r="N35" s="323"/>
      <c r="O35" s="324"/>
    </row>
    <row r="36" spans="2:16" s="101" customFormat="1" ht="20.100000000000001" customHeight="1" x14ac:dyDescent="0.25">
      <c r="B36" s="102"/>
      <c r="C36" s="103"/>
      <c r="D36" s="103"/>
      <c r="E36" s="103"/>
      <c r="F36" s="103"/>
      <c r="G36" s="103"/>
      <c r="H36" s="103"/>
      <c r="I36" s="104" t="s">
        <v>120</v>
      </c>
      <c r="J36" s="340" t="str">
        <f>IF('GASTOS COLABORACIONES EXTERNAS'!S14="","",'GASTOS COLABORACIONES EXTERNAS'!S14)</f>
        <v/>
      </c>
      <c r="K36" s="341"/>
      <c r="L36" s="342"/>
      <c r="M36" s="323" t="str">
        <f>IF(AUXILIAR!O26=0,"",AUXILIAR!O26)</f>
        <v/>
      </c>
      <c r="N36" s="323"/>
      <c r="O36" s="324"/>
    </row>
    <row r="37" spans="2:16" s="101" customFormat="1" ht="9.9499999999999993" customHeight="1" x14ac:dyDescent="0.25">
      <c r="B37" s="102"/>
      <c r="C37" s="103"/>
      <c r="D37" s="103"/>
      <c r="E37" s="103"/>
      <c r="F37" s="103"/>
      <c r="G37" s="103"/>
      <c r="H37" s="103"/>
      <c r="I37" s="103"/>
      <c r="J37" s="103"/>
      <c r="K37" s="103"/>
      <c r="L37" s="103"/>
      <c r="M37" s="114"/>
      <c r="N37" s="114"/>
      <c r="O37" s="115"/>
    </row>
    <row r="38" spans="2:16" s="101" customFormat="1" ht="20.100000000000001" customHeight="1" thickBot="1" x14ac:dyDescent="0.3">
      <c r="B38" s="110"/>
      <c r="C38" s="111"/>
      <c r="D38" s="111"/>
      <c r="E38" s="111"/>
      <c r="F38" s="111"/>
      <c r="G38" s="111"/>
      <c r="H38" s="111"/>
      <c r="I38" s="111"/>
      <c r="J38" s="111"/>
      <c r="K38" s="116"/>
      <c r="L38" s="112" t="s">
        <v>154</v>
      </c>
      <c r="M38" s="321">
        <f>IF(AND(M23=0,SUM(M32:O36)&gt;0),SUM(M32:O36),IF(SUM(M32:O36)&gt;0.6*M50,0,IF(AUXILIAR!$C$11&gt;AUXILIAR!$E$6,0,SUM(M32:O36))))</f>
        <v>0</v>
      </c>
      <c r="N38" s="321"/>
      <c r="O38" s="322"/>
      <c r="P38" s="101">
        <f>IF(M23=0,0,IF(SUM(M32:O36)&gt;0.6*(M23+SUM(M32:O36)+M48),1,0))</f>
        <v>0</v>
      </c>
    </row>
    <row r="39" spans="2:16" s="101" customFormat="1" ht="9.9499999999999993" customHeight="1" x14ac:dyDescent="0.25"/>
    <row r="40" spans="2:16" s="101" customFormat="1" ht="15" customHeight="1" x14ac:dyDescent="0.25">
      <c r="C40" s="346" t="str">
        <f>IF(AND(M23=0,M38&gt;0),"No se ha cumplimentado el % de dedicación de los trabajadores participantes",IF(P38&gt;0,"ERROR: el gasto de las colaboraciones externas supera el 60% del total de los costes subvencionables del proyecto",IF(AUXILIAR!$C$11&gt;AUXILIAR!$E$6,"ERROR: el plazo de ejecución indicado en la pestaña ''DATOS'' excede del máximo permitido","")))</f>
        <v/>
      </c>
      <c r="D40" s="346"/>
      <c r="E40" s="346"/>
      <c r="F40" s="346"/>
      <c r="G40" s="346"/>
      <c r="H40" s="346"/>
      <c r="I40" s="346"/>
      <c r="J40" s="346"/>
      <c r="K40" s="346"/>
      <c r="L40" s="346"/>
      <c r="M40" s="346"/>
      <c r="N40" s="346"/>
      <c r="O40" s="346"/>
    </row>
    <row r="41" spans="2:16" s="101" customFormat="1" ht="15" customHeight="1" x14ac:dyDescent="0.25">
      <c r="B41" s="117"/>
      <c r="C41" s="346"/>
      <c r="D41" s="346"/>
      <c r="E41" s="346"/>
      <c r="F41" s="346"/>
      <c r="G41" s="346"/>
      <c r="H41" s="346"/>
      <c r="I41" s="346"/>
      <c r="J41" s="346"/>
      <c r="K41" s="346"/>
      <c r="L41" s="346"/>
      <c r="M41" s="346"/>
      <c r="N41" s="346"/>
      <c r="O41" s="346"/>
    </row>
    <row r="42" spans="2:16" s="101" customFormat="1" ht="9.9499999999999993" customHeight="1" thickBot="1" x14ac:dyDescent="0.3"/>
    <row r="43" spans="2:16" s="101" customFormat="1" ht="20.100000000000001" customHeight="1" thickBot="1" x14ac:dyDescent="0.3">
      <c r="B43" s="343" t="s">
        <v>103</v>
      </c>
      <c r="C43" s="344"/>
      <c r="D43" s="344"/>
      <c r="E43" s="344"/>
      <c r="F43" s="344"/>
      <c r="G43" s="344"/>
      <c r="H43" s="344"/>
      <c r="I43" s="344"/>
      <c r="J43" s="344"/>
      <c r="K43" s="344"/>
      <c r="L43" s="344"/>
      <c r="M43" s="344"/>
      <c r="N43" s="344"/>
      <c r="O43" s="345"/>
    </row>
    <row r="44" spans="2:16" s="101" customFormat="1" ht="9.9499999999999993" customHeight="1" x14ac:dyDescent="0.25">
      <c r="B44" s="97"/>
      <c r="C44" s="98"/>
      <c r="D44" s="98"/>
      <c r="E44" s="98"/>
      <c r="F44" s="98"/>
      <c r="G44" s="98"/>
      <c r="H44" s="118"/>
      <c r="I44" s="119"/>
      <c r="J44" s="120"/>
      <c r="K44" s="98"/>
      <c r="L44" s="121"/>
      <c r="M44" s="103"/>
      <c r="N44" s="103"/>
      <c r="O44" s="122"/>
    </row>
    <row r="45" spans="2:16" s="101" customFormat="1" ht="20.100000000000001" customHeight="1" x14ac:dyDescent="0.25">
      <c r="B45" s="97"/>
      <c r="C45" s="98"/>
      <c r="D45" s="98"/>
      <c r="E45" s="98"/>
      <c r="F45" s="98"/>
      <c r="G45" s="98"/>
      <c r="H45" s="118"/>
      <c r="I45" s="119"/>
      <c r="J45" s="333" t="s">
        <v>104</v>
      </c>
      <c r="K45" s="334"/>
      <c r="L45" s="335"/>
      <c r="M45" s="336">
        <f>M23</f>
        <v>0</v>
      </c>
      <c r="N45" s="334"/>
      <c r="O45" s="337"/>
    </row>
    <row r="46" spans="2:16" s="101" customFormat="1" ht="20.100000000000001" customHeight="1" x14ac:dyDescent="0.25">
      <c r="B46" s="97"/>
      <c r="C46" s="98"/>
      <c r="D46" s="98"/>
      <c r="E46" s="98"/>
      <c r="F46" s="98"/>
      <c r="G46" s="98"/>
      <c r="H46" s="118"/>
      <c r="I46" s="119"/>
      <c r="J46" s="333" t="s">
        <v>105</v>
      </c>
      <c r="K46" s="334"/>
      <c r="L46" s="335"/>
      <c r="M46" s="360">
        <v>0.25</v>
      </c>
      <c r="N46" s="361"/>
      <c r="O46" s="362"/>
    </row>
    <row r="47" spans="2:16" s="101" customFormat="1" ht="9.9499999999999993" customHeight="1" x14ac:dyDescent="0.25">
      <c r="B47" s="97"/>
      <c r="C47" s="98"/>
      <c r="D47" s="98"/>
      <c r="E47" s="98"/>
      <c r="F47" s="98"/>
      <c r="G47" s="98"/>
      <c r="H47" s="118"/>
      <c r="I47" s="119"/>
      <c r="J47" s="123"/>
      <c r="K47" s="123"/>
      <c r="L47" s="123"/>
      <c r="M47" s="124"/>
      <c r="N47" s="124"/>
      <c r="O47" s="125"/>
    </row>
    <row r="48" spans="2:16" s="101" customFormat="1" ht="20.100000000000001" customHeight="1" thickBot="1" x14ac:dyDescent="0.3">
      <c r="B48" s="126"/>
      <c r="C48" s="116"/>
      <c r="D48" s="116"/>
      <c r="E48" s="116"/>
      <c r="F48" s="116"/>
      <c r="G48" s="116"/>
      <c r="H48" s="127"/>
      <c r="I48" s="128"/>
      <c r="J48" s="129"/>
      <c r="K48" s="116"/>
      <c r="L48" s="112" t="s">
        <v>121</v>
      </c>
      <c r="M48" s="319">
        <f>ROUND(M45*M46,2)</f>
        <v>0</v>
      </c>
      <c r="N48" s="319"/>
      <c r="O48" s="320"/>
    </row>
    <row r="49" spans="3:35" s="101" customFormat="1" ht="15" customHeight="1" thickBot="1" x14ac:dyDescent="0.3"/>
    <row r="50" spans="3:35" s="101" customFormat="1" ht="39.950000000000003" customHeight="1" thickBot="1" x14ac:dyDescent="0.3">
      <c r="C50" s="92"/>
      <c r="D50" s="92"/>
      <c r="E50" s="338" t="s">
        <v>174</v>
      </c>
      <c r="F50" s="339"/>
      <c r="G50" s="339"/>
      <c r="H50" s="339"/>
      <c r="I50" s="339"/>
      <c r="J50" s="339"/>
      <c r="K50" s="339"/>
      <c r="L50" s="339"/>
      <c r="M50" s="363">
        <f>IF(OR(SUM(P12:P21)&gt;0,P38&gt;0),0,IF(AUXILIAR!$C$11&gt;AUXILIAR!$E$6,0,M23+SUM(M32:O36)+M48))</f>
        <v>0</v>
      </c>
      <c r="N50" s="363"/>
      <c r="O50" s="364"/>
    </row>
    <row r="52" spans="3:35" ht="15" customHeight="1" x14ac:dyDescent="0.25">
      <c r="C52" s="346" t="str">
        <f>IF(AUXILIAR!$C$11&gt;AUXILIAR!$E$6,"ERROR: el plazo de ejecución indicado en la pestaña ''DATOS'' excede del máximo permitido",IF(SUM(P12:P21)&gt;0,"ERROR: se ha indicado un % de dedicación erróneo en alguno de los técnicos",IF(P38&gt;0,"ERROR: el gasto de las colaboraciones externas supera el 60% del total de los costes subvencionables del proyecto",IF(AND(DATOS!N16="N",RESUMEN!M50&lt;AUXILIAR!C13),CONCATENATE("El presupuesto del proyecto individual para el que se solicita subvención no alcanza el importe mínimo establecido en la Convocatoria (",TEXT(AUXILIAR!C13,"0.000,00")," €)"),IF(AND(DATOS!N16="S",RESUMEN!M50&lt;AUXILIAR!C14),CONCATENATE("El presupuesto del solicitante para el proyecto en cooperación para el que se solicita subvención no alcanza el importe mínimo establecido en la Convocatoria (",TEXT(AUXILIAR!C14,"0.000,00")," €)"),IF(SUM(P12:P21)&gt;0,"ERROR: se ha indicado un % de dedicación erróneo en alguno de los técnicos",""))))))</f>
        <v/>
      </c>
      <c r="D52" s="346"/>
      <c r="E52" s="346"/>
      <c r="F52" s="346"/>
      <c r="G52" s="346"/>
      <c r="H52" s="346"/>
      <c r="I52" s="346"/>
      <c r="J52" s="346"/>
      <c r="K52" s="346"/>
      <c r="L52" s="346"/>
      <c r="M52" s="346"/>
      <c r="N52" s="346"/>
      <c r="O52" s="346"/>
    </row>
    <row r="53" spans="3:35" ht="15" customHeight="1" x14ac:dyDescent="0.25">
      <c r="C53" s="346"/>
      <c r="D53" s="346"/>
      <c r="E53" s="346"/>
      <c r="F53" s="346"/>
      <c r="G53" s="346"/>
      <c r="H53" s="346"/>
      <c r="I53" s="346"/>
      <c r="J53" s="346"/>
      <c r="K53" s="346"/>
      <c r="L53" s="346"/>
      <c r="M53" s="346"/>
      <c r="N53" s="346"/>
      <c r="O53" s="346"/>
    </row>
    <row r="54" spans="3:35" ht="15" customHeight="1" x14ac:dyDescent="0.25">
      <c r="C54" s="130"/>
      <c r="D54" s="130"/>
      <c r="E54" s="130"/>
      <c r="F54" s="130"/>
      <c r="G54" s="130"/>
      <c r="H54" s="130"/>
      <c r="I54" s="130"/>
      <c r="J54" s="130"/>
      <c r="K54" s="130"/>
      <c r="L54" s="130"/>
      <c r="M54" s="130"/>
      <c r="N54" s="130"/>
      <c r="O54" s="130"/>
    </row>
    <row r="57" spans="3:35" ht="15" customHeight="1" x14ac:dyDescent="0.25">
      <c r="O57" s="131" t="s">
        <v>155</v>
      </c>
      <c r="AI57" s="131" t="s">
        <v>196</v>
      </c>
    </row>
    <row r="59" spans="3:35" ht="15" customHeight="1" x14ac:dyDescent="0.25">
      <c r="K59" s="132"/>
      <c r="O59" s="93"/>
    </row>
    <row r="60" spans="3:35" ht="15" customHeight="1" x14ac:dyDescent="0.25">
      <c r="O60" s="105"/>
    </row>
  </sheetData>
  <sheetProtection algorithmName="SHA-512" hashValue="tcss7UWf2gQCvtuF3G7CE4SPqIjHmlEi2ypnOb+gcrFRjARZMZa4xLbmuMZZ2/gKSmdtNU7J/VsJtF753zCnLQ==" saltValue="eQfr8S9ZsX4iVC4ytwgYIQ==" spinCount="100000" sheet="1" objects="1" scenarios="1" selectLockedCells="1"/>
  <mergeCells count="98">
    <mergeCell ref="AE15:AG15"/>
    <mergeCell ref="AE16:AG16"/>
    <mergeCell ref="S9:AI9"/>
    <mergeCell ref="AM7:AO7"/>
    <mergeCell ref="AE17:AG17"/>
    <mergeCell ref="AH15:AI15"/>
    <mergeCell ref="AH16:AI16"/>
    <mergeCell ref="AB17:AD17"/>
    <mergeCell ref="S15:AA15"/>
    <mergeCell ref="S16:AA16"/>
    <mergeCell ref="AB12:AD12"/>
    <mergeCell ref="AB13:AD13"/>
    <mergeCell ref="AB14:AD14"/>
    <mergeCell ref="AB15:AD15"/>
    <mergeCell ref="AB16:AD16"/>
    <mergeCell ref="AH12:AI12"/>
    <mergeCell ref="AH13:AI13"/>
    <mergeCell ref="AH14:AI14"/>
    <mergeCell ref="S12:AA12"/>
    <mergeCell ref="S13:AA13"/>
    <mergeCell ref="S14:AA14"/>
    <mergeCell ref="AE12:AG12"/>
    <mergeCell ref="AE13:AG13"/>
    <mergeCell ref="AE14:AG14"/>
    <mergeCell ref="S11:AA11"/>
    <mergeCell ref="AB11:AD11"/>
    <mergeCell ref="AE11:AG11"/>
    <mergeCell ref="AH11:AI11"/>
    <mergeCell ref="C52:O53"/>
    <mergeCell ref="K16:L16"/>
    <mergeCell ref="M16:O16"/>
    <mergeCell ref="M15:O15"/>
    <mergeCell ref="J46:L46"/>
    <mergeCell ref="M46:O46"/>
    <mergeCell ref="J32:L32"/>
    <mergeCell ref="J33:L33"/>
    <mergeCell ref="J34:L34"/>
    <mergeCell ref="J35:L35"/>
    <mergeCell ref="M48:O48"/>
    <mergeCell ref="M50:O50"/>
    <mergeCell ref="B7:O7"/>
    <mergeCell ref="B9:O9"/>
    <mergeCell ref="M31:O31"/>
    <mergeCell ref="B28:O28"/>
    <mergeCell ref="B29:O29"/>
    <mergeCell ref="K15:L15"/>
    <mergeCell ref="C17:D17"/>
    <mergeCell ref="C18:D18"/>
    <mergeCell ref="C19:D19"/>
    <mergeCell ref="C20:D20"/>
    <mergeCell ref="C21:D21"/>
    <mergeCell ref="M20:O20"/>
    <mergeCell ref="M21:O21"/>
    <mergeCell ref="K17:L17"/>
    <mergeCell ref="K18:L18"/>
    <mergeCell ref="K19:L19"/>
    <mergeCell ref="J45:L45"/>
    <mergeCell ref="M45:O45"/>
    <mergeCell ref="E50:L50"/>
    <mergeCell ref="J36:L36"/>
    <mergeCell ref="B43:O43"/>
    <mergeCell ref="C40:O41"/>
    <mergeCell ref="K20:L20"/>
    <mergeCell ref="K21:L21"/>
    <mergeCell ref="M17:O17"/>
    <mergeCell ref="M18:O18"/>
    <mergeCell ref="M19:O19"/>
    <mergeCell ref="C12:D12"/>
    <mergeCell ref="C13:D13"/>
    <mergeCell ref="C14:D14"/>
    <mergeCell ref="C15:D15"/>
    <mergeCell ref="C16:D16"/>
    <mergeCell ref="K11:L11"/>
    <mergeCell ref="M11:O11"/>
    <mergeCell ref="M12:O12"/>
    <mergeCell ref="M13:O13"/>
    <mergeCell ref="M14:O14"/>
    <mergeCell ref="K13:L13"/>
    <mergeCell ref="K14:L14"/>
    <mergeCell ref="K12:L12"/>
    <mergeCell ref="M23:O23"/>
    <mergeCell ref="M38:O38"/>
    <mergeCell ref="M32:O32"/>
    <mergeCell ref="M33:O33"/>
    <mergeCell ref="M34:O34"/>
    <mergeCell ref="M35:O35"/>
    <mergeCell ref="M36:O36"/>
    <mergeCell ref="C25:O25"/>
    <mergeCell ref="E12:J12"/>
    <mergeCell ref="E13:J13"/>
    <mergeCell ref="E14:J14"/>
    <mergeCell ref="E15:J15"/>
    <mergeCell ref="E16:J16"/>
    <mergeCell ref="E17:J17"/>
    <mergeCell ref="E18:J18"/>
    <mergeCell ref="E19:J19"/>
    <mergeCell ref="E20:J20"/>
    <mergeCell ref="E21:J21"/>
  </mergeCells>
  <conditionalFormatting sqref="C25 O26 C40">
    <cfRule type="cellIs" dxfId="12" priority="8" operator="notEqual">
      <formula>""""""</formula>
    </cfRule>
  </conditionalFormatting>
  <conditionalFormatting sqref="C52:O53">
    <cfRule type="cellIs" dxfId="11" priority="13" operator="notEqual">
      <formula>""</formula>
    </cfRule>
  </conditionalFormatting>
  <conditionalFormatting sqref="M12:O21">
    <cfRule type="expression" dxfId="10" priority="10">
      <formula>AND($M12=0,$P12&gt;0)</formula>
    </cfRule>
  </conditionalFormatting>
  <conditionalFormatting sqref="M23:O23">
    <cfRule type="expression" dxfId="9" priority="2">
      <formula>SUM($P$12:$P$21)&gt;0</formula>
    </cfRule>
  </conditionalFormatting>
  <conditionalFormatting sqref="M38:O38">
    <cfRule type="expression" dxfId="7" priority="1">
      <formula>$P$38&gt;0</formula>
    </cfRule>
  </conditionalFormatting>
  <conditionalFormatting sqref="M50:O50">
    <cfRule type="expression" dxfId="5" priority="14">
      <formula>$C$52&lt;&gt;""</formula>
    </cfRule>
  </conditionalFormatting>
  <conditionalFormatting sqref="AE17:AG17">
    <cfRule type="expression" dxfId="3" priority="12">
      <formula>SUM($AJ$12:$AJ$16)&gt;0</formula>
    </cfRule>
  </conditionalFormatting>
  <conditionalFormatting sqref="AI19">
    <cfRule type="cellIs" dxfId="2" priority="4" operator="notEqual">
      <formula>""</formula>
    </cfRule>
  </conditionalFormatting>
  <conditionalFormatting sqref="AL12:AL16">
    <cfRule type="cellIs" dxfId="1" priority="11" operator="notEqual">
      <formula>""</formula>
    </cfRule>
  </conditionalFormatting>
  <printOptions horizontalCentered="1"/>
  <pageMargins left="0.59055118110236227" right="0.59055118110236227" top="0.59055118110236227" bottom="0.39370078740157483" header="0.19685039370078741" footer="0.19685039370078741"/>
  <pageSetup paperSize="9" scale="76" orientation="portrait" r:id="rId1"/>
  <rowBreaks count="1" manualBreakCount="1">
    <brk id="58" max="36" man="1"/>
  </rowBreaks>
  <colBreaks count="1" manualBreakCount="1">
    <brk id="17"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9" id="{00000000-000E-0000-1000-000007000000}">
            <xm:f>AUXILIAR!$C$11&gt;AUXILIAR!$E$6</xm:f>
            <x14:dxf>
              <fill>
                <patternFill>
                  <bgColor rgb="FFFFC000"/>
                </patternFill>
              </fill>
            </x14:dxf>
          </x14:cfRule>
          <xm:sqref>M23:O23</xm:sqref>
        </x14:conditionalFormatting>
        <x14:conditionalFormatting xmlns:xm="http://schemas.microsoft.com/office/excel/2006/main">
          <x14:cfRule type="expression" priority="5" id="{00000000-000E-0000-1000-000003000000}">
            <xm:f>AUXILIAR!$C$11&gt;AUXILIAR!$E$6</xm:f>
            <x14:dxf>
              <fill>
                <patternFill>
                  <bgColor rgb="FFFFC000"/>
                </patternFill>
              </fill>
            </x14:dxf>
          </x14:cfRule>
          <xm:sqref>M38:O38</xm:sqref>
        </x14:conditionalFormatting>
        <x14:conditionalFormatting xmlns:xm="http://schemas.microsoft.com/office/excel/2006/main">
          <x14:cfRule type="expression" priority="3" stopIfTrue="1" id="{EC5B80B4-1B2D-4106-BF5D-3E42A80C6174}">
            <xm:f>OR(DATOS!$N$16="",DATOS!$N$16="N")</xm:f>
            <x14:dxf>
              <font>
                <color theme="0"/>
              </font>
              <fill>
                <patternFill>
                  <bgColor theme="0"/>
                </patternFill>
              </fill>
              <border>
                <left/>
                <right/>
                <top/>
                <bottom/>
                <vertical/>
                <horizontal/>
              </border>
            </x14:dxf>
          </x14:cfRule>
          <xm:sqref>R1:AK56 R57:AH57 AJ57:AK57 R58:AK1048576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S82"/>
  <sheetViews>
    <sheetView showGridLines="0" zoomScaleNormal="100" workbookViewId="0"/>
  </sheetViews>
  <sheetFormatPr baseColWidth="10" defaultColWidth="11.42578125" defaultRowHeight="15" x14ac:dyDescent="0.25"/>
  <cols>
    <col min="1" max="1" width="5.7109375" style="75" customWidth="1"/>
    <col min="2" max="2" width="20.7109375" style="75" hidden="1" customWidth="1"/>
    <col min="3" max="3" width="15.5703125" style="75" hidden="1" customWidth="1"/>
    <col min="4" max="4" width="5.7109375" style="75" hidden="1" customWidth="1"/>
    <col min="5" max="7" width="11.85546875" style="75" hidden="1" customWidth="1"/>
    <col min="8" max="8" width="5.7109375" style="75" hidden="1" customWidth="1"/>
    <col min="9" max="11" width="11.42578125" style="75" hidden="1" customWidth="1"/>
    <col min="12" max="12" width="5.7109375" style="75" hidden="1" customWidth="1"/>
    <col min="13" max="13" width="11.42578125" style="75" hidden="1" customWidth="1"/>
    <col min="14" max="14" width="15.5703125" style="75" hidden="1" customWidth="1"/>
    <col min="15" max="15" width="11.42578125" style="75" hidden="1" customWidth="1"/>
    <col min="16" max="16" width="5.7109375" style="75" hidden="1" customWidth="1"/>
    <col min="17" max="17" width="3" style="75" hidden="1" customWidth="1"/>
    <col min="18" max="18" width="11.42578125" style="75" hidden="1" customWidth="1"/>
    <col min="19" max="19" width="34.42578125" style="75" hidden="1" customWidth="1"/>
    <col min="20" max="21" width="11.42578125" style="75" hidden="1" customWidth="1"/>
    <col min="22" max="22" width="5.7109375" style="75" hidden="1" customWidth="1"/>
    <col min="23" max="26" width="11.42578125" style="75" hidden="1" customWidth="1"/>
    <col min="27" max="27" width="5.7109375" style="75" hidden="1" customWidth="1"/>
    <col min="28" max="31" width="11.42578125" style="75" hidden="1" customWidth="1"/>
    <col min="32" max="32" width="0" style="75" hidden="1" customWidth="1"/>
    <col min="33" max="16384" width="11.42578125" style="75"/>
  </cols>
  <sheetData>
    <row r="1" spans="2:5" x14ac:dyDescent="0.25">
      <c r="B1" s="75">
        <f>DATOS!A1</f>
        <v>0</v>
      </c>
    </row>
    <row r="3" spans="2:5" x14ac:dyDescent="0.25">
      <c r="B3" s="75" t="s">
        <v>180</v>
      </c>
      <c r="C3" s="76" t="str">
        <f>IF(OR(DATOS!N16="",DATOS!N16="S"),"",IF(DATOS!N16="N","X"))</f>
        <v/>
      </c>
    </row>
    <row r="4" spans="2:5" x14ac:dyDescent="0.25">
      <c r="B4" s="75" t="s">
        <v>181</v>
      </c>
      <c r="C4" s="76" t="str">
        <f>IF(OR(DATOS!N16="",DATOS!N16="N"),"",IF(DATOS!N16="S","X"))</f>
        <v/>
      </c>
    </row>
    <row r="6" spans="2:5" x14ac:dyDescent="0.25">
      <c r="B6" s="75" t="s">
        <v>178</v>
      </c>
      <c r="C6" s="76">
        <v>18</v>
      </c>
      <c r="D6" s="75" t="s">
        <v>146</v>
      </c>
      <c r="E6" s="76" t="str">
        <f>IF(AND(C3="",C4=""),"",IF(C3="X",C6,C7))</f>
        <v/>
      </c>
    </row>
    <row r="7" spans="2:5" x14ac:dyDescent="0.25">
      <c r="B7" s="75" t="s">
        <v>179</v>
      </c>
      <c r="C7" s="76">
        <v>24</v>
      </c>
      <c r="D7" s="75" t="s">
        <v>146</v>
      </c>
    </row>
    <row r="9" spans="2:5" x14ac:dyDescent="0.25">
      <c r="B9" s="75" t="s">
        <v>233</v>
      </c>
      <c r="C9" s="150">
        <f>DATE(DATOS!F27,MONTH(DATOS!F26&amp;1),1)</f>
        <v>1</v>
      </c>
    </row>
    <row r="10" spans="2:5" x14ac:dyDescent="0.25">
      <c r="B10" s="75" t="s">
        <v>234</v>
      </c>
      <c r="C10" s="150">
        <f>DATE(DATOS!N27,MONTH(DATOS!N26&amp;1)+1,1)-1</f>
        <v>31</v>
      </c>
    </row>
    <row r="11" spans="2:5" x14ac:dyDescent="0.25">
      <c r="B11" s="75" t="s">
        <v>235</v>
      </c>
      <c r="C11" s="78">
        <f>DATEDIF(C9,C10,"M")</f>
        <v>0</v>
      </c>
    </row>
    <row r="13" spans="2:5" x14ac:dyDescent="0.25">
      <c r="B13" s="75" t="s">
        <v>176</v>
      </c>
      <c r="C13" s="77">
        <v>50000</v>
      </c>
      <c r="E13" s="77" t="str">
        <f>IF(AND(C3="",C4=""),"",IF(C3="X",C13,C14))</f>
        <v/>
      </c>
    </row>
    <row r="14" spans="2:5" x14ac:dyDescent="0.25">
      <c r="B14" s="75" t="s">
        <v>177</v>
      </c>
      <c r="C14" s="77">
        <v>50000</v>
      </c>
    </row>
    <row r="16" spans="2:5" x14ac:dyDescent="0.25">
      <c r="B16" s="75" t="s">
        <v>130</v>
      </c>
      <c r="C16" s="76">
        <v>2024</v>
      </c>
    </row>
    <row r="17" spans="2:44" x14ac:dyDescent="0.25">
      <c r="C17" s="78">
        <f>IF($C$16="","",C16+1)</f>
        <v>2025</v>
      </c>
    </row>
    <row r="18" spans="2:44" x14ac:dyDescent="0.25">
      <c r="C18" s="78">
        <f t="shared" ref="C18:C19" si="0">IF($C$16="","",C17+1)</f>
        <v>2026</v>
      </c>
    </row>
    <row r="19" spans="2:44" x14ac:dyDescent="0.25">
      <c r="C19" s="78">
        <f t="shared" si="0"/>
        <v>2027</v>
      </c>
    </row>
    <row r="21" spans="2:44" s="79" customFormat="1" x14ac:dyDescent="0.25">
      <c r="B21" s="399" t="s">
        <v>92</v>
      </c>
      <c r="C21" s="399"/>
      <c r="E21" s="399" t="s">
        <v>125</v>
      </c>
      <c r="F21" s="399"/>
      <c r="G21" s="399"/>
      <c r="I21" s="399" t="s">
        <v>17</v>
      </c>
      <c r="J21" s="399"/>
      <c r="K21" s="399"/>
      <c r="M21" s="399" t="s">
        <v>80</v>
      </c>
      <c r="N21" s="399"/>
      <c r="O21" s="399"/>
      <c r="R21" s="399" t="s">
        <v>94</v>
      </c>
      <c r="S21" s="399"/>
      <c r="T21" s="399"/>
      <c r="U21" s="399"/>
      <c r="W21" s="399" t="s">
        <v>167</v>
      </c>
      <c r="X21" s="399"/>
      <c r="Y21" s="399"/>
      <c r="Z21" s="399"/>
      <c r="AB21" s="399" t="s">
        <v>168</v>
      </c>
      <c r="AC21" s="399"/>
      <c r="AD21" s="399"/>
      <c r="AE21" s="399"/>
    </row>
    <row r="22" spans="2:44" x14ac:dyDescent="0.25">
      <c r="B22" s="75" t="s">
        <v>91</v>
      </c>
      <c r="C22" s="75">
        <f>DATOS!E9</f>
        <v>0</v>
      </c>
      <c r="E22" s="75" t="s">
        <v>131</v>
      </c>
      <c r="F22" s="80" t="s">
        <v>134</v>
      </c>
      <c r="I22" s="75" t="str">
        <f>RRHH!B10</f>
        <v>TEC-1</v>
      </c>
      <c r="J22" s="75" t="str">
        <f>RRHH!M10</f>
        <v/>
      </c>
      <c r="K22" s="81">
        <f>ROUND(RRHH!Z10,2)</f>
        <v>0</v>
      </c>
      <c r="M22" s="75" t="str">
        <f>'GASTOS COLABORACIONES EXTERNAS'!B10</f>
        <v>EX1</v>
      </c>
      <c r="N22" s="75">
        <f>'GASTOS COLABORACIONES EXTERNAS'!S10</f>
        <v>0</v>
      </c>
      <c r="O22" s="81">
        <f>'GASTOS COLABORACIONES EXTERNAS'!T10</f>
        <v>0</v>
      </c>
      <c r="T22" s="75" t="s">
        <v>83</v>
      </c>
      <c r="U22" s="75" t="s">
        <v>84</v>
      </c>
    </row>
    <row r="23" spans="2:44" x14ac:dyDescent="0.25">
      <c r="B23" s="75" t="s">
        <v>90</v>
      </c>
      <c r="C23" s="75">
        <f>DATOS!E14</f>
        <v>0</v>
      </c>
      <c r="F23" s="80" t="s">
        <v>135</v>
      </c>
      <c r="I23" s="75" t="str">
        <f>RRHH!B11</f>
        <v>TEC-2</v>
      </c>
      <c r="J23" s="75" t="str">
        <f>RRHH!M11</f>
        <v/>
      </c>
      <c r="K23" s="81">
        <f>ROUND(RRHH!Z11,2)</f>
        <v>0</v>
      </c>
      <c r="M23" s="75" t="str">
        <f>'GASTOS COLABORACIONES EXTERNAS'!B11</f>
        <v>EX2</v>
      </c>
      <c r="N23" s="75">
        <f>'GASTOS COLABORACIONES EXTERNAS'!S11</f>
        <v>0</v>
      </c>
      <c r="O23" s="81">
        <f>'GASTOS COLABORACIONES EXTERNAS'!T11</f>
        <v>0</v>
      </c>
      <c r="Q23" s="75">
        <v>1</v>
      </c>
      <c r="R23" s="79" t="s">
        <v>16</v>
      </c>
      <c r="S23" s="79">
        <f>IF(T('ESTRUCTURA PROYECTO'!J9:AB9)="",0,T('ESTRUCTURA PROYECTO'!J9:AB9))</f>
        <v>0</v>
      </c>
      <c r="T23" s="22" t="str">
        <f>IF(AND(T24="",T25="",T26="",T27="",T28=""),"",IF(MIN(T24:T28)=0,1,MIN(T24:T28)))</f>
        <v/>
      </c>
      <c r="U23" s="22" t="str">
        <f>IF(AND(U24="",U25="",U26="",U27="",U28=""),"",MAX(U24:U28))</f>
        <v/>
      </c>
      <c r="W23" s="75">
        <f>IF(S23=0,MAX($Q$23:$Q$82)+1,Q23)</f>
        <v>61</v>
      </c>
      <c r="X23" s="75" t="str">
        <f>IF(ISERROR(VLOOKUP(SMALL($W$23:$W$82,Q23),$Q$23:$R$82,2,FALSE)),"",VLOOKUP(SMALL($W$23:$W$82,Q23),$Q$23:$R$82,2,FALSE))</f>
        <v/>
      </c>
      <c r="Y23" s="75" t="str">
        <f t="shared" ref="Y23:Y54" si="1">IF(X23="","",IF(LEN(X23)&lt;5,UPPER(VLOOKUP(X23,estructura,2,FALSE)),VLOOKUP(X23,estructura,2,FALSE)))</f>
        <v/>
      </c>
      <c r="AB23" s="75">
        <f>IF(S23=0,MAX($Q$23:$Q$82)+1,IF(LEN(R23)&gt;4,MAX($Q$23:$Q$82)+1,Q23))</f>
        <v>61</v>
      </c>
      <c r="AC23" s="75" t="str">
        <f>IF(ISERROR(VLOOKUP(SMALL($AB$23:$AB$82,Q23),$Q$23:$R$82,2,FALSE)),"",VLOOKUP(SMALL($AB$23:$AB$82,Q23),$Q$23:$R$82,2,FALSE))</f>
        <v/>
      </c>
      <c r="AD23" s="75" t="str">
        <f t="shared" ref="AD23:AD54" si="2">IF(AC23="","",UPPER(VLOOKUP(AC23,estructura,2,FALSE)))</f>
        <v/>
      </c>
      <c r="AL23" s="79"/>
      <c r="AR23" s="79"/>
    </row>
    <row r="24" spans="2:44" x14ac:dyDescent="0.25">
      <c r="B24" s="75" t="s">
        <v>93</v>
      </c>
      <c r="C24" s="82" t="str">
        <f>DATOS!B19</f>
        <v/>
      </c>
      <c r="F24" s="80" t="s">
        <v>136</v>
      </c>
      <c r="I24" s="75" t="str">
        <f>RRHH!B12</f>
        <v>TEC-3</v>
      </c>
      <c r="J24" s="75" t="str">
        <f>RRHH!M12</f>
        <v/>
      </c>
      <c r="K24" s="81">
        <f>ROUND(RRHH!Z12,2)</f>
        <v>0</v>
      </c>
      <c r="M24" s="75" t="str">
        <f>'GASTOS COLABORACIONES EXTERNAS'!B12</f>
        <v>EX3</v>
      </c>
      <c r="N24" s="75">
        <f>'GASTOS COLABORACIONES EXTERNAS'!S12</f>
        <v>0</v>
      </c>
      <c r="O24" s="81">
        <f>'GASTOS COLABORACIONES EXTERNAS'!T12</f>
        <v>0</v>
      </c>
      <c r="Q24" s="75">
        <v>2</v>
      </c>
      <c r="R24" s="75" t="s">
        <v>18</v>
      </c>
      <c r="S24" s="75">
        <f>IF(T('ESTRUCTURA PROYECTO'!J12:AB12)="",0,T('ESTRUCTURA PROYECTO'!J12:AB12))</f>
        <v>0</v>
      </c>
      <c r="T24" s="39" t="str">
        <f>IF('ESTRUCTURA PROYECTO'!H12="","",'ESTRUCTURA PROYECTO'!H12)</f>
        <v/>
      </c>
      <c r="U24" s="39" t="str">
        <f>IF('ESTRUCTURA PROYECTO'!I12="","",'ESTRUCTURA PROYECTO'!I12)</f>
        <v/>
      </c>
      <c r="W24" s="75">
        <f t="shared" ref="W24:W82" si="3">IF(S24=0,MAX($Q$23:$Q$82)+1,Q24)</f>
        <v>61</v>
      </c>
      <c r="X24" s="75" t="str">
        <f t="shared" ref="X24:X82" si="4">IF(ISERROR(VLOOKUP(SMALL($W$23:$W$82,Q24),$Q$23:$R$82,2,FALSE)),"",VLOOKUP(SMALL($W$23:$W$82,Q24),$Q$23:$R$82,2,FALSE))</f>
        <v/>
      </c>
      <c r="Y24" s="75" t="str">
        <f t="shared" si="1"/>
        <v/>
      </c>
      <c r="AB24" s="75">
        <f t="shared" ref="AB24:AB82" si="5">IF(S24=0,MAX($Q$23:$Q$82)+1,IF(LEN(R24)&gt;4,MAX($Q$23:$Q$82)+1,Q24))</f>
        <v>61</v>
      </c>
      <c r="AC24" s="75" t="str">
        <f t="shared" ref="AC24:AC82" si="6">IF(ISERROR(VLOOKUP(SMALL($AB$23:$AB$82,Q24),$Q$23:$R$82,2,FALSE)),"",VLOOKUP(SMALL($AB$23:$AB$82,Q24),$Q$23:$R$82,2,FALSE))</f>
        <v/>
      </c>
      <c r="AD24" s="75" t="str">
        <f t="shared" si="2"/>
        <v/>
      </c>
    </row>
    <row r="25" spans="2:44" x14ac:dyDescent="0.25">
      <c r="C25" s="82">
        <f>DATOS!B20</f>
        <v>0</v>
      </c>
      <c r="F25" s="80" t="s">
        <v>137</v>
      </c>
      <c r="I25" s="75" t="str">
        <f>RRHH!B13</f>
        <v>TEC-4</v>
      </c>
      <c r="J25" s="75" t="str">
        <f>RRHH!M13</f>
        <v/>
      </c>
      <c r="K25" s="81">
        <f>ROUND(RRHH!Z13,2)</f>
        <v>0</v>
      </c>
      <c r="M25" s="75" t="str">
        <f>'GASTOS COLABORACIONES EXTERNAS'!B13</f>
        <v>EX4</v>
      </c>
      <c r="N25" s="75">
        <f>'GASTOS COLABORACIONES EXTERNAS'!S13</f>
        <v>0</v>
      </c>
      <c r="O25" s="81">
        <f>'GASTOS COLABORACIONES EXTERNAS'!T13</f>
        <v>0</v>
      </c>
      <c r="Q25" s="75">
        <v>3</v>
      </c>
      <c r="R25" s="75" t="s">
        <v>19</v>
      </c>
      <c r="S25" s="75">
        <f>IF(T('ESTRUCTURA PROYECTO'!J13:AB13)="",0,T('ESTRUCTURA PROYECTO'!J13:AB13))</f>
        <v>0</v>
      </c>
      <c r="T25" s="39" t="str">
        <f>IF('ESTRUCTURA PROYECTO'!H13="","",'ESTRUCTURA PROYECTO'!H13)</f>
        <v/>
      </c>
      <c r="U25" s="39" t="str">
        <f>IF('ESTRUCTURA PROYECTO'!I13="","",'ESTRUCTURA PROYECTO'!I13)</f>
        <v/>
      </c>
      <c r="W25" s="75">
        <f t="shared" si="3"/>
        <v>61</v>
      </c>
      <c r="X25" s="75" t="str">
        <f t="shared" si="4"/>
        <v/>
      </c>
      <c r="Y25" s="75" t="str">
        <f t="shared" si="1"/>
        <v/>
      </c>
      <c r="AB25" s="75">
        <f t="shared" si="5"/>
        <v>61</v>
      </c>
      <c r="AC25" s="75" t="str">
        <f t="shared" si="6"/>
        <v/>
      </c>
      <c r="AD25" s="75" t="str">
        <f t="shared" si="2"/>
        <v/>
      </c>
    </row>
    <row r="26" spans="2:44" x14ac:dyDescent="0.25">
      <c r="C26" s="82">
        <f>DATOS!B21</f>
        <v>0</v>
      </c>
      <c r="F26" s="80" t="s">
        <v>138</v>
      </c>
      <c r="I26" s="75" t="str">
        <f>RRHH!B14</f>
        <v>TEC-5</v>
      </c>
      <c r="J26" s="75" t="str">
        <f>RRHH!M14</f>
        <v/>
      </c>
      <c r="K26" s="81">
        <f>ROUND(RRHH!Z14,2)</f>
        <v>0</v>
      </c>
      <c r="M26" s="75" t="str">
        <f>'GASTOS COLABORACIONES EXTERNAS'!B14</f>
        <v>EX5</v>
      </c>
      <c r="N26" s="75">
        <f>'GASTOS COLABORACIONES EXTERNAS'!S14</f>
        <v>0</v>
      </c>
      <c r="O26" s="81">
        <f>'GASTOS COLABORACIONES EXTERNAS'!T14</f>
        <v>0</v>
      </c>
      <c r="Q26" s="75">
        <v>4</v>
      </c>
      <c r="R26" s="75" t="s">
        <v>20</v>
      </c>
      <c r="S26" s="75">
        <f>IF(T('ESTRUCTURA PROYECTO'!J14:AB14)="",0,T('ESTRUCTURA PROYECTO'!J14:AB14))</f>
        <v>0</v>
      </c>
      <c r="T26" s="39" t="str">
        <f>IF('ESTRUCTURA PROYECTO'!H14="","",'ESTRUCTURA PROYECTO'!H14)</f>
        <v/>
      </c>
      <c r="U26" s="39" t="str">
        <f>IF('ESTRUCTURA PROYECTO'!I14="","",'ESTRUCTURA PROYECTO'!I14)</f>
        <v/>
      </c>
      <c r="W26" s="75">
        <f t="shared" si="3"/>
        <v>61</v>
      </c>
      <c r="X26" s="75" t="str">
        <f t="shared" si="4"/>
        <v/>
      </c>
      <c r="Y26" s="75" t="str">
        <f t="shared" si="1"/>
        <v/>
      </c>
      <c r="AB26" s="75">
        <f t="shared" si="5"/>
        <v>61</v>
      </c>
      <c r="AC26" s="75" t="str">
        <f t="shared" si="6"/>
        <v/>
      </c>
      <c r="AD26" s="75" t="str">
        <f t="shared" si="2"/>
        <v/>
      </c>
    </row>
    <row r="27" spans="2:44" x14ac:dyDescent="0.25">
      <c r="C27" s="82">
        <f>DATOS!B22</f>
        <v>0</v>
      </c>
      <c r="F27" s="80" t="s">
        <v>139</v>
      </c>
      <c r="I27" s="75" t="str">
        <f>RRHH!B15</f>
        <v>TEC-6</v>
      </c>
      <c r="J27" s="75" t="str">
        <f>RRHH!M15</f>
        <v/>
      </c>
      <c r="K27" s="81">
        <f>ROUND(RRHH!Z15,2)</f>
        <v>0</v>
      </c>
      <c r="N27" s="83" t="s">
        <v>23</v>
      </c>
      <c r="O27" s="84">
        <f>SUM(O22:O26)</f>
        <v>0</v>
      </c>
      <c r="Q27" s="75">
        <v>5</v>
      </c>
      <c r="R27" s="75" t="s">
        <v>21</v>
      </c>
      <c r="S27" s="75">
        <f>IF(T('ESTRUCTURA PROYECTO'!J15:AB15)="",0,T('ESTRUCTURA PROYECTO'!J15:AB15))</f>
        <v>0</v>
      </c>
      <c r="T27" s="39" t="str">
        <f>IF('ESTRUCTURA PROYECTO'!H15="","",'ESTRUCTURA PROYECTO'!H15)</f>
        <v/>
      </c>
      <c r="U27" s="39" t="str">
        <f>IF('ESTRUCTURA PROYECTO'!I15="","",'ESTRUCTURA PROYECTO'!I15)</f>
        <v/>
      </c>
      <c r="W27" s="75">
        <f t="shared" si="3"/>
        <v>61</v>
      </c>
      <c r="X27" s="75" t="str">
        <f t="shared" si="4"/>
        <v/>
      </c>
      <c r="Y27" s="75" t="str">
        <f t="shared" si="1"/>
        <v/>
      </c>
      <c r="AB27" s="75">
        <f t="shared" si="5"/>
        <v>61</v>
      </c>
      <c r="AC27" s="75" t="str">
        <f t="shared" si="6"/>
        <v/>
      </c>
      <c r="AD27" s="75" t="str">
        <f t="shared" si="2"/>
        <v/>
      </c>
    </row>
    <row r="28" spans="2:44" x14ac:dyDescent="0.25">
      <c r="C28" s="82">
        <f>DATOS!B23</f>
        <v>0</v>
      </c>
      <c r="F28" s="80" t="s">
        <v>140</v>
      </c>
      <c r="I28" s="75" t="str">
        <f>RRHH!B16</f>
        <v>TEC-7</v>
      </c>
      <c r="J28" s="75" t="str">
        <f>RRHH!M16</f>
        <v/>
      </c>
      <c r="K28" s="81">
        <f>ROUND(RRHH!Z16,2)</f>
        <v>0</v>
      </c>
      <c r="Q28" s="75">
        <v>6</v>
      </c>
      <c r="R28" s="75" t="s">
        <v>22</v>
      </c>
      <c r="S28" s="75">
        <f>IF(T('ESTRUCTURA PROYECTO'!J16:AB16)="",0,T('ESTRUCTURA PROYECTO'!J16:AB16))</f>
        <v>0</v>
      </c>
      <c r="T28" s="39" t="str">
        <f>IF('ESTRUCTURA PROYECTO'!H16="","",'ESTRUCTURA PROYECTO'!H16)</f>
        <v/>
      </c>
      <c r="U28" s="39" t="str">
        <f>IF('ESTRUCTURA PROYECTO'!I16="","",'ESTRUCTURA PROYECTO'!I16)</f>
        <v/>
      </c>
      <c r="W28" s="75">
        <f t="shared" si="3"/>
        <v>61</v>
      </c>
      <c r="X28" s="75" t="str">
        <f t="shared" si="4"/>
        <v/>
      </c>
      <c r="Y28" s="75" t="str">
        <f t="shared" si="1"/>
        <v/>
      </c>
      <c r="AB28" s="75">
        <f t="shared" si="5"/>
        <v>61</v>
      </c>
      <c r="AC28" s="75" t="str">
        <f t="shared" si="6"/>
        <v/>
      </c>
      <c r="AD28" s="75" t="str">
        <f t="shared" si="2"/>
        <v/>
      </c>
    </row>
    <row r="29" spans="2:44" x14ac:dyDescent="0.25">
      <c r="F29" s="80" t="s">
        <v>141</v>
      </c>
      <c r="I29" s="75" t="str">
        <f>RRHH!B17</f>
        <v>TEC-8</v>
      </c>
      <c r="J29" s="75" t="str">
        <f>RRHH!M17</f>
        <v/>
      </c>
      <c r="K29" s="81">
        <f>ROUND(RRHH!Z17,2)</f>
        <v>0</v>
      </c>
      <c r="M29" s="400"/>
      <c r="N29" s="400"/>
      <c r="O29" s="400"/>
      <c r="Q29" s="75">
        <v>7</v>
      </c>
      <c r="R29" s="79" t="s">
        <v>24</v>
      </c>
      <c r="S29" s="79">
        <f>IF(T('ESTRUCTURA PROYECTO'!J20:AB20)="",0,T('ESTRUCTURA PROYECTO'!J20:AB20))</f>
        <v>0</v>
      </c>
      <c r="T29" s="22" t="str">
        <f>IF(AND(T30="",T31="",T32="",T33="",T34=""),"",IF(MIN(T30:T34)=0,1,MIN(T30:T34)))</f>
        <v/>
      </c>
      <c r="U29" s="22" t="str">
        <f>IF(AND(U30="",U31="",U32="",U33="",U34=""),"",MAX(U30:U34))</f>
        <v/>
      </c>
      <c r="W29" s="75">
        <f t="shared" si="3"/>
        <v>61</v>
      </c>
      <c r="X29" s="75" t="str">
        <f t="shared" si="4"/>
        <v/>
      </c>
      <c r="Y29" s="75" t="str">
        <f t="shared" si="1"/>
        <v/>
      </c>
      <c r="AB29" s="75">
        <f t="shared" si="5"/>
        <v>61</v>
      </c>
      <c r="AC29" s="75" t="str">
        <f t="shared" si="6"/>
        <v/>
      </c>
      <c r="AD29" s="75" t="str">
        <f t="shared" si="2"/>
        <v/>
      </c>
      <c r="AL29" s="79"/>
      <c r="AR29" s="79"/>
    </row>
    <row r="30" spans="2:44" x14ac:dyDescent="0.25">
      <c r="F30" s="80" t="s">
        <v>142</v>
      </c>
      <c r="I30" s="75" t="str">
        <f>RRHH!B18</f>
        <v>TEC-9</v>
      </c>
      <c r="J30" s="75" t="str">
        <f>RRHH!M18</f>
        <v/>
      </c>
      <c r="K30" s="81">
        <f>ROUND(RRHH!Z18,2)</f>
        <v>0</v>
      </c>
      <c r="O30" s="81"/>
      <c r="Q30" s="75">
        <v>8</v>
      </c>
      <c r="R30" s="75" t="s">
        <v>25</v>
      </c>
      <c r="S30" s="75">
        <f>IF(T('ESTRUCTURA PROYECTO'!J23:AB23)="",0,T('ESTRUCTURA PROYECTO'!J23:AB23))</f>
        <v>0</v>
      </c>
      <c r="T30" s="39" t="str">
        <f>IF('ESTRUCTURA PROYECTO'!H23="","",'ESTRUCTURA PROYECTO'!H23)</f>
        <v/>
      </c>
      <c r="U30" s="39" t="str">
        <f>IF('ESTRUCTURA PROYECTO'!I23="","",'ESTRUCTURA PROYECTO'!I23)</f>
        <v/>
      </c>
      <c r="W30" s="75">
        <f t="shared" si="3"/>
        <v>61</v>
      </c>
      <c r="X30" s="75" t="str">
        <f t="shared" si="4"/>
        <v/>
      </c>
      <c r="Y30" s="75" t="str">
        <f t="shared" si="1"/>
        <v/>
      </c>
      <c r="AB30" s="75">
        <f t="shared" si="5"/>
        <v>61</v>
      </c>
      <c r="AC30" s="75" t="str">
        <f t="shared" si="6"/>
        <v/>
      </c>
      <c r="AD30" s="75" t="str">
        <f t="shared" si="2"/>
        <v/>
      </c>
    </row>
    <row r="31" spans="2:44" x14ac:dyDescent="0.25">
      <c r="F31" s="80" t="s">
        <v>143</v>
      </c>
      <c r="I31" s="75" t="str">
        <f>RRHH!B19</f>
        <v>TEC-10</v>
      </c>
      <c r="J31" s="75" t="str">
        <f>RRHH!M19</f>
        <v/>
      </c>
      <c r="K31" s="81">
        <f>ROUND(RRHH!Z19,2)</f>
        <v>0</v>
      </c>
      <c r="O31" s="81"/>
      <c r="Q31" s="75">
        <v>9</v>
      </c>
      <c r="R31" s="75" t="s">
        <v>26</v>
      </c>
      <c r="S31" s="75">
        <f>IF(T('ESTRUCTURA PROYECTO'!J24:AB24)="",0,T('ESTRUCTURA PROYECTO'!J24:AB24))</f>
        <v>0</v>
      </c>
      <c r="T31" s="39" t="str">
        <f>IF('ESTRUCTURA PROYECTO'!H24="","",'ESTRUCTURA PROYECTO'!H24)</f>
        <v/>
      </c>
      <c r="U31" s="39" t="str">
        <f>IF('ESTRUCTURA PROYECTO'!I24="","",'ESTRUCTURA PROYECTO'!I24)</f>
        <v/>
      </c>
      <c r="W31" s="75">
        <f t="shared" si="3"/>
        <v>61</v>
      </c>
      <c r="X31" s="75" t="str">
        <f t="shared" si="4"/>
        <v/>
      </c>
      <c r="Y31" s="75" t="str">
        <f t="shared" si="1"/>
        <v/>
      </c>
      <c r="AB31" s="75">
        <f t="shared" si="5"/>
        <v>61</v>
      </c>
      <c r="AC31" s="75" t="str">
        <f t="shared" si="6"/>
        <v/>
      </c>
      <c r="AD31" s="75" t="str">
        <f t="shared" si="2"/>
        <v/>
      </c>
    </row>
    <row r="32" spans="2:44" x14ac:dyDescent="0.25">
      <c r="F32" s="80" t="s">
        <v>144</v>
      </c>
      <c r="O32" s="81"/>
      <c r="Q32" s="75">
        <v>10</v>
      </c>
      <c r="R32" s="75" t="s">
        <v>27</v>
      </c>
      <c r="S32" s="75">
        <f>IF(T('ESTRUCTURA PROYECTO'!J25:AB25)="",0,T('ESTRUCTURA PROYECTO'!J25:AB25))</f>
        <v>0</v>
      </c>
      <c r="T32" s="39" t="str">
        <f>IF('ESTRUCTURA PROYECTO'!H25="","",'ESTRUCTURA PROYECTO'!H25)</f>
        <v/>
      </c>
      <c r="U32" s="39" t="str">
        <f>IF('ESTRUCTURA PROYECTO'!I25="","",'ESTRUCTURA PROYECTO'!I25)</f>
        <v/>
      </c>
      <c r="W32" s="75">
        <f t="shared" si="3"/>
        <v>61</v>
      </c>
      <c r="X32" s="75" t="str">
        <f t="shared" si="4"/>
        <v/>
      </c>
      <c r="Y32" s="75" t="str">
        <f t="shared" si="1"/>
        <v/>
      </c>
      <c r="AB32" s="75">
        <f t="shared" si="5"/>
        <v>61</v>
      </c>
      <c r="AC32" s="75" t="str">
        <f t="shared" si="6"/>
        <v/>
      </c>
      <c r="AD32" s="75" t="str">
        <f t="shared" si="2"/>
        <v/>
      </c>
    </row>
    <row r="33" spans="5:45" x14ac:dyDescent="0.25">
      <c r="F33" s="80" t="s">
        <v>145</v>
      </c>
      <c r="O33" s="81"/>
      <c r="Q33" s="75">
        <v>11</v>
      </c>
      <c r="R33" s="75" t="s">
        <v>28</v>
      </c>
      <c r="S33" s="75">
        <f>IF(T('ESTRUCTURA PROYECTO'!J26:AB26)="",0,T('ESTRUCTURA PROYECTO'!J26:AB26))</f>
        <v>0</v>
      </c>
      <c r="T33" s="39" t="str">
        <f>IF('ESTRUCTURA PROYECTO'!H26="","",'ESTRUCTURA PROYECTO'!H26)</f>
        <v/>
      </c>
      <c r="U33" s="39" t="str">
        <f>IF('ESTRUCTURA PROYECTO'!I26="","",'ESTRUCTURA PROYECTO'!I26)</f>
        <v/>
      </c>
      <c r="W33" s="75">
        <f t="shared" si="3"/>
        <v>61</v>
      </c>
      <c r="X33" s="75" t="str">
        <f t="shared" si="4"/>
        <v/>
      </c>
      <c r="Y33" s="75" t="str">
        <f t="shared" si="1"/>
        <v/>
      </c>
      <c r="AB33" s="75">
        <f t="shared" si="5"/>
        <v>61</v>
      </c>
      <c r="AC33" s="75" t="str">
        <f t="shared" si="6"/>
        <v/>
      </c>
      <c r="AD33" s="75" t="str">
        <f t="shared" si="2"/>
        <v/>
      </c>
    </row>
    <row r="34" spans="5:45" x14ac:dyDescent="0.25">
      <c r="F34" s="80"/>
      <c r="O34" s="81"/>
      <c r="Q34" s="75">
        <v>12</v>
      </c>
      <c r="R34" s="75" t="s">
        <v>29</v>
      </c>
      <c r="S34" s="75">
        <f>IF(T('ESTRUCTURA PROYECTO'!J27:AB27)="",0,T('ESTRUCTURA PROYECTO'!J27:AB27))</f>
        <v>0</v>
      </c>
      <c r="T34" s="39" t="str">
        <f>IF('ESTRUCTURA PROYECTO'!H27="","",'ESTRUCTURA PROYECTO'!H27)</f>
        <v/>
      </c>
      <c r="U34" s="39" t="str">
        <f>IF('ESTRUCTURA PROYECTO'!I27="","",'ESTRUCTURA PROYECTO'!I27)</f>
        <v/>
      </c>
      <c r="W34" s="75">
        <f t="shared" si="3"/>
        <v>61</v>
      </c>
      <c r="X34" s="75" t="str">
        <f t="shared" si="4"/>
        <v/>
      </c>
      <c r="Y34" s="75" t="str">
        <f t="shared" si="1"/>
        <v/>
      </c>
      <c r="AB34" s="75">
        <f t="shared" si="5"/>
        <v>61</v>
      </c>
      <c r="AC34" s="75" t="str">
        <f t="shared" si="6"/>
        <v/>
      </c>
      <c r="AD34" s="75" t="str">
        <f t="shared" si="2"/>
        <v/>
      </c>
    </row>
    <row r="35" spans="5:45" x14ac:dyDescent="0.25">
      <c r="E35" s="75" t="s">
        <v>132</v>
      </c>
      <c r="F35" s="85">
        <f>DATE(DATOS!F27,MONTH(DATOS!F26&amp;1),1)</f>
        <v>1</v>
      </c>
      <c r="N35" s="83"/>
      <c r="O35" s="84"/>
      <c r="Q35" s="75">
        <v>13</v>
      </c>
      <c r="R35" s="79" t="s">
        <v>30</v>
      </c>
      <c r="S35" s="79">
        <f>IF(T('ESTRUCTURA PROYECTO'!J31:AB31)="",0,T('ESTRUCTURA PROYECTO'!J31:AB31))</f>
        <v>0</v>
      </c>
      <c r="T35" s="22" t="str">
        <f>IF(AND(T36="",T37="",T38="",T39="",T40=""),"",IF(MIN(T36:T40)=0,1,MIN(T36:T40)))</f>
        <v/>
      </c>
      <c r="U35" s="22" t="str">
        <f>IF(AND(U36="",U37="",U38="",U39="",U40=""),"",MAX(U36:U40))</f>
        <v/>
      </c>
      <c r="W35" s="75">
        <f t="shared" si="3"/>
        <v>61</v>
      </c>
      <c r="X35" s="75" t="str">
        <f t="shared" si="4"/>
        <v/>
      </c>
      <c r="Y35" s="75" t="str">
        <f t="shared" si="1"/>
        <v/>
      </c>
      <c r="AB35" s="75">
        <f t="shared" si="5"/>
        <v>61</v>
      </c>
      <c r="AC35" s="75" t="str">
        <f t="shared" si="6"/>
        <v/>
      </c>
      <c r="AD35" s="75" t="str">
        <f t="shared" si="2"/>
        <v/>
      </c>
      <c r="AL35" s="79"/>
      <c r="AR35" s="79"/>
    </row>
    <row r="36" spans="5:45" x14ac:dyDescent="0.25">
      <c r="E36" s="75" t="s">
        <v>133</v>
      </c>
      <c r="F36" s="85">
        <f>DATE(DATOS!N27,MONTH(DATOS!N26&amp;1)+1,1)-1</f>
        <v>31</v>
      </c>
      <c r="Q36" s="75">
        <v>14</v>
      </c>
      <c r="R36" s="75" t="s">
        <v>31</v>
      </c>
      <c r="S36" s="75">
        <f>IF(T('ESTRUCTURA PROYECTO'!J34:AB34)="",0,T('ESTRUCTURA PROYECTO'!J34:AB34))</f>
        <v>0</v>
      </c>
      <c r="T36" s="39" t="str">
        <f>IF('ESTRUCTURA PROYECTO'!H34="","",'ESTRUCTURA PROYECTO'!H34)</f>
        <v/>
      </c>
      <c r="U36" s="39" t="str">
        <f>IF('ESTRUCTURA PROYECTO'!I34="","",'ESTRUCTURA PROYECTO'!I34)</f>
        <v/>
      </c>
      <c r="W36" s="75">
        <f t="shared" si="3"/>
        <v>61</v>
      </c>
      <c r="X36" s="75" t="str">
        <f t="shared" si="4"/>
        <v/>
      </c>
      <c r="Y36" s="75" t="str">
        <f t="shared" si="1"/>
        <v/>
      </c>
      <c r="AB36" s="75">
        <f t="shared" si="5"/>
        <v>61</v>
      </c>
      <c r="AC36" s="75" t="str">
        <f t="shared" si="6"/>
        <v/>
      </c>
      <c r="AD36" s="75" t="str">
        <f t="shared" si="2"/>
        <v/>
      </c>
    </row>
    <row r="37" spans="5:45" x14ac:dyDescent="0.25">
      <c r="E37" s="86"/>
      <c r="M37" s="400"/>
      <c r="N37" s="400"/>
      <c r="O37" s="400"/>
      <c r="Q37" s="75">
        <v>15</v>
      </c>
      <c r="R37" s="75" t="s">
        <v>32</v>
      </c>
      <c r="S37" s="75">
        <f>IF(T('ESTRUCTURA PROYECTO'!J35:AB35)="",0,T('ESTRUCTURA PROYECTO'!J35:AB35))</f>
        <v>0</v>
      </c>
      <c r="T37" s="39" t="str">
        <f>IF('ESTRUCTURA PROYECTO'!H35="","",'ESTRUCTURA PROYECTO'!H35)</f>
        <v/>
      </c>
      <c r="U37" s="39" t="str">
        <f>IF('ESTRUCTURA PROYECTO'!I35="","",'ESTRUCTURA PROYECTO'!I35)</f>
        <v/>
      </c>
      <c r="W37" s="75">
        <f t="shared" si="3"/>
        <v>61</v>
      </c>
      <c r="X37" s="75" t="str">
        <f t="shared" si="4"/>
        <v/>
      </c>
      <c r="Y37" s="75" t="str">
        <f t="shared" si="1"/>
        <v/>
      </c>
      <c r="AB37" s="75">
        <f t="shared" si="5"/>
        <v>61</v>
      </c>
      <c r="AC37" s="75" t="str">
        <f t="shared" si="6"/>
        <v/>
      </c>
      <c r="AD37" s="75" t="str">
        <f t="shared" si="2"/>
        <v/>
      </c>
    </row>
    <row r="38" spans="5:45" x14ac:dyDescent="0.25">
      <c r="E38" s="87">
        <v>1</v>
      </c>
      <c r="F38" s="88">
        <f>F35</f>
        <v>1</v>
      </c>
      <c r="O38" s="81"/>
      <c r="Q38" s="75">
        <v>16</v>
      </c>
      <c r="R38" s="75" t="s">
        <v>33</v>
      </c>
      <c r="S38" s="75">
        <f>IF(T('ESTRUCTURA PROYECTO'!J36:AB36)="",0,T('ESTRUCTURA PROYECTO'!J36:AB36))</f>
        <v>0</v>
      </c>
      <c r="T38" s="39" t="str">
        <f>IF('ESTRUCTURA PROYECTO'!H36="","",'ESTRUCTURA PROYECTO'!H36)</f>
        <v/>
      </c>
      <c r="U38" s="39" t="str">
        <f>IF('ESTRUCTURA PROYECTO'!I36="","",'ESTRUCTURA PROYECTO'!I36)</f>
        <v/>
      </c>
      <c r="W38" s="75">
        <f t="shared" si="3"/>
        <v>61</v>
      </c>
      <c r="X38" s="75" t="str">
        <f t="shared" si="4"/>
        <v/>
      </c>
      <c r="Y38" s="75" t="str">
        <f t="shared" si="1"/>
        <v/>
      </c>
      <c r="AB38" s="75">
        <f t="shared" si="5"/>
        <v>61</v>
      </c>
      <c r="AC38" s="75" t="str">
        <f t="shared" si="6"/>
        <v/>
      </c>
      <c r="AD38" s="75" t="str">
        <f t="shared" si="2"/>
        <v/>
      </c>
    </row>
    <row r="39" spans="5:45" x14ac:dyDescent="0.25">
      <c r="E39" s="89" t="e">
        <f t="shared" ref="E39:E61" si="7">IF(E38="","",IF(E38+1&lt;=$E$6+1,E38+1,""))</f>
        <v>#VALUE!</v>
      </c>
      <c r="F39" s="90" t="e">
        <f>IF(F38="","",IF(E39="","",IF(EDATE(F38,1)&gt;$F$36,"",EDATE(F38,1))))</f>
        <v>#VALUE!</v>
      </c>
      <c r="O39" s="81"/>
      <c r="Q39" s="75">
        <v>17</v>
      </c>
      <c r="R39" s="75" t="s">
        <v>34</v>
      </c>
      <c r="S39" s="75">
        <f>IF(T('ESTRUCTURA PROYECTO'!J37:AB37)="",0,T('ESTRUCTURA PROYECTO'!J37:AB37))</f>
        <v>0</v>
      </c>
      <c r="T39" s="39" t="str">
        <f>IF('ESTRUCTURA PROYECTO'!H37="","",'ESTRUCTURA PROYECTO'!H37)</f>
        <v/>
      </c>
      <c r="U39" s="39" t="str">
        <f>IF('ESTRUCTURA PROYECTO'!I37="","",'ESTRUCTURA PROYECTO'!I37)</f>
        <v/>
      </c>
      <c r="W39" s="75">
        <f t="shared" si="3"/>
        <v>61</v>
      </c>
      <c r="X39" s="75" t="str">
        <f t="shared" si="4"/>
        <v/>
      </c>
      <c r="Y39" s="75" t="str">
        <f t="shared" si="1"/>
        <v/>
      </c>
      <c r="AB39" s="75">
        <f t="shared" si="5"/>
        <v>61</v>
      </c>
      <c r="AC39" s="75" t="str">
        <f t="shared" si="6"/>
        <v/>
      </c>
      <c r="AD39" s="75" t="str">
        <f t="shared" si="2"/>
        <v/>
      </c>
    </row>
    <row r="40" spans="5:45" x14ac:dyDescent="0.25">
      <c r="E40" s="89" t="e">
        <f t="shared" si="7"/>
        <v>#VALUE!</v>
      </c>
      <c r="F40" s="90" t="e">
        <f t="shared" ref="F40:F62" si="8">IF(F39="","",IF(E40="","",IF(EDATE(F39,1)&gt;$F$36,"",EDATE(F39,1))))</f>
        <v>#VALUE!</v>
      </c>
      <c r="O40" s="81"/>
      <c r="Q40" s="75">
        <v>18</v>
      </c>
      <c r="R40" s="75" t="s">
        <v>35</v>
      </c>
      <c r="S40" s="75">
        <f>IF(T('ESTRUCTURA PROYECTO'!J38:AB38)="",0,T('ESTRUCTURA PROYECTO'!J38:AB38))</f>
        <v>0</v>
      </c>
      <c r="T40" s="39" t="str">
        <f>IF('ESTRUCTURA PROYECTO'!H38="","",'ESTRUCTURA PROYECTO'!H38)</f>
        <v/>
      </c>
      <c r="U40" s="39" t="str">
        <f>IF('ESTRUCTURA PROYECTO'!I38="","",'ESTRUCTURA PROYECTO'!I38)</f>
        <v/>
      </c>
      <c r="W40" s="75">
        <f t="shared" si="3"/>
        <v>61</v>
      </c>
      <c r="X40" s="75" t="str">
        <f t="shared" si="4"/>
        <v/>
      </c>
      <c r="Y40" s="75" t="str">
        <f t="shared" si="1"/>
        <v/>
      </c>
      <c r="AB40" s="75">
        <f t="shared" si="5"/>
        <v>61</v>
      </c>
      <c r="AC40" s="75" t="str">
        <f t="shared" si="6"/>
        <v/>
      </c>
      <c r="AD40" s="75" t="str">
        <f t="shared" si="2"/>
        <v/>
      </c>
    </row>
    <row r="41" spans="5:45" x14ac:dyDescent="0.25">
      <c r="E41" s="89" t="e">
        <f t="shared" si="7"/>
        <v>#VALUE!</v>
      </c>
      <c r="F41" s="90" t="e">
        <f t="shared" si="8"/>
        <v>#VALUE!</v>
      </c>
      <c r="O41" s="81"/>
      <c r="Q41" s="75">
        <v>19</v>
      </c>
      <c r="R41" s="79" t="s">
        <v>36</v>
      </c>
      <c r="S41" s="79">
        <f>IF(T('ESTRUCTURA PROYECTO'!AL9:BD9)="",0,T('ESTRUCTURA PROYECTO'!AL9:BD9))</f>
        <v>0</v>
      </c>
      <c r="T41" s="22" t="str">
        <f>IF(AND(T42="",T43="",T44="",T45="",T46=""),"",IF(MIN(T42:T46)=0,1,MIN(T42:T46)))</f>
        <v/>
      </c>
      <c r="U41" s="22" t="str">
        <f>IF(AND(U42="",U43="",U44="",U45="",U46=""),"",MAX(U42:U46))</f>
        <v/>
      </c>
      <c r="W41" s="75">
        <f t="shared" si="3"/>
        <v>61</v>
      </c>
      <c r="X41" s="75" t="str">
        <f t="shared" si="4"/>
        <v/>
      </c>
      <c r="Y41" s="75" t="str">
        <f t="shared" si="1"/>
        <v/>
      </c>
      <c r="AB41" s="75">
        <f t="shared" si="5"/>
        <v>61</v>
      </c>
      <c r="AC41" s="75" t="str">
        <f t="shared" si="6"/>
        <v/>
      </c>
      <c r="AD41" s="75" t="str">
        <f t="shared" si="2"/>
        <v/>
      </c>
      <c r="AN41" s="79"/>
      <c r="AO41" s="79"/>
      <c r="AS41" s="79"/>
    </row>
    <row r="42" spans="5:45" x14ac:dyDescent="0.25">
      <c r="E42" s="89" t="e">
        <f t="shared" si="7"/>
        <v>#VALUE!</v>
      </c>
      <c r="F42" s="90" t="e">
        <f t="shared" si="8"/>
        <v>#VALUE!</v>
      </c>
      <c r="O42" s="81"/>
      <c r="Q42" s="75">
        <v>20</v>
      </c>
      <c r="R42" s="75" t="s">
        <v>37</v>
      </c>
      <c r="S42" s="75">
        <f>IF(T('ESTRUCTURA PROYECTO'!AL12:BD12)="",0,T('ESTRUCTURA PROYECTO'!AL12:BD12))</f>
        <v>0</v>
      </c>
      <c r="T42" s="39" t="str">
        <f>IF('ESTRUCTURA PROYECTO'!AJ12="","",'ESTRUCTURA PROYECTO'!AJ12)</f>
        <v/>
      </c>
      <c r="U42" s="39" t="str">
        <f>IF('ESTRUCTURA PROYECTO'!AK12="","",'ESTRUCTURA PROYECTO'!AK12)</f>
        <v/>
      </c>
      <c r="W42" s="75">
        <f t="shared" si="3"/>
        <v>61</v>
      </c>
      <c r="X42" s="75" t="str">
        <f t="shared" si="4"/>
        <v/>
      </c>
      <c r="Y42" s="75" t="str">
        <f t="shared" si="1"/>
        <v/>
      </c>
      <c r="AB42" s="75">
        <f t="shared" si="5"/>
        <v>61</v>
      </c>
      <c r="AC42" s="75" t="str">
        <f t="shared" si="6"/>
        <v/>
      </c>
      <c r="AD42" s="75" t="str">
        <f t="shared" si="2"/>
        <v/>
      </c>
    </row>
    <row r="43" spans="5:45" x14ac:dyDescent="0.25">
      <c r="E43" s="89" t="e">
        <f t="shared" si="7"/>
        <v>#VALUE!</v>
      </c>
      <c r="F43" s="90" t="e">
        <f t="shared" si="8"/>
        <v>#VALUE!</v>
      </c>
      <c r="N43" s="83"/>
      <c r="O43" s="84"/>
      <c r="Q43" s="75">
        <v>21</v>
      </c>
      <c r="R43" s="75" t="s">
        <v>38</v>
      </c>
      <c r="S43" s="75">
        <f>IF(T('ESTRUCTURA PROYECTO'!AL13:BD13)="",0,T('ESTRUCTURA PROYECTO'!AL13:BD13))</f>
        <v>0</v>
      </c>
      <c r="T43" s="39" t="str">
        <f>IF('ESTRUCTURA PROYECTO'!AJ13="","",'ESTRUCTURA PROYECTO'!AJ13)</f>
        <v/>
      </c>
      <c r="U43" s="39" t="str">
        <f>IF('ESTRUCTURA PROYECTO'!AK13="","",'ESTRUCTURA PROYECTO'!AK13)</f>
        <v/>
      </c>
      <c r="W43" s="75">
        <f t="shared" si="3"/>
        <v>61</v>
      </c>
      <c r="X43" s="75" t="str">
        <f t="shared" si="4"/>
        <v/>
      </c>
      <c r="Y43" s="75" t="str">
        <f t="shared" si="1"/>
        <v/>
      </c>
      <c r="AB43" s="75">
        <f t="shared" si="5"/>
        <v>61</v>
      </c>
      <c r="AC43" s="75" t="str">
        <f t="shared" si="6"/>
        <v/>
      </c>
      <c r="AD43" s="75" t="str">
        <f t="shared" si="2"/>
        <v/>
      </c>
    </row>
    <row r="44" spans="5:45" x14ac:dyDescent="0.25">
      <c r="E44" s="89" t="e">
        <f t="shared" si="7"/>
        <v>#VALUE!</v>
      </c>
      <c r="F44" s="90" t="e">
        <f t="shared" si="8"/>
        <v>#VALUE!</v>
      </c>
      <c r="Q44" s="75">
        <v>22</v>
      </c>
      <c r="R44" s="75" t="s">
        <v>39</v>
      </c>
      <c r="S44" s="75">
        <f>IF(T('ESTRUCTURA PROYECTO'!AL14:BD14)="",0,T('ESTRUCTURA PROYECTO'!AL14:BD14))</f>
        <v>0</v>
      </c>
      <c r="T44" s="39" t="str">
        <f>IF('ESTRUCTURA PROYECTO'!AJ14="","",'ESTRUCTURA PROYECTO'!AJ14)</f>
        <v/>
      </c>
      <c r="U44" s="39" t="str">
        <f>IF('ESTRUCTURA PROYECTO'!AK14="","",'ESTRUCTURA PROYECTO'!AK14)</f>
        <v/>
      </c>
      <c r="W44" s="75">
        <f t="shared" si="3"/>
        <v>61</v>
      </c>
      <c r="X44" s="75" t="str">
        <f t="shared" si="4"/>
        <v/>
      </c>
      <c r="Y44" s="75" t="str">
        <f t="shared" si="1"/>
        <v/>
      </c>
      <c r="AB44" s="75">
        <f t="shared" si="5"/>
        <v>61</v>
      </c>
      <c r="AC44" s="75" t="str">
        <f t="shared" si="6"/>
        <v/>
      </c>
      <c r="AD44" s="75" t="str">
        <f t="shared" si="2"/>
        <v/>
      </c>
    </row>
    <row r="45" spans="5:45" x14ac:dyDescent="0.25">
      <c r="E45" s="89" t="e">
        <f t="shared" si="7"/>
        <v>#VALUE!</v>
      </c>
      <c r="F45" s="90" t="e">
        <f t="shared" si="8"/>
        <v>#VALUE!</v>
      </c>
      <c r="M45" s="400"/>
      <c r="N45" s="400"/>
      <c r="O45" s="400"/>
      <c r="Q45" s="75">
        <v>23</v>
      </c>
      <c r="R45" s="75" t="s">
        <v>40</v>
      </c>
      <c r="S45" s="75">
        <f>IF(T('ESTRUCTURA PROYECTO'!AL15:BD15)="",0,T('ESTRUCTURA PROYECTO'!AL15:BD15))</f>
        <v>0</v>
      </c>
      <c r="T45" s="39" t="str">
        <f>IF('ESTRUCTURA PROYECTO'!AJ15="","",'ESTRUCTURA PROYECTO'!AJ15)</f>
        <v/>
      </c>
      <c r="U45" s="39" t="str">
        <f>IF('ESTRUCTURA PROYECTO'!AK15="","",'ESTRUCTURA PROYECTO'!AK15)</f>
        <v/>
      </c>
      <c r="W45" s="75">
        <f t="shared" si="3"/>
        <v>61</v>
      </c>
      <c r="X45" s="75" t="str">
        <f t="shared" si="4"/>
        <v/>
      </c>
      <c r="Y45" s="75" t="str">
        <f t="shared" si="1"/>
        <v/>
      </c>
      <c r="AB45" s="75">
        <f t="shared" si="5"/>
        <v>61</v>
      </c>
      <c r="AC45" s="75" t="str">
        <f t="shared" si="6"/>
        <v/>
      </c>
      <c r="AD45" s="75" t="str">
        <f t="shared" si="2"/>
        <v/>
      </c>
    </row>
    <row r="46" spans="5:45" x14ac:dyDescent="0.25">
      <c r="E46" s="89" t="e">
        <f t="shared" si="7"/>
        <v>#VALUE!</v>
      </c>
      <c r="F46" s="90" t="e">
        <f t="shared" si="8"/>
        <v>#VALUE!</v>
      </c>
      <c r="O46" s="81"/>
      <c r="Q46" s="75">
        <v>24</v>
      </c>
      <c r="R46" s="75" t="s">
        <v>41</v>
      </c>
      <c r="S46" s="75">
        <f>IF(T('ESTRUCTURA PROYECTO'!AL16:BD16)="",0,T('ESTRUCTURA PROYECTO'!AL16:BD16))</f>
        <v>0</v>
      </c>
      <c r="T46" s="39" t="str">
        <f>IF('ESTRUCTURA PROYECTO'!AJ16="","",'ESTRUCTURA PROYECTO'!AJ16)</f>
        <v/>
      </c>
      <c r="U46" s="39" t="str">
        <f>IF('ESTRUCTURA PROYECTO'!AK16="","",'ESTRUCTURA PROYECTO'!AK16)</f>
        <v/>
      </c>
      <c r="W46" s="75">
        <f t="shared" si="3"/>
        <v>61</v>
      </c>
      <c r="X46" s="75" t="str">
        <f t="shared" si="4"/>
        <v/>
      </c>
      <c r="Y46" s="75" t="str">
        <f t="shared" si="1"/>
        <v/>
      </c>
      <c r="AB46" s="75">
        <f t="shared" si="5"/>
        <v>61</v>
      </c>
      <c r="AC46" s="75" t="str">
        <f t="shared" si="6"/>
        <v/>
      </c>
      <c r="AD46" s="75" t="str">
        <f t="shared" si="2"/>
        <v/>
      </c>
    </row>
    <row r="47" spans="5:45" x14ac:dyDescent="0.25">
      <c r="E47" s="89" t="e">
        <f t="shared" si="7"/>
        <v>#VALUE!</v>
      </c>
      <c r="F47" s="90" t="e">
        <f t="shared" si="8"/>
        <v>#VALUE!</v>
      </c>
      <c r="O47" s="81"/>
      <c r="Q47" s="75">
        <v>25</v>
      </c>
      <c r="R47" s="79" t="s">
        <v>42</v>
      </c>
      <c r="S47" s="79">
        <f>IF(T('ESTRUCTURA PROYECTO'!AL20:BD20)="",0,T('ESTRUCTURA PROYECTO'!AL20:BD20))</f>
        <v>0</v>
      </c>
      <c r="T47" s="22" t="str">
        <f>IF(AND(T48="",T49="",T50="",T51="",T52=""),"",IF(MIN(T48:T52)=0,1,MIN(T48:T52)))</f>
        <v/>
      </c>
      <c r="U47" s="22" t="str">
        <f>IF(AND(U48="",U49="",U50="",U51="",U52=""),"",MAX(U48:U52))</f>
        <v/>
      </c>
      <c r="W47" s="75">
        <f t="shared" si="3"/>
        <v>61</v>
      </c>
      <c r="X47" s="75" t="str">
        <f t="shared" si="4"/>
        <v/>
      </c>
      <c r="Y47" s="75" t="str">
        <f t="shared" si="1"/>
        <v/>
      </c>
      <c r="AB47" s="75">
        <f t="shared" si="5"/>
        <v>61</v>
      </c>
      <c r="AC47" s="75" t="str">
        <f t="shared" si="6"/>
        <v/>
      </c>
      <c r="AD47" s="75" t="str">
        <f t="shared" si="2"/>
        <v/>
      </c>
      <c r="AN47" s="79"/>
      <c r="AO47" s="79"/>
      <c r="AS47" s="79"/>
    </row>
    <row r="48" spans="5:45" x14ac:dyDescent="0.25">
      <c r="E48" s="89" t="e">
        <f t="shared" si="7"/>
        <v>#VALUE!</v>
      </c>
      <c r="F48" s="90" t="e">
        <f t="shared" si="8"/>
        <v>#VALUE!</v>
      </c>
      <c r="O48" s="81"/>
      <c r="Q48" s="75">
        <v>26</v>
      </c>
      <c r="R48" s="75" t="s">
        <v>49</v>
      </c>
      <c r="S48" s="75">
        <f>IF(T('ESTRUCTURA PROYECTO'!AL23:BD23)="",0,T('ESTRUCTURA PROYECTO'!AL23:BD23))</f>
        <v>0</v>
      </c>
      <c r="T48" s="39" t="str">
        <f>IF('ESTRUCTURA PROYECTO'!AJ23="","",'ESTRUCTURA PROYECTO'!AJ23)</f>
        <v/>
      </c>
      <c r="U48" s="39" t="str">
        <f>IF('ESTRUCTURA PROYECTO'!AK23="","",'ESTRUCTURA PROYECTO'!AK23)</f>
        <v/>
      </c>
      <c r="W48" s="75">
        <f t="shared" si="3"/>
        <v>61</v>
      </c>
      <c r="X48" s="75" t="str">
        <f t="shared" si="4"/>
        <v/>
      </c>
      <c r="Y48" s="75" t="str">
        <f t="shared" si="1"/>
        <v/>
      </c>
      <c r="AB48" s="75">
        <f t="shared" si="5"/>
        <v>61</v>
      </c>
      <c r="AC48" s="75" t="str">
        <f t="shared" si="6"/>
        <v/>
      </c>
      <c r="AD48" s="75" t="str">
        <f t="shared" si="2"/>
        <v/>
      </c>
    </row>
    <row r="49" spans="5:45" x14ac:dyDescent="0.25">
      <c r="E49" s="89" t="e">
        <f t="shared" si="7"/>
        <v>#VALUE!</v>
      </c>
      <c r="F49" s="90" t="e">
        <f t="shared" si="8"/>
        <v>#VALUE!</v>
      </c>
      <c r="O49" s="81"/>
      <c r="Q49" s="75">
        <v>27</v>
      </c>
      <c r="R49" s="75" t="s">
        <v>50</v>
      </c>
      <c r="S49" s="75">
        <f>IF(T('ESTRUCTURA PROYECTO'!AL24:BD24)="",0,T('ESTRUCTURA PROYECTO'!AL24:BD24))</f>
        <v>0</v>
      </c>
      <c r="T49" s="39" t="str">
        <f>IF('ESTRUCTURA PROYECTO'!AJ24="","",'ESTRUCTURA PROYECTO'!AJ24)</f>
        <v/>
      </c>
      <c r="U49" s="39" t="str">
        <f>IF('ESTRUCTURA PROYECTO'!AK24="","",'ESTRUCTURA PROYECTO'!AK24)</f>
        <v/>
      </c>
      <c r="W49" s="75">
        <f t="shared" si="3"/>
        <v>61</v>
      </c>
      <c r="X49" s="75" t="str">
        <f t="shared" si="4"/>
        <v/>
      </c>
      <c r="Y49" s="75" t="str">
        <f t="shared" si="1"/>
        <v/>
      </c>
      <c r="AB49" s="75">
        <f t="shared" si="5"/>
        <v>61</v>
      </c>
      <c r="AC49" s="75" t="str">
        <f t="shared" si="6"/>
        <v/>
      </c>
      <c r="AD49" s="75" t="str">
        <f t="shared" si="2"/>
        <v/>
      </c>
    </row>
    <row r="50" spans="5:45" x14ac:dyDescent="0.25">
      <c r="E50" s="89" t="e">
        <f t="shared" si="7"/>
        <v>#VALUE!</v>
      </c>
      <c r="F50" s="90" t="e">
        <f t="shared" si="8"/>
        <v>#VALUE!</v>
      </c>
      <c r="O50" s="81"/>
      <c r="Q50" s="75">
        <v>28</v>
      </c>
      <c r="R50" s="75" t="s">
        <v>51</v>
      </c>
      <c r="S50" s="75">
        <f>IF(T('ESTRUCTURA PROYECTO'!AL25:BD25)="",0,T('ESTRUCTURA PROYECTO'!AL25:BD25))</f>
        <v>0</v>
      </c>
      <c r="T50" s="39" t="str">
        <f>IF('ESTRUCTURA PROYECTO'!AJ25="","",'ESTRUCTURA PROYECTO'!AJ25)</f>
        <v/>
      </c>
      <c r="U50" s="39" t="str">
        <f>IF('ESTRUCTURA PROYECTO'!AK25="","",'ESTRUCTURA PROYECTO'!AK25)</f>
        <v/>
      </c>
      <c r="W50" s="75">
        <f t="shared" si="3"/>
        <v>61</v>
      </c>
      <c r="X50" s="75" t="str">
        <f t="shared" si="4"/>
        <v/>
      </c>
      <c r="Y50" s="75" t="str">
        <f t="shared" si="1"/>
        <v/>
      </c>
      <c r="AB50" s="75">
        <f t="shared" si="5"/>
        <v>61</v>
      </c>
      <c r="AC50" s="75" t="str">
        <f t="shared" si="6"/>
        <v/>
      </c>
      <c r="AD50" s="75" t="str">
        <f t="shared" si="2"/>
        <v/>
      </c>
    </row>
    <row r="51" spans="5:45" x14ac:dyDescent="0.25">
      <c r="E51" s="89" t="e">
        <f t="shared" si="7"/>
        <v>#VALUE!</v>
      </c>
      <c r="F51" s="90" t="e">
        <f t="shared" si="8"/>
        <v>#VALUE!</v>
      </c>
      <c r="N51" s="83"/>
      <c r="O51" s="84"/>
      <c r="Q51" s="75">
        <v>29</v>
      </c>
      <c r="R51" s="75" t="s">
        <v>52</v>
      </c>
      <c r="S51" s="75">
        <f>IF(T('ESTRUCTURA PROYECTO'!AL26:BD26)="",0,T('ESTRUCTURA PROYECTO'!AL26:BD26))</f>
        <v>0</v>
      </c>
      <c r="T51" s="39" t="str">
        <f>IF('ESTRUCTURA PROYECTO'!AJ26="","",'ESTRUCTURA PROYECTO'!AJ26)</f>
        <v/>
      </c>
      <c r="U51" s="39" t="str">
        <f>IF('ESTRUCTURA PROYECTO'!AK26="","",'ESTRUCTURA PROYECTO'!AK26)</f>
        <v/>
      </c>
      <c r="W51" s="75">
        <f t="shared" si="3"/>
        <v>61</v>
      </c>
      <c r="X51" s="75" t="str">
        <f t="shared" si="4"/>
        <v/>
      </c>
      <c r="Y51" s="75" t="str">
        <f t="shared" si="1"/>
        <v/>
      </c>
      <c r="AB51" s="75">
        <f t="shared" si="5"/>
        <v>61</v>
      </c>
      <c r="AC51" s="75" t="str">
        <f t="shared" si="6"/>
        <v/>
      </c>
      <c r="AD51" s="75" t="str">
        <f t="shared" si="2"/>
        <v/>
      </c>
    </row>
    <row r="52" spans="5:45" x14ac:dyDescent="0.25">
      <c r="E52" s="89" t="e">
        <f t="shared" si="7"/>
        <v>#VALUE!</v>
      </c>
      <c r="F52" s="90" t="e">
        <f t="shared" si="8"/>
        <v>#VALUE!</v>
      </c>
      <c r="H52" s="86"/>
      <c r="J52" s="91"/>
      <c r="Q52" s="75">
        <v>30</v>
      </c>
      <c r="R52" s="75" t="s">
        <v>53</v>
      </c>
      <c r="S52" s="75">
        <f>IF(T('ESTRUCTURA PROYECTO'!AL27:BD27)="",0,T('ESTRUCTURA PROYECTO'!AL27:BD27))</f>
        <v>0</v>
      </c>
      <c r="T52" s="39" t="str">
        <f>IF('ESTRUCTURA PROYECTO'!AJ27="","",'ESTRUCTURA PROYECTO'!AJ27)</f>
        <v/>
      </c>
      <c r="U52" s="39" t="str">
        <f>IF('ESTRUCTURA PROYECTO'!AK27="","",'ESTRUCTURA PROYECTO'!AK27)</f>
        <v/>
      </c>
      <c r="W52" s="75">
        <f t="shared" si="3"/>
        <v>61</v>
      </c>
      <c r="X52" s="75" t="str">
        <f t="shared" si="4"/>
        <v/>
      </c>
      <c r="Y52" s="75" t="str">
        <f t="shared" si="1"/>
        <v/>
      </c>
      <c r="AB52" s="75">
        <f t="shared" si="5"/>
        <v>61</v>
      </c>
      <c r="AC52" s="75" t="str">
        <f t="shared" si="6"/>
        <v/>
      </c>
      <c r="AD52" s="75" t="str">
        <f t="shared" si="2"/>
        <v/>
      </c>
    </row>
    <row r="53" spans="5:45" x14ac:dyDescent="0.25">
      <c r="E53" s="89" t="e">
        <f t="shared" si="7"/>
        <v>#VALUE!</v>
      </c>
      <c r="F53" s="90" t="e">
        <f t="shared" si="8"/>
        <v>#VALUE!</v>
      </c>
      <c r="H53" s="86"/>
      <c r="M53" s="400"/>
      <c r="N53" s="400"/>
      <c r="O53" s="400"/>
      <c r="Q53" s="75">
        <v>31</v>
      </c>
      <c r="R53" s="79" t="s">
        <v>43</v>
      </c>
      <c r="S53" s="79">
        <f>IF(T('ESTRUCTURA PROYECTO'!AL31:BD31)="",0,T('ESTRUCTURA PROYECTO'!AL31:BD31))</f>
        <v>0</v>
      </c>
      <c r="T53" s="22" t="str">
        <f>IF(AND(T54="",T55="",T56="",T57="",T58=""),"",IF(MIN(T54:T58)=0,1,MIN(T54:T58)))</f>
        <v/>
      </c>
      <c r="U53" s="22" t="str">
        <f>IF(AND(U54="",U55="",U56="",U57="",U58=""),"",MAX(U54:U58))</f>
        <v/>
      </c>
      <c r="W53" s="75">
        <f t="shared" si="3"/>
        <v>61</v>
      </c>
      <c r="X53" s="75" t="str">
        <f t="shared" si="4"/>
        <v/>
      </c>
      <c r="Y53" s="75" t="str">
        <f t="shared" si="1"/>
        <v/>
      </c>
      <c r="AB53" s="75">
        <f t="shared" si="5"/>
        <v>61</v>
      </c>
      <c r="AC53" s="75" t="str">
        <f t="shared" si="6"/>
        <v/>
      </c>
      <c r="AD53" s="75" t="str">
        <f t="shared" si="2"/>
        <v/>
      </c>
      <c r="AN53" s="79"/>
      <c r="AO53" s="79"/>
      <c r="AS53" s="79"/>
    </row>
    <row r="54" spans="5:45" x14ac:dyDescent="0.25">
      <c r="E54" s="89" t="e">
        <f t="shared" si="7"/>
        <v>#VALUE!</v>
      </c>
      <c r="F54" s="90" t="e">
        <f t="shared" si="8"/>
        <v>#VALUE!</v>
      </c>
      <c r="H54" s="86"/>
      <c r="O54" s="81"/>
      <c r="Q54" s="75">
        <v>32</v>
      </c>
      <c r="R54" s="75" t="s">
        <v>44</v>
      </c>
      <c r="S54" s="75">
        <f>IF(T('ESTRUCTURA PROYECTO'!AL34:BD34)="",0,T('ESTRUCTURA PROYECTO'!AL34:BD34))</f>
        <v>0</v>
      </c>
      <c r="T54" s="39" t="str">
        <f>IF('ESTRUCTURA PROYECTO'!AJ34="","",'ESTRUCTURA PROYECTO'!AJ34)</f>
        <v/>
      </c>
      <c r="U54" s="39" t="str">
        <f>IF('ESTRUCTURA PROYECTO'!AK34="","",'ESTRUCTURA PROYECTO'!AK34)</f>
        <v/>
      </c>
      <c r="W54" s="75">
        <f t="shared" si="3"/>
        <v>61</v>
      </c>
      <c r="X54" s="75" t="str">
        <f t="shared" si="4"/>
        <v/>
      </c>
      <c r="Y54" s="75" t="str">
        <f t="shared" si="1"/>
        <v/>
      </c>
      <c r="AB54" s="75">
        <f t="shared" si="5"/>
        <v>61</v>
      </c>
      <c r="AC54" s="75" t="str">
        <f t="shared" si="6"/>
        <v/>
      </c>
      <c r="AD54" s="75" t="str">
        <f t="shared" si="2"/>
        <v/>
      </c>
    </row>
    <row r="55" spans="5:45" x14ac:dyDescent="0.25">
      <c r="E55" s="89" t="e">
        <f t="shared" si="7"/>
        <v>#VALUE!</v>
      </c>
      <c r="F55" s="90" t="e">
        <f t="shared" si="8"/>
        <v>#VALUE!</v>
      </c>
      <c r="H55" s="86"/>
      <c r="O55" s="81"/>
      <c r="Q55" s="75">
        <v>33</v>
      </c>
      <c r="R55" s="75" t="s">
        <v>45</v>
      </c>
      <c r="S55" s="75">
        <f>IF(T('ESTRUCTURA PROYECTO'!AL35:BD35)="",0,T('ESTRUCTURA PROYECTO'!AL35:BD35))</f>
        <v>0</v>
      </c>
      <c r="T55" s="39" t="str">
        <f>IF('ESTRUCTURA PROYECTO'!AJ35="","",'ESTRUCTURA PROYECTO'!AJ35)</f>
        <v/>
      </c>
      <c r="U55" s="39" t="str">
        <f>IF('ESTRUCTURA PROYECTO'!AK35="","",'ESTRUCTURA PROYECTO'!AK35)</f>
        <v/>
      </c>
      <c r="W55" s="75">
        <f t="shared" si="3"/>
        <v>61</v>
      </c>
      <c r="X55" s="75" t="str">
        <f t="shared" si="4"/>
        <v/>
      </c>
      <c r="Y55" s="75" t="str">
        <f t="shared" ref="Y55:Y82" si="9">IF(X55="","",IF(LEN(X55)&lt;5,UPPER(VLOOKUP(X55,estructura,2,FALSE)),VLOOKUP(X55,estructura,2,FALSE)))</f>
        <v/>
      </c>
      <c r="AB55" s="75">
        <f t="shared" si="5"/>
        <v>61</v>
      </c>
      <c r="AC55" s="75" t="str">
        <f t="shared" si="6"/>
        <v/>
      </c>
      <c r="AD55" s="75" t="str">
        <f t="shared" ref="AD55:AD82" si="10">IF(AC55="","",UPPER(VLOOKUP(AC55,estructura,2,FALSE)))</f>
        <v/>
      </c>
    </row>
    <row r="56" spans="5:45" x14ac:dyDescent="0.25">
      <c r="E56" s="89" t="e">
        <f t="shared" si="7"/>
        <v>#VALUE!</v>
      </c>
      <c r="F56" s="90" t="e">
        <f t="shared" si="8"/>
        <v>#VALUE!</v>
      </c>
      <c r="H56" s="86"/>
      <c r="O56" s="81"/>
      <c r="Q56" s="75">
        <v>34</v>
      </c>
      <c r="R56" s="75" t="s">
        <v>46</v>
      </c>
      <c r="S56" s="75">
        <f>IF(T('ESTRUCTURA PROYECTO'!AL36:BD36)="",0,T('ESTRUCTURA PROYECTO'!AL36:BD36))</f>
        <v>0</v>
      </c>
      <c r="T56" s="39" t="str">
        <f>IF('ESTRUCTURA PROYECTO'!AJ36="","",'ESTRUCTURA PROYECTO'!AJ36)</f>
        <v/>
      </c>
      <c r="U56" s="39" t="str">
        <f>IF('ESTRUCTURA PROYECTO'!AK36="","",'ESTRUCTURA PROYECTO'!AK36)</f>
        <v/>
      </c>
      <c r="W56" s="75">
        <f t="shared" si="3"/>
        <v>61</v>
      </c>
      <c r="X56" s="75" t="str">
        <f t="shared" si="4"/>
        <v/>
      </c>
      <c r="Y56" s="75" t="str">
        <f t="shared" si="9"/>
        <v/>
      </c>
      <c r="AB56" s="75">
        <f t="shared" si="5"/>
        <v>61</v>
      </c>
      <c r="AC56" s="75" t="str">
        <f t="shared" si="6"/>
        <v/>
      </c>
      <c r="AD56" s="75" t="str">
        <f t="shared" si="10"/>
        <v/>
      </c>
    </row>
    <row r="57" spans="5:45" x14ac:dyDescent="0.25">
      <c r="E57" s="89" t="e">
        <f t="shared" si="7"/>
        <v>#VALUE!</v>
      </c>
      <c r="F57" s="90" t="e">
        <f t="shared" si="8"/>
        <v>#VALUE!</v>
      </c>
      <c r="H57" s="86"/>
      <c r="O57" s="81"/>
      <c r="Q57" s="75">
        <v>35</v>
      </c>
      <c r="R57" s="75" t="s">
        <v>47</v>
      </c>
      <c r="S57" s="75">
        <f>IF(T('ESTRUCTURA PROYECTO'!AL37:BD37)="",0,T('ESTRUCTURA PROYECTO'!AL37:BD37))</f>
        <v>0</v>
      </c>
      <c r="T57" s="39" t="str">
        <f>IF('ESTRUCTURA PROYECTO'!AJ37="","",'ESTRUCTURA PROYECTO'!AJ37)</f>
        <v/>
      </c>
      <c r="U57" s="39" t="str">
        <f>IF('ESTRUCTURA PROYECTO'!AK37="","",'ESTRUCTURA PROYECTO'!AK37)</f>
        <v/>
      </c>
      <c r="W57" s="75">
        <f t="shared" si="3"/>
        <v>61</v>
      </c>
      <c r="X57" s="75" t="str">
        <f t="shared" si="4"/>
        <v/>
      </c>
      <c r="Y57" s="75" t="str">
        <f t="shared" si="9"/>
        <v/>
      </c>
      <c r="AB57" s="75">
        <f t="shared" si="5"/>
        <v>61</v>
      </c>
      <c r="AC57" s="75" t="str">
        <f t="shared" si="6"/>
        <v/>
      </c>
      <c r="AD57" s="75" t="str">
        <f t="shared" si="10"/>
        <v/>
      </c>
    </row>
    <row r="58" spans="5:45" x14ac:dyDescent="0.25">
      <c r="E58" s="89" t="e">
        <f t="shared" si="7"/>
        <v>#VALUE!</v>
      </c>
      <c r="F58" s="90" t="e">
        <f t="shared" si="8"/>
        <v>#VALUE!</v>
      </c>
      <c r="H58" s="86"/>
      <c r="O58" s="81"/>
      <c r="Q58" s="75">
        <v>36</v>
      </c>
      <c r="R58" s="75" t="s">
        <v>48</v>
      </c>
      <c r="S58" s="75">
        <f>IF(T('ESTRUCTURA PROYECTO'!AL38:BD38)="",0,T('ESTRUCTURA PROYECTO'!AL38:BD38))</f>
        <v>0</v>
      </c>
      <c r="T58" s="39" t="str">
        <f>IF('ESTRUCTURA PROYECTO'!AJ38="","",'ESTRUCTURA PROYECTO'!AJ38)</f>
        <v/>
      </c>
      <c r="U58" s="39" t="str">
        <f>IF('ESTRUCTURA PROYECTO'!AK38="","",'ESTRUCTURA PROYECTO'!AK38)</f>
        <v/>
      </c>
      <c r="W58" s="75">
        <f t="shared" si="3"/>
        <v>61</v>
      </c>
      <c r="X58" s="75" t="str">
        <f t="shared" si="4"/>
        <v/>
      </c>
      <c r="Y58" s="75" t="str">
        <f t="shared" si="9"/>
        <v/>
      </c>
      <c r="AB58" s="75">
        <f t="shared" si="5"/>
        <v>61</v>
      </c>
      <c r="AC58" s="75" t="str">
        <f t="shared" si="6"/>
        <v/>
      </c>
      <c r="AD58" s="75" t="str">
        <f t="shared" si="10"/>
        <v/>
      </c>
    </row>
    <row r="59" spans="5:45" x14ac:dyDescent="0.25">
      <c r="E59" s="89" t="e">
        <f t="shared" si="7"/>
        <v>#VALUE!</v>
      </c>
      <c r="F59" s="90" t="e">
        <f t="shared" si="8"/>
        <v>#VALUE!</v>
      </c>
      <c r="G59" s="86"/>
      <c r="H59" s="86"/>
      <c r="N59" s="83"/>
      <c r="O59" s="84"/>
      <c r="Q59" s="75">
        <v>37</v>
      </c>
      <c r="R59" s="79" t="s">
        <v>54</v>
      </c>
      <c r="S59" s="79">
        <f>IF(T('ESTRUCTURA PROYECTO'!BN9:CF9)="",0,T('ESTRUCTURA PROYECTO'!BN9:CF9))</f>
        <v>0</v>
      </c>
      <c r="T59" s="22" t="str">
        <f>IF(AND(T60="",T61="",T62="",T63="",T64=""),"",IF(MIN(T60:T64)=0,1,MIN(T60:T64)))</f>
        <v/>
      </c>
      <c r="U59" s="22" t="str">
        <f>IF(AND(U60="",U61="",U62="",U63="",U64=""),"",MAX(U60:U64))</f>
        <v/>
      </c>
      <c r="W59" s="75">
        <f t="shared" si="3"/>
        <v>61</v>
      </c>
      <c r="X59" s="75" t="str">
        <f t="shared" si="4"/>
        <v/>
      </c>
      <c r="Y59" s="75" t="str">
        <f t="shared" si="9"/>
        <v/>
      </c>
      <c r="AB59" s="75">
        <f t="shared" si="5"/>
        <v>61</v>
      </c>
      <c r="AC59" s="75" t="str">
        <f t="shared" si="6"/>
        <v/>
      </c>
      <c r="AD59" s="75" t="str">
        <f t="shared" si="10"/>
        <v/>
      </c>
      <c r="AO59" s="79"/>
    </row>
    <row r="60" spans="5:45" x14ac:dyDescent="0.25">
      <c r="E60" s="89" t="e">
        <f t="shared" si="7"/>
        <v>#VALUE!</v>
      </c>
      <c r="F60" s="90" t="e">
        <f t="shared" si="8"/>
        <v>#VALUE!</v>
      </c>
      <c r="G60" s="86"/>
      <c r="H60" s="86"/>
      <c r="Q60" s="75">
        <v>38</v>
      </c>
      <c r="R60" s="75" t="s">
        <v>58</v>
      </c>
      <c r="S60" s="75">
        <f>IF(T('ESTRUCTURA PROYECTO'!BN12:CF12)="",0,T('ESTRUCTURA PROYECTO'!BN12:CF12))</f>
        <v>0</v>
      </c>
      <c r="T60" s="39" t="str">
        <f>IF('ESTRUCTURA PROYECTO'!BL12="","",'ESTRUCTURA PROYECTO'!BL12)</f>
        <v/>
      </c>
      <c r="U60" s="39" t="str">
        <f>IF('ESTRUCTURA PROYECTO'!BM12="","",'ESTRUCTURA PROYECTO'!BM12)</f>
        <v/>
      </c>
      <c r="W60" s="75">
        <f t="shared" si="3"/>
        <v>61</v>
      </c>
      <c r="X60" s="75" t="str">
        <f t="shared" si="4"/>
        <v/>
      </c>
      <c r="Y60" s="75" t="str">
        <f t="shared" si="9"/>
        <v/>
      </c>
      <c r="AB60" s="75">
        <f t="shared" si="5"/>
        <v>61</v>
      </c>
      <c r="AC60" s="75" t="str">
        <f t="shared" si="6"/>
        <v/>
      </c>
      <c r="AD60" s="75" t="str">
        <f t="shared" si="10"/>
        <v/>
      </c>
    </row>
    <row r="61" spans="5:45" x14ac:dyDescent="0.25">
      <c r="E61" s="89" t="e">
        <f t="shared" si="7"/>
        <v>#VALUE!</v>
      </c>
      <c r="F61" s="90" t="e">
        <f t="shared" si="8"/>
        <v>#VALUE!</v>
      </c>
      <c r="G61" s="86"/>
      <c r="H61" s="86"/>
      <c r="Q61" s="75">
        <v>39</v>
      </c>
      <c r="R61" s="75" t="s">
        <v>59</v>
      </c>
      <c r="S61" s="75">
        <f>IF(T('ESTRUCTURA PROYECTO'!BN13:CF13)="",0,T('ESTRUCTURA PROYECTO'!BN13:CF13))</f>
        <v>0</v>
      </c>
      <c r="T61" s="39" t="str">
        <f>IF('ESTRUCTURA PROYECTO'!BL13="","",'ESTRUCTURA PROYECTO'!BL13)</f>
        <v/>
      </c>
      <c r="U61" s="39" t="str">
        <f>IF('ESTRUCTURA PROYECTO'!BM13="","",'ESTRUCTURA PROYECTO'!BM13)</f>
        <v/>
      </c>
      <c r="W61" s="75">
        <f t="shared" si="3"/>
        <v>61</v>
      </c>
      <c r="X61" s="75" t="str">
        <f t="shared" si="4"/>
        <v/>
      </c>
      <c r="Y61" s="75" t="str">
        <f t="shared" si="9"/>
        <v/>
      </c>
      <c r="AB61" s="75">
        <f t="shared" si="5"/>
        <v>61</v>
      </c>
      <c r="AC61" s="75" t="str">
        <f t="shared" si="6"/>
        <v/>
      </c>
      <c r="AD61" s="75" t="str">
        <f t="shared" si="10"/>
        <v/>
      </c>
    </row>
    <row r="62" spans="5:45" x14ac:dyDescent="0.25">
      <c r="E62" s="89" t="e">
        <f>IF(E61="","",IF(E61+1&lt;=$E$6+1,E61+1,""))</f>
        <v>#VALUE!</v>
      </c>
      <c r="F62" s="90" t="e">
        <f t="shared" si="8"/>
        <v>#VALUE!</v>
      </c>
      <c r="G62" s="86"/>
      <c r="H62" s="86"/>
      <c r="Q62" s="75">
        <v>40</v>
      </c>
      <c r="R62" s="75" t="s">
        <v>60</v>
      </c>
      <c r="S62" s="75">
        <f>IF(T('ESTRUCTURA PROYECTO'!BN14:CF14)="",0,T('ESTRUCTURA PROYECTO'!BN14:CF14))</f>
        <v>0</v>
      </c>
      <c r="T62" s="39" t="str">
        <f>IF('ESTRUCTURA PROYECTO'!BL14="","",'ESTRUCTURA PROYECTO'!BL14)</f>
        <v/>
      </c>
      <c r="U62" s="39" t="str">
        <f>IF('ESTRUCTURA PROYECTO'!BM14="","",'ESTRUCTURA PROYECTO'!BM14)</f>
        <v/>
      </c>
      <c r="W62" s="75">
        <f t="shared" si="3"/>
        <v>61</v>
      </c>
      <c r="X62" s="75" t="str">
        <f t="shared" si="4"/>
        <v/>
      </c>
      <c r="Y62" s="75" t="str">
        <f t="shared" si="9"/>
        <v/>
      </c>
      <c r="AB62" s="75">
        <f t="shared" si="5"/>
        <v>61</v>
      </c>
      <c r="AC62" s="75" t="str">
        <f t="shared" si="6"/>
        <v/>
      </c>
      <c r="AD62" s="75" t="str">
        <f t="shared" si="10"/>
        <v/>
      </c>
    </row>
    <row r="63" spans="5:45" x14ac:dyDescent="0.25">
      <c r="E63" s="86"/>
      <c r="F63" s="86"/>
      <c r="G63" s="86"/>
      <c r="H63" s="86"/>
      <c r="Q63" s="75">
        <v>41</v>
      </c>
      <c r="R63" s="75" t="s">
        <v>61</v>
      </c>
      <c r="S63" s="75">
        <f>IF(T('ESTRUCTURA PROYECTO'!BN15:CF15)="",0,T('ESTRUCTURA PROYECTO'!BN15:CF15))</f>
        <v>0</v>
      </c>
      <c r="T63" s="39" t="str">
        <f>IF('ESTRUCTURA PROYECTO'!BL15="","",'ESTRUCTURA PROYECTO'!BL15)</f>
        <v/>
      </c>
      <c r="U63" s="39" t="str">
        <f>IF('ESTRUCTURA PROYECTO'!BM15="","",'ESTRUCTURA PROYECTO'!BM15)</f>
        <v/>
      </c>
      <c r="W63" s="75">
        <f t="shared" si="3"/>
        <v>61</v>
      </c>
      <c r="X63" s="75" t="str">
        <f t="shared" si="4"/>
        <v/>
      </c>
      <c r="Y63" s="75" t="str">
        <f t="shared" si="9"/>
        <v/>
      </c>
      <c r="AB63" s="75">
        <f t="shared" si="5"/>
        <v>61</v>
      </c>
      <c r="AC63" s="75" t="str">
        <f t="shared" si="6"/>
        <v/>
      </c>
      <c r="AD63" s="75" t="str">
        <f t="shared" si="10"/>
        <v/>
      </c>
    </row>
    <row r="64" spans="5:45" x14ac:dyDescent="0.25">
      <c r="E64" s="86"/>
      <c r="F64" s="86"/>
      <c r="G64" s="86"/>
      <c r="H64" s="86"/>
      <c r="Q64" s="75">
        <v>42</v>
      </c>
      <c r="R64" s="75" t="s">
        <v>62</v>
      </c>
      <c r="S64" s="75">
        <f>IF(T('ESTRUCTURA PROYECTO'!BN16:CF16)="",0,T('ESTRUCTURA PROYECTO'!BN16:CF16))</f>
        <v>0</v>
      </c>
      <c r="T64" s="39" t="str">
        <f>IF('ESTRUCTURA PROYECTO'!BL16="","",'ESTRUCTURA PROYECTO'!BL16)</f>
        <v/>
      </c>
      <c r="U64" s="39" t="str">
        <f>IF('ESTRUCTURA PROYECTO'!BM16="","",'ESTRUCTURA PROYECTO'!BM16)</f>
        <v/>
      </c>
      <c r="W64" s="75">
        <f t="shared" si="3"/>
        <v>61</v>
      </c>
      <c r="X64" s="75" t="str">
        <f t="shared" si="4"/>
        <v/>
      </c>
      <c r="Y64" s="75" t="str">
        <f t="shared" si="9"/>
        <v/>
      </c>
      <c r="AB64" s="75">
        <f t="shared" si="5"/>
        <v>61</v>
      </c>
      <c r="AC64" s="75" t="str">
        <f t="shared" si="6"/>
        <v/>
      </c>
      <c r="AD64" s="75" t="str">
        <f t="shared" si="10"/>
        <v/>
      </c>
    </row>
    <row r="65" spans="4:30" x14ac:dyDescent="0.25">
      <c r="E65" s="86"/>
      <c r="F65" s="86"/>
      <c r="G65" s="86"/>
      <c r="H65" s="86"/>
      <c r="Q65" s="75">
        <v>43</v>
      </c>
      <c r="R65" s="79" t="s">
        <v>55</v>
      </c>
      <c r="S65" s="79">
        <f>IF(T('ESTRUCTURA PROYECTO'!BN20:CF20)="",0,T('ESTRUCTURA PROYECTO'!BN20:CF20))</f>
        <v>0</v>
      </c>
      <c r="T65" s="22" t="str">
        <f>IF(AND(T66="",T67="",T68="",T69="",T70=""),"",IF(MIN(T66:T70)=0,1,MIN(T66:T70)))</f>
        <v/>
      </c>
      <c r="U65" s="22" t="str">
        <f>IF(AND(U66="",U67="",U68="",U69="",U70=""),"",MAX(U66:U70))</f>
        <v/>
      </c>
      <c r="W65" s="75">
        <f t="shared" si="3"/>
        <v>61</v>
      </c>
      <c r="X65" s="75" t="str">
        <f t="shared" si="4"/>
        <v/>
      </c>
      <c r="Y65" s="75" t="str">
        <f t="shared" si="9"/>
        <v/>
      </c>
      <c r="AB65" s="75">
        <f t="shared" si="5"/>
        <v>61</v>
      </c>
      <c r="AC65" s="75" t="str">
        <f t="shared" si="6"/>
        <v/>
      </c>
      <c r="AD65" s="75" t="str">
        <f t="shared" si="10"/>
        <v/>
      </c>
    </row>
    <row r="66" spans="4:30" x14ac:dyDescent="0.25">
      <c r="E66" s="86"/>
      <c r="F66" s="86"/>
      <c r="G66" s="86"/>
      <c r="H66" s="86"/>
      <c r="Q66" s="75">
        <v>44</v>
      </c>
      <c r="R66" s="75" t="s">
        <v>68</v>
      </c>
      <c r="S66" s="75">
        <f>IF(T('ESTRUCTURA PROYECTO'!BN23:CF23)="",0,T('ESTRUCTURA PROYECTO'!BN23:CF23))</f>
        <v>0</v>
      </c>
      <c r="T66" s="39" t="str">
        <f>IF('ESTRUCTURA PROYECTO'!BL23="","",'ESTRUCTURA PROYECTO'!BL23)</f>
        <v/>
      </c>
      <c r="U66" s="39" t="str">
        <f>IF('ESTRUCTURA PROYECTO'!BM23="","",'ESTRUCTURA PROYECTO'!BM23)</f>
        <v/>
      </c>
      <c r="W66" s="75">
        <f t="shared" si="3"/>
        <v>61</v>
      </c>
      <c r="X66" s="75" t="str">
        <f t="shared" si="4"/>
        <v/>
      </c>
      <c r="Y66" s="75" t="str">
        <f t="shared" si="9"/>
        <v/>
      </c>
      <c r="AB66" s="75">
        <f t="shared" si="5"/>
        <v>61</v>
      </c>
      <c r="AC66" s="75" t="str">
        <f t="shared" si="6"/>
        <v/>
      </c>
      <c r="AD66" s="75" t="str">
        <f t="shared" si="10"/>
        <v/>
      </c>
    </row>
    <row r="67" spans="4:30" x14ac:dyDescent="0.25">
      <c r="E67" s="86"/>
      <c r="F67" s="86"/>
      <c r="G67" s="86"/>
      <c r="H67" s="86"/>
      <c r="Q67" s="75">
        <v>45</v>
      </c>
      <c r="R67" s="75" t="s">
        <v>69</v>
      </c>
      <c r="S67" s="75">
        <f>IF(T('ESTRUCTURA PROYECTO'!BN24:CF24)="",0,T('ESTRUCTURA PROYECTO'!BN24:CF24))</f>
        <v>0</v>
      </c>
      <c r="T67" s="39" t="str">
        <f>IF('ESTRUCTURA PROYECTO'!BL24="","",'ESTRUCTURA PROYECTO'!BL24)</f>
        <v/>
      </c>
      <c r="U67" s="39" t="str">
        <f>IF('ESTRUCTURA PROYECTO'!BM24="","",'ESTRUCTURA PROYECTO'!BM24)</f>
        <v/>
      </c>
      <c r="W67" s="75">
        <f t="shared" si="3"/>
        <v>61</v>
      </c>
      <c r="X67" s="75" t="str">
        <f t="shared" si="4"/>
        <v/>
      </c>
      <c r="Y67" s="75" t="str">
        <f t="shared" si="9"/>
        <v/>
      </c>
      <c r="AB67" s="75">
        <f t="shared" si="5"/>
        <v>61</v>
      </c>
      <c r="AC67" s="75" t="str">
        <f t="shared" si="6"/>
        <v/>
      </c>
      <c r="AD67" s="75" t="str">
        <f t="shared" si="10"/>
        <v/>
      </c>
    </row>
    <row r="68" spans="4:30" x14ac:dyDescent="0.25">
      <c r="H68" s="86"/>
      <c r="Q68" s="75">
        <v>46</v>
      </c>
      <c r="R68" s="75" t="s">
        <v>70</v>
      </c>
      <c r="S68" s="75">
        <f>IF(T('ESTRUCTURA PROYECTO'!BN25:CF25)="",0,T('ESTRUCTURA PROYECTO'!BN25:CF25))</f>
        <v>0</v>
      </c>
      <c r="T68" s="39" t="str">
        <f>IF('ESTRUCTURA PROYECTO'!BL25="","",'ESTRUCTURA PROYECTO'!BL25)</f>
        <v/>
      </c>
      <c r="U68" s="39" t="str">
        <f>IF('ESTRUCTURA PROYECTO'!BM25="","",'ESTRUCTURA PROYECTO'!BM25)</f>
        <v/>
      </c>
      <c r="W68" s="75">
        <f t="shared" si="3"/>
        <v>61</v>
      </c>
      <c r="X68" s="75" t="str">
        <f t="shared" si="4"/>
        <v/>
      </c>
      <c r="Y68" s="75" t="str">
        <f t="shared" si="9"/>
        <v/>
      </c>
      <c r="AB68" s="75">
        <f t="shared" si="5"/>
        <v>61</v>
      </c>
      <c r="AC68" s="75" t="str">
        <f t="shared" si="6"/>
        <v/>
      </c>
      <c r="AD68" s="75" t="str">
        <f t="shared" si="10"/>
        <v/>
      </c>
    </row>
    <row r="69" spans="4:30" x14ac:dyDescent="0.25">
      <c r="H69" s="86"/>
      <c r="Q69" s="75">
        <v>47</v>
      </c>
      <c r="R69" s="75" t="s">
        <v>71</v>
      </c>
      <c r="S69" s="75">
        <f>IF(T('ESTRUCTURA PROYECTO'!BN26:CF26)="",0,T('ESTRUCTURA PROYECTO'!BN26:CF26))</f>
        <v>0</v>
      </c>
      <c r="T69" s="39" t="str">
        <f>IF('ESTRUCTURA PROYECTO'!BL26="","",'ESTRUCTURA PROYECTO'!BL26)</f>
        <v/>
      </c>
      <c r="U69" s="39" t="str">
        <f>IF('ESTRUCTURA PROYECTO'!BM26="","",'ESTRUCTURA PROYECTO'!BM26)</f>
        <v/>
      </c>
      <c r="W69" s="75">
        <f t="shared" si="3"/>
        <v>61</v>
      </c>
      <c r="X69" s="75" t="str">
        <f t="shared" si="4"/>
        <v/>
      </c>
      <c r="Y69" s="75" t="str">
        <f t="shared" si="9"/>
        <v/>
      </c>
      <c r="AB69" s="75">
        <f t="shared" si="5"/>
        <v>61</v>
      </c>
      <c r="AC69" s="75" t="str">
        <f t="shared" si="6"/>
        <v/>
      </c>
      <c r="AD69" s="75" t="str">
        <f t="shared" si="10"/>
        <v/>
      </c>
    </row>
    <row r="70" spans="4:30" x14ac:dyDescent="0.25">
      <c r="E70" s="86"/>
      <c r="F70" s="86"/>
      <c r="G70" s="86"/>
      <c r="H70" s="86"/>
      <c r="Q70" s="75">
        <v>48</v>
      </c>
      <c r="R70" s="75" t="s">
        <v>72</v>
      </c>
      <c r="S70" s="75">
        <f>IF(T('ESTRUCTURA PROYECTO'!BN27:CF27)="",0,T('ESTRUCTURA PROYECTO'!BN27:CF27))</f>
        <v>0</v>
      </c>
      <c r="T70" s="39" t="str">
        <f>IF('ESTRUCTURA PROYECTO'!BL27="","",'ESTRUCTURA PROYECTO'!BL27)</f>
        <v/>
      </c>
      <c r="U70" s="39" t="str">
        <f>IF('ESTRUCTURA PROYECTO'!BM27="","",'ESTRUCTURA PROYECTO'!BM27)</f>
        <v/>
      </c>
      <c r="W70" s="75">
        <f t="shared" si="3"/>
        <v>61</v>
      </c>
      <c r="X70" s="75" t="str">
        <f t="shared" si="4"/>
        <v/>
      </c>
      <c r="Y70" s="75" t="str">
        <f t="shared" si="9"/>
        <v/>
      </c>
      <c r="AB70" s="75">
        <f t="shared" si="5"/>
        <v>61</v>
      </c>
      <c r="AC70" s="75" t="str">
        <f t="shared" si="6"/>
        <v/>
      </c>
      <c r="AD70" s="75" t="str">
        <f t="shared" si="10"/>
        <v/>
      </c>
    </row>
    <row r="71" spans="4:30" x14ac:dyDescent="0.25">
      <c r="H71" s="86"/>
      <c r="Q71" s="75">
        <v>49</v>
      </c>
      <c r="R71" s="79" t="s">
        <v>56</v>
      </c>
      <c r="S71" s="79">
        <f>IF(T('ESTRUCTURA PROYECTO'!BN31:CF31)="",0,T('ESTRUCTURA PROYECTO'!BN31:CF31))</f>
        <v>0</v>
      </c>
      <c r="T71" s="22" t="str">
        <f>IF(AND(T72="",T73="",T74="",T75="",T76=""),"",IF(MIN(T72:T76)=0,1,MIN(T72:T76)))</f>
        <v/>
      </c>
      <c r="U71" s="22" t="str">
        <f>IF(AND(U72="",U73="",U74="",U75="",U76=""),"",MAX(U72:U76))</f>
        <v/>
      </c>
      <c r="W71" s="75">
        <f t="shared" si="3"/>
        <v>61</v>
      </c>
      <c r="X71" s="75" t="str">
        <f t="shared" si="4"/>
        <v/>
      </c>
      <c r="Y71" s="75" t="str">
        <f t="shared" si="9"/>
        <v/>
      </c>
      <c r="AB71" s="75">
        <f t="shared" si="5"/>
        <v>61</v>
      </c>
      <c r="AC71" s="75" t="str">
        <f t="shared" si="6"/>
        <v/>
      </c>
      <c r="AD71" s="75" t="str">
        <f t="shared" si="10"/>
        <v/>
      </c>
    </row>
    <row r="72" spans="4:30" x14ac:dyDescent="0.25">
      <c r="H72" s="86"/>
      <c r="Q72" s="75">
        <v>50</v>
      </c>
      <c r="R72" s="75" t="s">
        <v>63</v>
      </c>
      <c r="S72" s="75">
        <f>IF(T('ESTRUCTURA PROYECTO'!BN34:CF34)="",0,T('ESTRUCTURA PROYECTO'!BN34:CF34))</f>
        <v>0</v>
      </c>
      <c r="T72" s="39" t="str">
        <f>IF('ESTRUCTURA PROYECTO'!BL34="","",'ESTRUCTURA PROYECTO'!BL34)</f>
        <v/>
      </c>
      <c r="U72" s="39" t="str">
        <f>IF('ESTRUCTURA PROYECTO'!BM34="","",'ESTRUCTURA PROYECTO'!BM34)</f>
        <v/>
      </c>
      <c r="W72" s="75">
        <f t="shared" si="3"/>
        <v>61</v>
      </c>
      <c r="X72" s="75" t="str">
        <f t="shared" si="4"/>
        <v/>
      </c>
      <c r="Y72" s="75" t="str">
        <f t="shared" si="9"/>
        <v/>
      </c>
      <c r="AB72" s="75">
        <f t="shared" si="5"/>
        <v>61</v>
      </c>
      <c r="AC72" s="75" t="str">
        <f t="shared" si="6"/>
        <v/>
      </c>
      <c r="AD72" s="75" t="str">
        <f t="shared" si="10"/>
        <v/>
      </c>
    </row>
    <row r="73" spans="4:30" x14ac:dyDescent="0.25">
      <c r="Q73" s="75">
        <v>51</v>
      </c>
      <c r="R73" s="75" t="s">
        <v>64</v>
      </c>
      <c r="S73" s="75">
        <f>IF(T('ESTRUCTURA PROYECTO'!BN35:CF35)="",0,T('ESTRUCTURA PROYECTO'!BN35:CF35))</f>
        <v>0</v>
      </c>
      <c r="T73" s="39" t="str">
        <f>IF('ESTRUCTURA PROYECTO'!BL35="","",'ESTRUCTURA PROYECTO'!BL35)</f>
        <v/>
      </c>
      <c r="U73" s="39" t="str">
        <f>IF('ESTRUCTURA PROYECTO'!BM35="","",'ESTRUCTURA PROYECTO'!BM35)</f>
        <v/>
      </c>
      <c r="W73" s="75">
        <f t="shared" si="3"/>
        <v>61</v>
      </c>
      <c r="X73" s="75" t="str">
        <f t="shared" si="4"/>
        <v/>
      </c>
      <c r="Y73" s="75" t="str">
        <f t="shared" si="9"/>
        <v/>
      </c>
      <c r="AB73" s="75">
        <f t="shared" si="5"/>
        <v>61</v>
      </c>
      <c r="AC73" s="75" t="str">
        <f t="shared" si="6"/>
        <v/>
      </c>
      <c r="AD73" s="75" t="str">
        <f t="shared" si="10"/>
        <v/>
      </c>
    </row>
    <row r="74" spans="4:30" x14ac:dyDescent="0.25">
      <c r="Q74" s="75">
        <v>52</v>
      </c>
      <c r="R74" s="75" t="s">
        <v>65</v>
      </c>
      <c r="S74" s="75">
        <f>IF(T('ESTRUCTURA PROYECTO'!BN36:CF36)="",0,T('ESTRUCTURA PROYECTO'!BN36:CF36))</f>
        <v>0</v>
      </c>
      <c r="T74" s="39" t="str">
        <f>IF('ESTRUCTURA PROYECTO'!BL36="","",'ESTRUCTURA PROYECTO'!BL36)</f>
        <v/>
      </c>
      <c r="U74" s="39" t="str">
        <f>IF('ESTRUCTURA PROYECTO'!BM36="","",'ESTRUCTURA PROYECTO'!BM36)</f>
        <v/>
      </c>
      <c r="W74" s="75">
        <f t="shared" si="3"/>
        <v>61</v>
      </c>
      <c r="X74" s="75" t="str">
        <f t="shared" si="4"/>
        <v/>
      </c>
      <c r="Y74" s="75" t="str">
        <f t="shared" si="9"/>
        <v/>
      </c>
      <c r="AB74" s="75">
        <f t="shared" si="5"/>
        <v>61</v>
      </c>
      <c r="AC74" s="75" t="str">
        <f t="shared" si="6"/>
        <v/>
      </c>
      <c r="AD74" s="75" t="str">
        <f t="shared" si="10"/>
        <v/>
      </c>
    </row>
    <row r="75" spans="4:30" x14ac:dyDescent="0.25">
      <c r="D75" s="86" t="str">
        <f t="shared" ref="D75" si="11">IF(EDATE(C74,1)&lt;C75,EDATE(C74,1),"")</f>
        <v/>
      </c>
      <c r="H75" s="86"/>
      <c r="Q75" s="75">
        <v>53</v>
      </c>
      <c r="R75" s="75" t="s">
        <v>66</v>
      </c>
      <c r="S75" s="75">
        <f>IF(T('ESTRUCTURA PROYECTO'!BN37:CF37)="",0,T('ESTRUCTURA PROYECTO'!BN37:CF37))</f>
        <v>0</v>
      </c>
      <c r="T75" s="39" t="str">
        <f>IF('ESTRUCTURA PROYECTO'!BL37="","",'ESTRUCTURA PROYECTO'!BL37)</f>
        <v/>
      </c>
      <c r="U75" s="39" t="str">
        <f>IF('ESTRUCTURA PROYECTO'!BM37="","",'ESTRUCTURA PROYECTO'!BM37)</f>
        <v/>
      </c>
      <c r="W75" s="75">
        <f t="shared" si="3"/>
        <v>61</v>
      </c>
      <c r="X75" s="75" t="str">
        <f t="shared" si="4"/>
        <v/>
      </c>
      <c r="Y75" s="75" t="str">
        <f t="shared" si="9"/>
        <v/>
      </c>
      <c r="AB75" s="75">
        <f t="shared" si="5"/>
        <v>61</v>
      </c>
      <c r="AC75" s="75" t="str">
        <f t="shared" si="6"/>
        <v/>
      </c>
      <c r="AD75" s="75" t="str">
        <f t="shared" si="10"/>
        <v/>
      </c>
    </row>
    <row r="76" spans="4:30" x14ac:dyDescent="0.25">
      <c r="Q76" s="75">
        <v>54</v>
      </c>
      <c r="R76" s="75" t="s">
        <v>67</v>
      </c>
      <c r="S76" s="75">
        <f>IF(T('ESTRUCTURA PROYECTO'!BN38:CF38)="",0,T('ESTRUCTURA PROYECTO'!BN38:CF38))</f>
        <v>0</v>
      </c>
      <c r="T76" s="39" t="str">
        <f>IF('ESTRUCTURA PROYECTO'!BL38="","",'ESTRUCTURA PROYECTO'!BL38)</f>
        <v/>
      </c>
      <c r="U76" s="39" t="str">
        <f>IF('ESTRUCTURA PROYECTO'!BM38="","",'ESTRUCTURA PROYECTO'!BM38)</f>
        <v/>
      </c>
      <c r="W76" s="75">
        <f t="shared" si="3"/>
        <v>61</v>
      </c>
      <c r="X76" s="75" t="str">
        <f t="shared" si="4"/>
        <v/>
      </c>
      <c r="Y76" s="75" t="str">
        <f t="shared" si="9"/>
        <v/>
      </c>
      <c r="AB76" s="75">
        <f t="shared" si="5"/>
        <v>61</v>
      </c>
      <c r="AC76" s="75" t="str">
        <f t="shared" si="6"/>
        <v/>
      </c>
      <c r="AD76" s="75" t="str">
        <f t="shared" si="10"/>
        <v/>
      </c>
    </row>
    <row r="77" spans="4:30" x14ac:dyDescent="0.25">
      <c r="Q77" s="75">
        <v>55</v>
      </c>
      <c r="R77" s="79" t="s">
        <v>57</v>
      </c>
      <c r="S77" s="79">
        <f>IF(T('ESTRUCTURA PROYECTO'!CP9:DH9)="",0,T('ESTRUCTURA PROYECTO'!CP9:DH9))</f>
        <v>0</v>
      </c>
      <c r="T77" s="22" t="str">
        <f>IF(AND(T78="",T79="",T80="",T81="",T82=""),"",IF(MIN(T78:T82)=0,1,MIN(T78:T82)))</f>
        <v/>
      </c>
      <c r="U77" s="22" t="str">
        <f>IF(AND(U78="",U79="",U80="",U81="",U82=""),"",MAX(U78:U82))</f>
        <v/>
      </c>
      <c r="W77" s="75">
        <f t="shared" si="3"/>
        <v>61</v>
      </c>
      <c r="X77" s="75" t="str">
        <f t="shared" si="4"/>
        <v/>
      </c>
      <c r="Y77" s="75" t="str">
        <f t="shared" si="9"/>
        <v/>
      </c>
      <c r="AB77" s="75">
        <f t="shared" si="5"/>
        <v>61</v>
      </c>
      <c r="AC77" s="75" t="str">
        <f t="shared" si="6"/>
        <v/>
      </c>
      <c r="AD77" s="75" t="str">
        <f t="shared" si="10"/>
        <v/>
      </c>
    </row>
    <row r="78" spans="4:30" x14ac:dyDescent="0.25">
      <c r="Q78" s="75">
        <v>56</v>
      </c>
      <c r="R78" s="75" t="s">
        <v>73</v>
      </c>
      <c r="S78" s="75">
        <f>IF(T('ESTRUCTURA PROYECTO'!CP12:DH12)="",0,T('ESTRUCTURA PROYECTO'!CP12:DH12))</f>
        <v>0</v>
      </c>
      <c r="T78" s="39" t="str">
        <f>IF('ESTRUCTURA PROYECTO'!CN12="","",'ESTRUCTURA PROYECTO'!CN12)</f>
        <v/>
      </c>
      <c r="U78" s="39" t="str">
        <f>IF('ESTRUCTURA PROYECTO'!CO12="","",'ESTRUCTURA PROYECTO'!CO12)</f>
        <v/>
      </c>
      <c r="W78" s="75">
        <f t="shared" si="3"/>
        <v>61</v>
      </c>
      <c r="X78" s="75" t="str">
        <f t="shared" si="4"/>
        <v/>
      </c>
      <c r="Y78" s="75" t="str">
        <f t="shared" si="9"/>
        <v/>
      </c>
      <c r="AB78" s="75">
        <f t="shared" si="5"/>
        <v>61</v>
      </c>
      <c r="AC78" s="75" t="str">
        <f t="shared" si="6"/>
        <v/>
      </c>
      <c r="AD78" s="75" t="str">
        <f t="shared" si="10"/>
        <v/>
      </c>
    </row>
    <row r="79" spans="4:30" x14ac:dyDescent="0.25">
      <c r="Q79" s="75">
        <v>57</v>
      </c>
      <c r="R79" s="75" t="s">
        <v>74</v>
      </c>
      <c r="S79" s="75">
        <f>IF(T('ESTRUCTURA PROYECTO'!CP13:DH13)="",0,T('ESTRUCTURA PROYECTO'!CP13:DH13))</f>
        <v>0</v>
      </c>
      <c r="T79" s="39" t="str">
        <f>IF('ESTRUCTURA PROYECTO'!CN13="","",'ESTRUCTURA PROYECTO'!CN13)</f>
        <v/>
      </c>
      <c r="U79" s="39" t="str">
        <f>IF('ESTRUCTURA PROYECTO'!CO13="","",'ESTRUCTURA PROYECTO'!CO13)</f>
        <v/>
      </c>
      <c r="W79" s="75">
        <f t="shared" si="3"/>
        <v>61</v>
      </c>
      <c r="X79" s="75" t="str">
        <f t="shared" si="4"/>
        <v/>
      </c>
      <c r="Y79" s="75" t="str">
        <f t="shared" si="9"/>
        <v/>
      </c>
      <c r="AB79" s="75">
        <f t="shared" si="5"/>
        <v>61</v>
      </c>
      <c r="AC79" s="75" t="str">
        <f t="shared" si="6"/>
        <v/>
      </c>
      <c r="AD79" s="75" t="str">
        <f t="shared" si="10"/>
        <v/>
      </c>
    </row>
    <row r="80" spans="4:30" x14ac:dyDescent="0.25">
      <c r="Q80" s="75">
        <v>58</v>
      </c>
      <c r="R80" s="75" t="s">
        <v>75</v>
      </c>
      <c r="S80" s="75">
        <f>IF(T('ESTRUCTURA PROYECTO'!CP14:DH14)="",0,T('ESTRUCTURA PROYECTO'!CP14:DH14))</f>
        <v>0</v>
      </c>
      <c r="T80" s="39" t="str">
        <f>IF('ESTRUCTURA PROYECTO'!CN14="","",'ESTRUCTURA PROYECTO'!CN14)</f>
        <v/>
      </c>
      <c r="U80" s="39" t="str">
        <f>IF('ESTRUCTURA PROYECTO'!CO14="","",'ESTRUCTURA PROYECTO'!CO14)</f>
        <v/>
      </c>
      <c r="W80" s="75">
        <f t="shared" si="3"/>
        <v>61</v>
      </c>
      <c r="X80" s="75" t="str">
        <f t="shared" si="4"/>
        <v/>
      </c>
      <c r="Y80" s="75" t="str">
        <f t="shared" si="9"/>
        <v/>
      </c>
      <c r="AB80" s="75">
        <f t="shared" si="5"/>
        <v>61</v>
      </c>
      <c r="AC80" s="75" t="str">
        <f t="shared" si="6"/>
        <v/>
      </c>
      <c r="AD80" s="75" t="str">
        <f t="shared" si="10"/>
        <v/>
      </c>
    </row>
    <row r="81" spans="17:30" x14ac:dyDescent="0.25">
      <c r="Q81" s="75">
        <v>59</v>
      </c>
      <c r="R81" s="75" t="s">
        <v>76</v>
      </c>
      <c r="S81" s="75">
        <f>IF(T('ESTRUCTURA PROYECTO'!CP15:DH15)="",0,T('ESTRUCTURA PROYECTO'!CP15:DH15))</f>
        <v>0</v>
      </c>
      <c r="T81" s="39" t="str">
        <f>IF('ESTRUCTURA PROYECTO'!CN15="","",'ESTRUCTURA PROYECTO'!CN15)</f>
        <v/>
      </c>
      <c r="U81" s="39" t="str">
        <f>IF('ESTRUCTURA PROYECTO'!CO15="","",'ESTRUCTURA PROYECTO'!CO15)</f>
        <v/>
      </c>
      <c r="W81" s="75">
        <f t="shared" si="3"/>
        <v>61</v>
      </c>
      <c r="X81" s="75" t="str">
        <f t="shared" si="4"/>
        <v/>
      </c>
      <c r="Y81" s="75" t="str">
        <f t="shared" si="9"/>
        <v/>
      </c>
      <c r="AB81" s="75">
        <f t="shared" si="5"/>
        <v>61</v>
      </c>
      <c r="AC81" s="75" t="str">
        <f t="shared" si="6"/>
        <v/>
      </c>
      <c r="AD81" s="75" t="str">
        <f t="shared" si="10"/>
        <v/>
      </c>
    </row>
    <row r="82" spans="17:30" x14ac:dyDescent="0.25">
      <c r="Q82" s="75">
        <v>60</v>
      </c>
      <c r="R82" s="75" t="s">
        <v>77</v>
      </c>
      <c r="S82" s="75">
        <f>IF(T('ESTRUCTURA PROYECTO'!CP16:DH16)="",0,T('ESTRUCTURA PROYECTO'!CP16:DH16))</f>
        <v>0</v>
      </c>
      <c r="T82" s="39" t="str">
        <f>IF('ESTRUCTURA PROYECTO'!CN16="","",'ESTRUCTURA PROYECTO'!CN16)</f>
        <v/>
      </c>
      <c r="U82" s="39" t="str">
        <f>IF('ESTRUCTURA PROYECTO'!CO16="","",'ESTRUCTURA PROYECTO'!CO16)</f>
        <v/>
      </c>
      <c r="W82" s="75">
        <f t="shared" si="3"/>
        <v>61</v>
      </c>
      <c r="X82" s="75" t="str">
        <f t="shared" si="4"/>
        <v/>
      </c>
      <c r="Y82" s="75" t="str">
        <f t="shared" si="9"/>
        <v/>
      </c>
      <c r="AB82" s="75">
        <f t="shared" si="5"/>
        <v>61</v>
      </c>
      <c r="AC82" s="75" t="str">
        <f t="shared" si="6"/>
        <v/>
      </c>
      <c r="AD82" s="75" t="str">
        <f t="shared" si="10"/>
        <v/>
      </c>
    </row>
  </sheetData>
  <sheetProtection algorithmName="SHA-512" hashValue="MA0j0DKjApaO1Wvs2bRGsyJRIIpzS4nQlWvgt1Lhcm9XP0gJdGssvU85LL0U+lDzkdLBmeL/unEc0fFPdG3t1w==" saltValue="Z1/Tkusi4hEmesaG+/MREA==" spinCount="100000" sheet="1" objects="1" scenarios="1" selectLockedCells="1"/>
  <mergeCells count="11">
    <mergeCell ref="B21:C21"/>
    <mergeCell ref="M21:O21"/>
    <mergeCell ref="M29:O29"/>
    <mergeCell ref="M37:O37"/>
    <mergeCell ref="E21:G21"/>
    <mergeCell ref="I21:K21"/>
    <mergeCell ref="W21:Z21"/>
    <mergeCell ref="AB21:AE21"/>
    <mergeCell ref="M45:O45"/>
    <mergeCell ref="M53:O53"/>
    <mergeCell ref="R21:U21"/>
  </mergeCells>
  <phoneticPr fontId="2" type="noConversion"/>
  <conditionalFormatting sqref="A1:XFD83">
    <cfRule type="expression" dxfId="0" priority="1">
      <formula>$B$1&lt;&gt;1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showGridLines="0" zoomScaleNormal="100" workbookViewId="0">
      <selection activeCell="E8" sqref="E8:P8"/>
    </sheetView>
  </sheetViews>
  <sheetFormatPr baseColWidth="10" defaultColWidth="5.5703125" defaultRowHeight="15" customHeight="1" x14ac:dyDescent="0.25"/>
  <cols>
    <col min="1" max="17" width="5.7109375" style="135" customWidth="1"/>
    <col min="18" max="16384" width="5.5703125" style="135"/>
  </cols>
  <sheetData>
    <row r="1" spans="1:16" ht="20.100000000000001" customHeight="1" x14ac:dyDescent="0.25">
      <c r="A1" s="134"/>
    </row>
    <row r="2" spans="1:16" ht="20.100000000000001" customHeight="1" x14ac:dyDescent="0.25"/>
    <row r="3" spans="1:16" ht="20.100000000000001" customHeight="1" x14ac:dyDescent="0.25">
      <c r="P3" s="136" t="str">
        <f>CONCATENATE("SOLICITANTE: ",E9)</f>
        <v xml:space="preserve">SOLICITANTE: </v>
      </c>
    </row>
    <row r="4" spans="1:16" ht="20.100000000000001" customHeight="1" x14ac:dyDescent="0.25">
      <c r="P4" s="136" t="str">
        <f>CONCATENATE("PROYECTO: ",E14)</f>
        <v xml:space="preserve">PROYECTO: </v>
      </c>
    </row>
    <row r="5" spans="1:16" ht="20.100000000000001" customHeight="1" x14ac:dyDescent="0.25"/>
    <row r="6" spans="1:16" ht="20.100000000000001" customHeight="1" thickBot="1" x14ac:dyDescent="0.3"/>
    <row r="7" spans="1:16" ht="20.100000000000001" customHeight="1" thickBot="1" x14ac:dyDescent="0.3">
      <c r="B7" s="163" t="s">
        <v>4</v>
      </c>
      <c r="C7" s="164"/>
      <c r="D7" s="164"/>
      <c r="E7" s="164"/>
      <c r="F7" s="164"/>
      <c r="G7" s="164"/>
      <c r="H7" s="164"/>
      <c r="I7" s="164"/>
      <c r="J7" s="164"/>
      <c r="K7" s="164"/>
      <c r="L7" s="164"/>
      <c r="M7" s="164"/>
      <c r="N7" s="164"/>
      <c r="O7" s="164"/>
      <c r="P7" s="165"/>
    </row>
    <row r="8" spans="1:16" ht="20.100000000000001" customHeight="1" x14ac:dyDescent="0.25">
      <c r="B8" s="175" t="s">
        <v>0</v>
      </c>
      <c r="C8" s="176"/>
      <c r="D8" s="177"/>
      <c r="E8" s="181"/>
      <c r="F8" s="182"/>
      <c r="G8" s="182"/>
      <c r="H8" s="182"/>
      <c r="I8" s="182"/>
      <c r="J8" s="182"/>
      <c r="K8" s="182"/>
      <c r="L8" s="182"/>
      <c r="M8" s="182"/>
      <c r="N8" s="182"/>
      <c r="O8" s="182"/>
      <c r="P8" s="183"/>
    </row>
    <row r="9" spans="1:16" ht="20.100000000000001" customHeight="1" thickBot="1" x14ac:dyDescent="0.3">
      <c r="B9" s="178" t="s">
        <v>1</v>
      </c>
      <c r="C9" s="179"/>
      <c r="D9" s="180"/>
      <c r="E9" s="184"/>
      <c r="F9" s="185"/>
      <c r="G9" s="185"/>
      <c r="H9" s="185"/>
      <c r="I9" s="185"/>
      <c r="J9" s="185"/>
      <c r="K9" s="185"/>
      <c r="L9" s="185"/>
      <c r="M9" s="185"/>
      <c r="N9" s="185"/>
      <c r="O9" s="185"/>
      <c r="P9" s="186"/>
    </row>
    <row r="10" spans="1:16" ht="9.9499999999999993" customHeight="1" thickBot="1" x14ac:dyDescent="0.3"/>
    <row r="11" spans="1:16" ht="20.100000000000001" customHeight="1" thickBot="1" x14ac:dyDescent="0.3">
      <c r="B11" s="163" t="s">
        <v>5</v>
      </c>
      <c r="C11" s="164"/>
      <c r="D11" s="164"/>
      <c r="E11" s="164"/>
      <c r="F11" s="164"/>
      <c r="G11" s="164"/>
      <c r="H11" s="164"/>
      <c r="I11" s="164"/>
      <c r="J11" s="164"/>
      <c r="K11" s="164"/>
      <c r="L11" s="164"/>
      <c r="M11" s="164"/>
      <c r="N11" s="164"/>
      <c r="O11" s="164"/>
      <c r="P11" s="165"/>
    </row>
    <row r="12" spans="1:16" ht="20.100000000000001" customHeight="1" x14ac:dyDescent="0.25">
      <c r="B12" s="187"/>
      <c r="C12" s="188"/>
      <c r="D12" s="188"/>
      <c r="E12" s="188"/>
      <c r="F12" s="188"/>
      <c r="G12" s="188"/>
      <c r="H12" s="188"/>
      <c r="I12" s="188"/>
      <c r="J12" s="188"/>
      <c r="K12" s="188"/>
      <c r="L12" s="188"/>
      <c r="M12" s="188"/>
      <c r="N12" s="188"/>
      <c r="O12" s="188"/>
      <c r="P12" s="189"/>
    </row>
    <row r="13" spans="1:16" ht="20.100000000000001" customHeight="1" x14ac:dyDescent="0.25">
      <c r="B13" s="190"/>
      <c r="C13" s="191"/>
      <c r="D13" s="191"/>
      <c r="E13" s="191"/>
      <c r="F13" s="191"/>
      <c r="G13" s="191"/>
      <c r="H13" s="191"/>
      <c r="I13" s="191"/>
      <c r="J13" s="191"/>
      <c r="K13" s="191"/>
      <c r="L13" s="191"/>
      <c r="M13" s="191"/>
      <c r="N13" s="191"/>
      <c r="O13" s="191"/>
      <c r="P13" s="192"/>
    </row>
    <row r="14" spans="1:16" ht="20.100000000000001" customHeight="1" thickBot="1" x14ac:dyDescent="0.3">
      <c r="B14" s="172" t="s">
        <v>1</v>
      </c>
      <c r="C14" s="173"/>
      <c r="D14" s="174"/>
      <c r="E14" s="185"/>
      <c r="F14" s="185"/>
      <c r="G14" s="185"/>
      <c r="H14" s="185"/>
      <c r="I14" s="185"/>
      <c r="J14" s="185"/>
      <c r="K14" s="185"/>
      <c r="L14" s="185"/>
      <c r="M14" s="185"/>
      <c r="N14" s="185"/>
      <c r="O14" s="185"/>
      <c r="P14" s="186"/>
    </row>
    <row r="15" spans="1:16" ht="9.9499999999999993" customHeight="1" thickBot="1" x14ac:dyDescent="0.3"/>
    <row r="16" spans="1:16" ht="20.100000000000001" customHeight="1" thickBot="1" x14ac:dyDescent="0.3">
      <c r="B16" s="163" t="s">
        <v>2</v>
      </c>
      <c r="C16" s="164"/>
      <c r="D16" s="164"/>
      <c r="E16" s="164"/>
      <c r="F16" s="164"/>
      <c r="G16" s="164"/>
      <c r="H16" s="164"/>
      <c r="I16" s="164"/>
      <c r="J16" s="164"/>
      <c r="K16" s="164"/>
      <c r="L16" s="196" t="s">
        <v>99</v>
      </c>
      <c r="M16" s="197"/>
      <c r="N16" s="193"/>
      <c r="O16" s="194"/>
      <c r="P16" s="195"/>
    </row>
    <row r="17" spans="2:19" ht="5.0999999999999996" customHeight="1" x14ac:dyDescent="0.25"/>
    <row r="18" spans="2:19" ht="20.100000000000001" customHeight="1" x14ac:dyDescent="0.25">
      <c r="B18" s="160" t="s">
        <v>124</v>
      </c>
      <c r="C18" s="160"/>
      <c r="D18" s="160"/>
      <c r="E18" s="160"/>
      <c r="F18" s="160"/>
      <c r="G18" s="160"/>
      <c r="H18" s="160"/>
      <c r="I18" s="160"/>
      <c r="J18" s="160"/>
      <c r="K18" s="160"/>
      <c r="L18" s="160"/>
      <c r="M18" s="160"/>
      <c r="N18" s="160" t="s">
        <v>3</v>
      </c>
      <c r="O18" s="160"/>
      <c r="P18" s="160"/>
    </row>
    <row r="19" spans="2:19" ht="20.100000000000001" customHeight="1" x14ac:dyDescent="0.25">
      <c r="B19" s="161" t="str">
        <f>IF(E9="","",IF(N16="S",E9,""))</f>
        <v/>
      </c>
      <c r="C19" s="161"/>
      <c r="D19" s="161"/>
      <c r="E19" s="161"/>
      <c r="F19" s="161"/>
      <c r="G19" s="161"/>
      <c r="H19" s="161"/>
      <c r="I19" s="161"/>
      <c r="J19" s="161"/>
      <c r="K19" s="161"/>
      <c r="L19" s="161"/>
      <c r="M19" s="161"/>
      <c r="N19" s="162"/>
      <c r="O19" s="162"/>
      <c r="P19" s="162"/>
    </row>
    <row r="20" spans="2:19" ht="20.100000000000001" customHeight="1" x14ac:dyDescent="0.25">
      <c r="B20" s="162"/>
      <c r="C20" s="162"/>
      <c r="D20" s="162"/>
      <c r="E20" s="162"/>
      <c r="F20" s="162"/>
      <c r="G20" s="162"/>
      <c r="H20" s="162"/>
      <c r="I20" s="162"/>
      <c r="J20" s="162"/>
      <c r="K20" s="162"/>
      <c r="L20" s="162"/>
      <c r="M20" s="162"/>
      <c r="N20" s="162"/>
      <c r="O20" s="162"/>
      <c r="P20" s="162"/>
    </row>
    <row r="21" spans="2:19" ht="20.100000000000001" customHeight="1" x14ac:dyDescent="0.25">
      <c r="B21" s="162"/>
      <c r="C21" s="162"/>
      <c r="D21" s="162"/>
      <c r="E21" s="162"/>
      <c r="F21" s="162"/>
      <c r="G21" s="162"/>
      <c r="H21" s="162"/>
      <c r="I21" s="162"/>
      <c r="J21" s="162"/>
      <c r="K21" s="162"/>
      <c r="L21" s="162"/>
      <c r="M21" s="162"/>
      <c r="N21" s="162"/>
      <c r="O21" s="162"/>
      <c r="P21" s="162"/>
    </row>
    <row r="22" spans="2:19" ht="20.100000000000001" customHeight="1" x14ac:dyDescent="0.25">
      <c r="B22" s="162"/>
      <c r="C22" s="162"/>
      <c r="D22" s="162"/>
      <c r="E22" s="162"/>
      <c r="F22" s="162"/>
      <c r="G22" s="162"/>
      <c r="H22" s="162"/>
      <c r="I22" s="162"/>
      <c r="J22" s="162"/>
      <c r="K22" s="162"/>
      <c r="L22" s="162"/>
      <c r="M22" s="162"/>
      <c r="N22" s="162"/>
      <c r="O22" s="162"/>
      <c r="P22" s="162"/>
    </row>
    <row r="23" spans="2:19" ht="20.100000000000001" customHeight="1" x14ac:dyDescent="0.25">
      <c r="B23" s="162"/>
      <c r="C23" s="162"/>
      <c r="D23" s="162"/>
      <c r="E23" s="162"/>
      <c r="F23" s="162"/>
      <c r="G23" s="162"/>
      <c r="H23" s="162"/>
      <c r="I23" s="162"/>
      <c r="J23" s="162"/>
      <c r="K23" s="162"/>
      <c r="L23" s="162"/>
      <c r="M23" s="162"/>
      <c r="N23" s="162"/>
      <c r="O23" s="162"/>
      <c r="P23" s="162"/>
    </row>
    <row r="24" spans="2:19" ht="9.9499999999999993" customHeight="1" thickBot="1" x14ac:dyDescent="0.3"/>
    <row r="25" spans="2:19" ht="20.100000000000001" customHeight="1" thickBot="1" x14ac:dyDescent="0.3">
      <c r="B25" s="163" t="s">
        <v>125</v>
      </c>
      <c r="C25" s="164"/>
      <c r="D25" s="164"/>
      <c r="E25" s="164"/>
      <c r="F25" s="164"/>
      <c r="G25" s="164"/>
      <c r="H25" s="164"/>
      <c r="I25" s="164"/>
      <c r="J25" s="164"/>
      <c r="K25" s="164"/>
      <c r="L25" s="164"/>
      <c r="M25" s="164"/>
      <c r="N25" s="164"/>
      <c r="O25" s="164"/>
      <c r="P25" s="165"/>
    </row>
    <row r="26" spans="2:19" ht="20.100000000000001" customHeight="1" x14ac:dyDescent="0.25">
      <c r="B26" s="198" t="s">
        <v>126</v>
      </c>
      <c r="C26" s="199"/>
      <c r="D26" s="199"/>
      <c r="E26" s="200"/>
      <c r="F26" s="166"/>
      <c r="G26" s="167"/>
      <c r="H26" s="167"/>
      <c r="I26" s="137"/>
      <c r="J26" s="198" t="s">
        <v>128</v>
      </c>
      <c r="K26" s="199"/>
      <c r="L26" s="199"/>
      <c r="M26" s="200"/>
      <c r="N26" s="166"/>
      <c r="O26" s="167"/>
      <c r="P26" s="168"/>
      <c r="S26" s="142"/>
    </row>
    <row r="27" spans="2:19" ht="20.100000000000001" customHeight="1" thickBot="1" x14ac:dyDescent="0.3">
      <c r="B27" s="172" t="s">
        <v>127</v>
      </c>
      <c r="C27" s="173"/>
      <c r="D27" s="173"/>
      <c r="E27" s="201"/>
      <c r="F27" s="169"/>
      <c r="G27" s="170"/>
      <c r="H27" s="170"/>
      <c r="I27" s="138"/>
      <c r="J27" s="172" t="s">
        <v>129</v>
      </c>
      <c r="K27" s="173"/>
      <c r="L27" s="173"/>
      <c r="M27" s="201"/>
      <c r="N27" s="169"/>
      <c r="O27" s="170"/>
      <c r="P27" s="171"/>
    </row>
    <row r="28" spans="2:19" ht="15" customHeight="1" x14ac:dyDescent="0.25">
      <c r="C28" s="139"/>
      <c r="D28" s="139"/>
      <c r="E28" s="139"/>
      <c r="F28" s="158" t="str">
        <f>IF(AND(F26="",F27="",N26="",N27=""),"",IF(AND(N16="",OR(F26&lt;&gt;"",F27&lt;&gt;"",N26&lt;&gt;"",N27&lt;&gt;"")),"ERROR: no se ha indicado si es un proyecto individual o en cooperación",IF(AND(F26&lt;&gt;"",F27&lt;&gt;"",N26&lt;&gt;"",N27&lt;&gt;"",DATE(F27,MONTH(F26&amp;1),1)&gt;DATE(N27,MONTH(N26&amp;1),1)),"ERROR: la fecha de finalización del proyecto es anterior a la fecha de inicio del proyecto",IF(AND(EDATE(AUXILIAR!F35,AUXILIAR!E6+1)&lt;AUXILIAR!F36,AUXILIAR!C3="X"),CONCATENATE("NOTA: el plazo de ejecución del proyecto excede al máximo permitido en la convocatoria para proyecto individual (",AUXILIAR!E6," meses)"),IF(AND(EDATE(AUXILIAR!F35,AUXILIAR!E6+1)&lt;AUXILIAR!F36,AUXILIAR!C4="X"),CONCATENATE("NOTA: el plazo de ejecución del proyecto excede al máximo permitido en la convocatoria para proyecto en cooperación (",AUXILIAR!E6," meses)"),"")))))</f>
        <v/>
      </c>
      <c r="G28" s="158"/>
      <c r="H28" s="158"/>
      <c r="I28" s="158"/>
      <c r="J28" s="158"/>
      <c r="K28" s="158"/>
      <c r="L28" s="158"/>
      <c r="M28" s="158"/>
      <c r="N28" s="158"/>
      <c r="O28" s="158"/>
      <c r="P28" s="158"/>
    </row>
    <row r="29" spans="2:19" x14ac:dyDescent="0.25">
      <c r="B29" s="51"/>
      <c r="C29" s="51"/>
      <c r="D29" s="51"/>
      <c r="E29" s="51"/>
      <c r="F29" s="159"/>
      <c r="G29" s="159"/>
      <c r="H29" s="159"/>
      <c r="I29" s="159"/>
      <c r="J29" s="159"/>
      <c r="K29" s="159"/>
      <c r="L29" s="159"/>
      <c r="M29" s="159"/>
      <c r="N29" s="159"/>
      <c r="O29" s="159"/>
      <c r="P29" s="159"/>
    </row>
    <row r="35" spans="16:16" ht="15" customHeight="1" x14ac:dyDescent="0.25">
      <c r="P35" s="140" t="s">
        <v>6</v>
      </c>
    </row>
    <row r="37" spans="16:16" ht="20.100000000000001" customHeight="1" x14ac:dyDescent="0.25"/>
    <row r="38" spans="16:16" ht="20.100000000000001" customHeight="1" x14ac:dyDescent="0.25"/>
    <row r="39" spans="16:16" ht="20.100000000000001" customHeight="1" x14ac:dyDescent="0.25"/>
    <row r="40" spans="16:16" ht="20.100000000000001" customHeight="1" x14ac:dyDescent="0.25"/>
    <row r="41" spans="16:16" ht="20.100000000000001" customHeight="1" x14ac:dyDescent="0.25"/>
    <row r="42" spans="16:16" ht="20.100000000000001" customHeight="1" x14ac:dyDescent="0.25"/>
    <row r="55" spans="3:3" ht="15" customHeight="1" x14ac:dyDescent="0.2">
      <c r="C55" s="141"/>
    </row>
  </sheetData>
  <sheetProtection algorithmName="SHA-512" hashValue="M6KZqJneMPX7U4y8rX4SJ77SkDCcMLUSvdGJNRiWTMU/Sr2zXfLG6k/Ir5o1QdrrOOuM/I5RRAw8hsiE/urL1A==" saltValue="JvIV+j+jaPv9ubLAvIVs1w==" spinCount="100000" sheet="1" objects="1" scenarios="1" selectLockedCells="1"/>
  <mergeCells count="34">
    <mergeCell ref="N16:P16"/>
    <mergeCell ref="L16:M16"/>
    <mergeCell ref="B16:K16"/>
    <mergeCell ref="N19:P19"/>
    <mergeCell ref="F27:H27"/>
    <mergeCell ref="J26:M26"/>
    <mergeCell ref="J27:M27"/>
    <mergeCell ref="B26:E26"/>
    <mergeCell ref="B27:E27"/>
    <mergeCell ref="B7:P7"/>
    <mergeCell ref="B11:P11"/>
    <mergeCell ref="B14:D14"/>
    <mergeCell ref="B8:D8"/>
    <mergeCell ref="B9:D9"/>
    <mergeCell ref="E8:P8"/>
    <mergeCell ref="E9:P9"/>
    <mergeCell ref="B12:P13"/>
    <mergeCell ref="E14:P14"/>
    <mergeCell ref="F28:P29"/>
    <mergeCell ref="B18:M18"/>
    <mergeCell ref="B19:M19"/>
    <mergeCell ref="B20:M20"/>
    <mergeCell ref="B21:M21"/>
    <mergeCell ref="B22:M22"/>
    <mergeCell ref="B23:M23"/>
    <mergeCell ref="N20:P20"/>
    <mergeCell ref="N21:P21"/>
    <mergeCell ref="N22:P22"/>
    <mergeCell ref="N23:P23"/>
    <mergeCell ref="B25:P25"/>
    <mergeCell ref="N26:P26"/>
    <mergeCell ref="N27:P27"/>
    <mergeCell ref="F26:H26"/>
    <mergeCell ref="N18:P18"/>
  </mergeCells>
  <conditionalFormatting sqref="B19">
    <cfRule type="expression" dxfId="222" priority="14">
      <formula>$N$16="S"</formula>
    </cfRule>
  </conditionalFormatting>
  <conditionalFormatting sqref="B20:B23">
    <cfRule type="expression" dxfId="221" priority="7">
      <formula>$N$16="S"</formula>
    </cfRule>
  </conditionalFormatting>
  <conditionalFormatting sqref="B18:P23">
    <cfRule type="expression" dxfId="220" priority="4" stopIfTrue="1">
      <formula>OR($N$16="",$N$16="N")</formula>
    </cfRule>
  </conditionalFormatting>
  <conditionalFormatting sqref="F28">
    <cfRule type="cellIs" dxfId="219" priority="129" operator="notEqual">
      <formula>""</formula>
    </cfRule>
  </conditionalFormatting>
  <conditionalFormatting sqref="F26:H27 N26:P27">
    <cfRule type="expression" priority="1" stopIfTrue="1">
      <formula>AND($N$16="",OR($F$26&lt;&gt;"",$F$27&lt;&gt;"",$N$26&lt;&gt;"",$N$27&lt;&gt;""))</formula>
    </cfRule>
  </conditionalFormatting>
  <conditionalFormatting sqref="N16">
    <cfRule type="expression" dxfId="218" priority="2">
      <formula>AND($N$16="",OR($F$26&lt;&gt;"",$F$27&lt;&gt;"",$N$26&lt;&gt;"",$N$27&lt;&gt;""))</formula>
    </cfRule>
  </conditionalFormatting>
  <conditionalFormatting sqref="N19:P23">
    <cfRule type="expression" dxfId="217" priority="5">
      <formula>$N$16="S"</formula>
    </cfRule>
  </conditionalFormatting>
  <conditionalFormatting sqref="N26:P27">
    <cfRule type="expression" dxfId="216" priority="148">
      <formula>$F$28&lt;&gt;""</formula>
    </cfRule>
  </conditionalFormatting>
  <dataValidations count="1">
    <dataValidation type="list" allowBlank="1" showInputMessage="1" showErrorMessage="1" sqref="N16:P16" xr:uid="{CA051EBA-419A-4297-B4B0-7C83F7C0B14B}">
      <formula1>"S,N"</formula1>
    </dataValidation>
  </dataValidations>
  <printOptions horizontalCentered="1"/>
  <pageMargins left="0.39370078740157483" right="0.39370078740157483" top="0.59055118110236227" bottom="0.39370078740157483" header="0.19685039370078741" footer="0.19685039370078741"/>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D92310A-0A6F-429B-B306-17CB968EA75A}">
          <x14:formula1>
            <xm:f>AUXILIAR!$F$22:$F$33</xm:f>
          </x14:formula1>
          <xm:sqref>F26:H26 N26:P26</xm:sqref>
        </x14:dataValidation>
        <x14:dataValidation type="list" allowBlank="1" showInputMessage="1" showErrorMessage="1" xr:uid="{4F69FF03-F2FA-43BF-BFA1-4507215AAC7D}">
          <x14:formula1>
            <xm:f>AUXILIAR!$C$16:$C$19</xm:f>
          </x14:formula1>
          <xm:sqref>F27:H27 N27:P27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H42"/>
  <sheetViews>
    <sheetView showGridLines="0" zoomScaleNormal="100" workbookViewId="0">
      <selection activeCell="J9" sqref="J9:AB9"/>
    </sheetView>
  </sheetViews>
  <sheetFormatPr baseColWidth="10" defaultColWidth="5.5703125" defaultRowHeight="20.100000000000001" customHeight="1" x14ac:dyDescent="0.25"/>
  <cols>
    <col min="1" max="1" width="5.7109375" style="10" customWidth="1"/>
    <col min="2" max="6" width="6.7109375" style="29" hidden="1" customWidth="1"/>
    <col min="7" max="7" width="8.5703125" style="10" customWidth="1"/>
    <col min="8" max="9" width="7.42578125" style="10" customWidth="1"/>
    <col min="10" max="27" width="5.5703125" style="10"/>
    <col min="28" max="28" width="5.5703125" style="10" customWidth="1"/>
    <col min="29" max="29" width="5.7109375" style="10" customWidth="1"/>
    <col min="30" max="30" width="6.7109375" style="9" hidden="1" customWidth="1"/>
    <col min="31" max="33" width="6.7109375" style="10" hidden="1" customWidth="1"/>
    <col min="34" max="34" width="6.7109375" style="29" hidden="1" customWidth="1"/>
    <col min="35" max="35" width="8.5703125" style="10" customWidth="1"/>
    <col min="36" max="37" width="7.42578125" style="10" customWidth="1"/>
    <col min="38" max="56" width="5.5703125" style="10"/>
    <col min="57" max="57" width="5.7109375" style="10" customWidth="1"/>
    <col min="58" max="58" width="6.7109375" style="9" hidden="1" customWidth="1"/>
    <col min="59" max="61" width="6.7109375" style="10" hidden="1" customWidth="1"/>
    <col min="62" max="62" width="5.5703125" style="29" hidden="1" customWidth="1"/>
    <col min="63" max="63" width="8.5703125" style="10" customWidth="1"/>
    <col min="64" max="65" width="7.42578125" style="10" customWidth="1"/>
    <col min="66" max="84" width="5.5703125" style="10"/>
    <col min="85" max="85" width="5.7109375" style="10" customWidth="1"/>
    <col min="86" max="89" width="5.5703125" style="10" hidden="1" customWidth="1"/>
    <col min="90" max="90" width="5.5703125" style="28" hidden="1" customWidth="1"/>
    <col min="91" max="91" width="8.5703125" style="10" bestFit="1" customWidth="1"/>
    <col min="92" max="93" width="7.42578125" style="10" customWidth="1"/>
    <col min="94" max="16384" width="5.5703125" style="10"/>
  </cols>
  <sheetData>
    <row r="1" spans="2:112" ht="20.100000000000001" customHeight="1" x14ac:dyDescent="0.25">
      <c r="Y1" s="14"/>
      <c r="Z1" s="14"/>
      <c r="AA1" s="14"/>
      <c r="AB1" s="14"/>
      <c r="BB1" s="14"/>
      <c r="BC1" s="14"/>
      <c r="BD1" s="14"/>
      <c r="CE1" s="14"/>
      <c r="CF1" s="14"/>
      <c r="DH1" s="14"/>
    </row>
    <row r="2" spans="2:112" ht="20.100000000000001" customHeight="1" x14ac:dyDescent="0.25">
      <c r="Y2" s="14"/>
      <c r="Z2" s="14"/>
      <c r="AA2" s="14"/>
      <c r="BB2" s="14"/>
      <c r="BC2" s="14"/>
      <c r="CE2" s="14"/>
    </row>
    <row r="3" spans="2:112" ht="20.100000000000001" customHeight="1" x14ac:dyDescent="0.25">
      <c r="Y3" s="14"/>
      <c r="Z3" s="14"/>
      <c r="AA3" s="14"/>
      <c r="AB3" s="14" t="str">
        <f>DATOS!P3</f>
        <v xml:space="preserve">SOLICITANTE: </v>
      </c>
      <c r="BB3" s="14"/>
      <c r="BC3" s="14"/>
      <c r="BD3" s="14" t="str">
        <f>DATOS!P3</f>
        <v xml:space="preserve">SOLICITANTE: </v>
      </c>
      <c r="CE3" s="14"/>
      <c r="CF3" s="14" t="str">
        <f>DATOS!P3</f>
        <v xml:space="preserve">SOLICITANTE: </v>
      </c>
      <c r="CH3" s="9"/>
      <c r="DH3" s="14" t="str">
        <f>DATOS!P3</f>
        <v xml:space="preserve">SOLICITANTE: </v>
      </c>
    </row>
    <row r="4" spans="2:112" ht="20.100000000000001" customHeight="1" x14ac:dyDescent="0.25">
      <c r="AB4" s="14" t="str">
        <f>DATOS!P4</f>
        <v xml:space="preserve">PROYECTO: </v>
      </c>
      <c r="BD4" s="14" t="str">
        <f>DATOS!P4</f>
        <v xml:space="preserve">PROYECTO: </v>
      </c>
      <c r="CF4" s="14" t="str">
        <f>DATOS!P4</f>
        <v xml:space="preserve">PROYECTO: </v>
      </c>
      <c r="CH4" s="9"/>
      <c r="DH4" s="14" t="str">
        <f>DATOS!P4</f>
        <v xml:space="preserve">PROYECTO: </v>
      </c>
    </row>
    <row r="5" spans="2:112" ht="20.100000000000001" customHeight="1" x14ac:dyDescent="0.25">
      <c r="CH5" s="9"/>
    </row>
    <row r="6" spans="2:112" ht="20.100000000000001" customHeight="1" x14ac:dyDescent="0.25">
      <c r="CH6" s="9"/>
    </row>
    <row r="7" spans="2:112" ht="20.100000000000001" customHeight="1" thickBot="1" x14ac:dyDescent="0.3">
      <c r="J7" s="48"/>
      <c r="CH7" s="9"/>
    </row>
    <row r="8" spans="2:112" ht="20.100000000000001" customHeight="1" thickBot="1" x14ac:dyDescent="0.3">
      <c r="G8" s="163" t="s">
        <v>156</v>
      </c>
      <c r="H8" s="164"/>
      <c r="I8" s="164"/>
      <c r="J8" s="164"/>
      <c r="K8" s="164"/>
      <c r="L8" s="164"/>
      <c r="M8" s="164"/>
      <c r="N8" s="164"/>
      <c r="O8" s="164"/>
      <c r="P8" s="164"/>
      <c r="Q8" s="164"/>
      <c r="R8" s="164"/>
      <c r="S8" s="164"/>
      <c r="T8" s="164"/>
      <c r="U8" s="164"/>
      <c r="V8" s="164"/>
      <c r="W8" s="164"/>
      <c r="X8" s="164"/>
      <c r="Y8" s="164"/>
      <c r="Z8" s="164"/>
      <c r="AA8" s="164"/>
      <c r="AB8" s="165"/>
      <c r="AH8" s="29">
        <f>IF(AND(AH9&lt;&gt;0,OR(F31=0,F20=0,F9=0)),1,0)</f>
        <v>0</v>
      </c>
      <c r="AI8" s="163" t="s">
        <v>162</v>
      </c>
      <c r="AJ8" s="164"/>
      <c r="AK8" s="164"/>
      <c r="AL8" s="164"/>
      <c r="AM8" s="164"/>
      <c r="AN8" s="164"/>
      <c r="AO8" s="164"/>
      <c r="AP8" s="164"/>
      <c r="AQ8" s="164"/>
      <c r="AR8" s="164"/>
      <c r="AS8" s="164"/>
      <c r="AT8" s="164"/>
      <c r="AU8" s="164"/>
      <c r="AV8" s="164"/>
      <c r="AW8" s="164"/>
      <c r="AX8" s="164"/>
      <c r="AY8" s="164"/>
      <c r="AZ8" s="164"/>
      <c r="BA8" s="164"/>
      <c r="BB8" s="164"/>
      <c r="BC8" s="164"/>
      <c r="BD8" s="165"/>
      <c r="BJ8" s="29">
        <f>IF(AND(BJ9&lt;&gt;0,OR(AH31=0,AH20=0,AH9=0,F31=0,F20=0,F9=0)),1,0)</f>
        <v>0</v>
      </c>
      <c r="BK8" s="163" t="s">
        <v>159</v>
      </c>
      <c r="BL8" s="164"/>
      <c r="BM8" s="164"/>
      <c r="BN8" s="164"/>
      <c r="BO8" s="164"/>
      <c r="BP8" s="164"/>
      <c r="BQ8" s="164"/>
      <c r="BR8" s="164"/>
      <c r="BS8" s="164"/>
      <c r="BT8" s="164"/>
      <c r="BU8" s="164"/>
      <c r="BV8" s="164"/>
      <c r="BW8" s="164"/>
      <c r="BX8" s="164"/>
      <c r="BY8" s="164"/>
      <c r="BZ8" s="164"/>
      <c r="CA8" s="164"/>
      <c r="CB8" s="164"/>
      <c r="CC8" s="164"/>
      <c r="CD8" s="164"/>
      <c r="CE8" s="164"/>
      <c r="CF8" s="165"/>
      <c r="CH8" s="9"/>
      <c r="CL8" s="29">
        <f>IF(AND(CL9&lt;&gt;0,OR(BJ31=0,BJ20=0,BJ9=0,AH31=0,AH20=0,AH9=0,F31=0,F20=0,F9=0)),1,0)</f>
        <v>0</v>
      </c>
      <c r="CM8" s="163" t="s">
        <v>158</v>
      </c>
      <c r="CN8" s="164"/>
      <c r="CO8" s="164"/>
      <c r="CP8" s="164"/>
      <c r="CQ8" s="164"/>
      <c r="CR8" s="164"/>
      <c r="CS8" s="164"/>
      <c r="CT8" s="164"/>
      <c r="CU8" s="164"/>
      <c r="CV8" s="164"/>
      <c r="CW8" s="164"/>
      <c r="CX8" s="164"/>
      <c r="CY8" s="164"/>
      <c r="CZ8" s="164"/>
      <c r="DA8" s="164"/>
      <c r="DB8" s="164"/>
      <c r="DC8" s="164"/>
      <c r="DD8" s="164"/>
      <c r="DE8" s="164"/>
      <c r="DF8" s="164"/>
      <c r="DG8" s="164"/>
      <c r="DH8" s="165"/>
    </row>
    <row r="9" spans="2:112" ht="20.100000000000001" customHeight="1" thickBot="1" x14ac:dyDescent="0.3">
      <c r="C9" s="202" t="s">
        <v>191</v>
      </c>
      <c r="D9" s="202"/>
      <c r="E9" s="202"/>
      <c r="F9" s="29">
        <f>IF(AND(J9="",SUM(H12:I16)=0),0,1)</f>
        <v>0</v>
      </c>
      <c r="G9" s="203" t="s">
        <v>0</v>
      </c>
      <c r="H9" s="204"/>
      <c r="I9" s="205"/>
      <c r="J9" s="215"/>
      <c r="K9" s="216"/>
      <c r="L9" s="216"/>
      <c r="M9" s="216"/>
      <c r="N9" s="216"/>
      <c r="O9" s="216"/>
      <c r="P9" s="216"/>
      <c r="Q9" s="216"/>
      <c r="R9" s="216"/>
      <c r="S9" s="216"/>
      <c r="T9" s="216"/>
      <c r="U9" s="216"/>
      <c r="V9" s="216"/>
      <c r="W9" s="216"/>
      <c r="X9" s="216"/>
      <c r="Y9" s="216"/>
      <c r="Z9" s="216"/>
      <c r="AA9" s="216"/>
      <c r="AB9" s="217"/>
      <c r="AD9" s="29"/>
      <c r="AE9" s="202" t="s">
        <v>191</v>
      </c>
      <c r="AF9" s="202"/>
      <c r="AG9" s="202"/>
      <c r="AH9" s="29">
        <f>IF(AND(AL9="",SUM(AJ12:AK16)=0),0,1)</f>
        <v>0</v>
      </c>
      <c r="AI9" s="203" t="s">
        <v>0</v>
      </c>
      <c r="AJ9" s="204"/>
      <c r="AK9" s="205"/>
      <c r="AL9" s="215"/>
      <c r="AM9" s="216"/>
      <c r="AN9" s="216"/>
      <c r="AO9" s="216"/>
      <c r="AP9" s="216"/>
      <c r="AQ9" s="216"/>
      <c r="AR9" s="216"/>
      <c r="AS9" s="216"/>
      <c r="AT9" s="216"/>
      <c r="AU9" s="216"/>
      <c r="AV9" s="216"/>
      <c r="AW9" s="216"/>
      <c r="AX9" s="216"/>
      <c r="AY9" s="216"/>
      <c r="AZ9" s="216"/>
      <c r="BA9" s="216"/>
      <c r="BB9" s="216"/>
      <c r="BC9" s="216"/>
      <c r="BD9" s="217"/>
      <c r="BF9" s="29"/>
      <c r="BG9" s="202" t="s">
        <v>191</v>
      </c>
      <c r="BH9" s="202"/>
      <c r="BI9" s="202"/>
      <c r="BJ9" s="29">
        <f>IF(AND(BN9="",SUM(BL12:BM16)=0),0,1)</f>
        <v>0</v>
      </c>
      <c r="BK9" s="203" t="s">
        <v>0</v>
      </c>
      <c r="BL9" s="204"/>
      <c r="BM9" s="205"/>
      <c r="BN9" s="215"/>
      <c r="BO9" s="216"/>
      <c r="BP9" s="216"/>
      <c r="BQ9" s="216"/>
      <c r="BR9" s="216"/>
      <c r="BS9" s="216"/>
      <c r="BT9" s="216"/>
      <c r="BU9" s="216"/>
      <c r="BV9" s="216"/>
      <c r="BW9" s="216"/>
      <c r="BX9" s="216"/>
      <c r="BY9" s="216"/>
      <c r="BZ9" s="216"/>
      <c r="CA9" s="216"/>
      <c r="CB9" s="216"/>
      <c r="CC9" s="216"/>
      <c r="CD9" s="216"/>
      <c r="CE9" s="216"/>
      <c r="CF9" s="217"/>
      <c r="CH9" s="29"/>
      <c r="CI9" s="202" t="s">
        <v>191</v>
      </c>
      <c r="CJ9" s="202"/>
      <c r="CK9" s="202"/>
      <c r="CL9" s="29">
        <f>IF(AND(CP9="",SUM(CN12:CO16)=0),0,1)</f>
        <v>0</v>
      </c>
      <c r="CM9" s="203" t="s">
        <v>0</v>
      </c>
      <c r="CN9" s="204"/>
      <c r="CO9" s="205"/>
      <c r="CP9" s="215"/>
      <c r="CQ9" s="216"/>
      <c r="CR9" s="216"/>
      <c r="CS9" s="216"/>
      <c r="CT9" s="216"/>
      <c r="CU9" s="216"/>
      <c r="CV9" s="216"/>
      <c r="CW9" s="216"/>
      <c r="CX9" s="216"/>
      <c r="CY9" s="216"/>
      <c r="CZ9" s="216"/>
      <c r="DA9" s="216"/>
      <c r="DB9" s="216"/>
      <c r="DC9" s="216"/>
      <c r="DD9" s="216"/>
      <c r="DE9" s="216"/>
      <c r="DF9" s="216"/>
      <c r="DG9" s="216"/>
      <c r="DH9" s="217"/>
    </row>
    <row r="10" spans="2:112" ht="20.100000000000001" customHeight="1" x14ac:dyDescent="0.25">
      <c r="C10" s="69" t="s">
        <v>83</v>
      </c>
      <c r="D10" s="69" t="s">
        <v>95</v>
      </c>
      <c r="E10" s="69" t="s">
        <v>88</v>
      </c>
      <c r="G10" s="228" t="s">
        <v>88</v>
      </c>
      <c r="H10" s="230" t="s">
        <v>85</v>
      </c>
      <c r="I10" s="231"/>
      <c r="J10" s="221" t="s">
        <v>89</v>
      </c>
      <c r="K10" s="221"/>
      <c r="L10" s="221"/>
      <c r="M10" s="221"/>
      <c r="N10" s="221"/>
      <c r="O10" s="221"/>
      <c r="P10" s="221"/>
      <c r="Q10" s="221"/>
      <c r="R10" s="221"/>
      <c r="S10" s="221"/>
      <c r="T10" s="221"/>
      <c r="U10" s="221"/>
      <c r="V10" s="221"/>
      <c r="W10" s="221"/>
      <c r="X10" s="221"/>
      <c r="Y10" s="221"/>
      <c r="Z10" s="221"/>
      <c r="AA10" s="221"/>
      <c r="AB10" s="222"/>
      <c r="AD10" s="29"/>
      <c r="AE10" s="69" t="s">
        <v>83</v>
      </c>
      <c r="AF10" s="69" t="s">
        <v>95</v>
      </c>
      <c r="AG10" s="69" t="s">
        <v>88</v>
      </c>
      <c r="AI10" s="228" t="s">
        <v>88</v>
      </c>
      <c r="AJ10" s="230" t="s">
        <v>85</v>
      </c>
      <c r="AK10" s="231"/>
      <c r="AL10" s="221" t="s">
        <v>89</v>
      </c>
      <c r="AM10" s="221"/>
      <c r="AN10" s="221"/>
      <c r="AO10" s="221"/>
      <c r="AP10" s="221"/>
      <c r="AQ10" s="221"/>
      <c r="AR10" s="221"/>
      <c r="AS10" s="221"/>
      <c r="AT10" s="221"/>
      <c r="AU10" s="221"/>
      <c r="AV10" s="221"/>
      <c r="AW10" s="221"/>
      <c r="AX10" s="221"/>
      <c r="AY10" s="221"/>
      <c r="AZ10" s="221"/>
      <c r="BA10" s="221"/>
      <c r="BB10" s="221"/>
      <c r="BC10" s="221"/>
      <c r="BD10" s="222"/>
      <c r="BF10" s="29"/>
      <c r="BG10" s="69" t="s">
        <v>83</v>
      </c>
      <c r="BH10" s="69" t="s">
        <v>95</v>
      </c>
      <c r="BI10" s="69" t="s">
        <v>88</v>
      </c>
      <c r="BK10" s="228" t="s">
        <v>88</v>
      </c>
      <c r="BL10" s="230" t="s">
        <v>85</v>
      </c>
      <c r="BM10" s="231"/>
      <c r="BN10" s="221" t="s">
        <v>89</v>
      </c>
      <c r="BO10" s="221"/>
      <c r="BP10" s="221"/>
      <c r="BQ10" s="221"/>
      <c r="BR10" s="221"/>
      <c r="BS10" s="221"/>
      <c r="BT10" s="221"/>
      <c r="BU10" s="221"/>
      <c r="BV10" s="221"/>
      <c r="BW10" s="221"/>
      <c r="BX10" s="221"/>
      <c r="BY10" s="221"/>
      <c r="BZ10" s="221"/>
      <c r="CA10" s="221"/>
      <c r="CB10" s="221"/>
      <c r="CC10" s="221"/>
      <c r="CD10" s="221"/>
      <c r="CE10" s="221"/>
      <c r="CF10" s="222"/>
      <c r="CH10" s="29"/>
      <c r="CI10" s="69" t="s">
        <v>83</v>
      </c>
      <c r="CJ10" s="69" t="s">
        <v>95</v>
      </c>
      <c r="CK10" s="69" t="s">
        <v>88</v>
      </c>
      <c r="CM10" s="228" t="s">
        <v>88</v>
      </c>
      <c r="CN10" s="230" t="s">
        <v>85</v>
      </c>
      <c r="CO10" s="231"/>
      <c r="CP10" s="221" t="s">
        <v>89</v>
      </c>
      <c r="CQ10" s="221"/>
      <c r="CR10" s="221"/>
      <c r="CS10" s="221"/>
      <c r="CT10" s="221"/>
      <c r="CU10" s="221"/>
      <c r="CV10" s="221"/>
      <c r="CW10" s="221"/>
      <c r="CX10" s="221"/>
      <c r="CY10" s="221"/>
      <c r="CZ10" s="221"/>
      <c r="DA10" s="221"/>
      <c r="DB10" s="221"/>
      <c r="DC10" s="221"/>
      <c r="DD10" s="221"/>
      <c r="DE10" s="221"/>
      <c r="DF10" s="221"/>
      <c r="DG10" s="221"/>
      <c r="DH10" s="222"/>
    </row>
    <row r="11" spans="2:112" ht="20.100000000000001" customHeight="1" thickBot="1" x14ac:dyDescent="0.3">
      <c r="C11" s="69">
        <f>SUM(C12:C16)</f>
        <v>0</v>
      </c>
      <c r="D11" s="69">
        <f>SUM(D12:D16)</f>
        <v>0</v>
      </c>
      <c r="E11" s="69">
        <f>SUM(E12:E16)</f>
        <v>0</v>
      </c>
      <c r="G11" s="229"/>
      <c r="H11" s="70" t="s">
        <v>83</v>
      </c>
      <c r="I11" s="71" t="s">
        <v>84</v>
      </c>
      <c r="J11" s="224"/>
      <c r="K11" s="224"/>
      <c r="L11" s="224"/>
      <c r="M11" s="224"/>
      <c r="N11" s="224"/>
      <c r="O11" s="224"/>
      <c r="P11" s="224"/>
      <c r="Q11" s="224"/>
      <c r="R11" s="224"/>
      <c r="S11" s="224"/>
      <c r="T11" s="224"/>
      <c r="U11" s="224"/>
      <c r="V11" s="224"/>
      <c r="W11" s="224"/>
      <c r="X11" s="224"/>
      <c r="Y11" s="224"/>
      <c r="Z11" s="224"/>
      <c r="AA11" s="224"/>
      <c r="AB11" s="225"/>
      <c r="AD11" s="29"/>
      <c r="AE11" s="69">
        <f>SUM(AE12:AE16)</f>
        <v>0</v>
      </c>
      <c r="AF11" s="69">
        <f>SUM(AF12:AF16)</f>
        <v>0</v>
      </c>
      <c r="AG11" s="69">
        <f>SUM(AG12:AG16)</f>
        <v>0</v>
      </c>
      <c r="AI11" s="229"/>
      <c r="AJ11" s="70" t="s">
        <v>83</v>
      </c>
      <c r="AK11" s="71" t="s">
        <v>84</v>
      </c>
      <c r="AL11" s="224"/>
      <c r="AM11" s="224"/>
      <c r="AN11" s="224"/>
      <c r="AO11" s="224"/>
      <c r="AP11" s="224"/>
      <c r="AQ11" s="224"/>
      <c r="AR11" s="224"/>
      <c r="AS11" s="224"/>
      <c r="AT11" s="224"/>
      <c r="AU11" s="224"/>
      <c r="AV11" s="224"/>
      <c r="AW11" s="224"/>
      <c r="AX11" s="224"/>
      <c r="AY11" s="224"/>
      <c r="AZ11" s="224"/>
      <c r="BA11" s="224"/>
      <c r="BB11" s="224"/>
      <c r="BC11" s="224"/>
      <c r="BD11" s="225"/>
      <c r="BF11" s="29"/>
      <c r="BG11" s="69">
        <f>SUM(BG12:BG16)</f>
        <v>0</v>
      </c>
      <c r="BH11" s="69">
        <f>SUM(BH12:BH16)</f>
        <v>0</v>
      </c>
      <c r="BI11" s="69">
        <f>SUM(BI12:BI16)</f>
        <v>0</v>
      </c>
      <c r="BK11" s="229"/>
      <c r="BL11" s="70" t="s">
        <v>83</v>
      </c>
      <c r="BM11" s="71" t="s">
        <v>84</v>
      </c>
      <c r="BN11" s="224"/>
      <c r="BO11" s="224"/>
      <c r="BP11" s="224"/>
      <c r="BQ11" s="224"/>
      <c r="BR11" s="224"/>
      <c r="BS11" s="224"/>
      <c r="BT11" s="224"/>
      <c r="BU11" s="224"/>
      <c r="BV11" s="224"/>
      <c r="BW11" s="224"/>
      <c r="BX11" s="224"/>
      <c r="BY11" s="224"/>
      <c r="BZ11" s="224"/>
      <c r="CA11" s="224"/>
      <c r="CB11" s="224"/>
      <c r="CC11" s="224"/>
      <c r="CD11" s="224"/>
      <c r="CE11" s="224"/>
      <c r="CF11" s="225"/>
      <c r="CH11" s="29"/>
      <c r="CI11" s="69">
        <f>SUM(CI12:CI16)</f>
        <v>0</v>
      </c>
      <c r="CJ11" s="69">
        <f>SUM(CJ12:CJ16)</f>
        <v>0</v>
      </c>
      <c r="CK11" s="69">
        <f>SUM(CK12:CK16)</f>
        <v>0</v>
      </c>
      <c r="CM11" s="229"/>
      <c r="CN11" s="70" t="s">
        <v>83</v>
      </c>
      <c r="CO11" s="71" t="s">
        <v>84</v>
      </c>
      <c r="CP11" s="224"/>
      <c r="CQ11" s="224"/>
      <c r="CR11" s="224"/>
      <c r="CS11" s="224"/>
      <c r="CT11" s="224"/>
      <c r="CU11" s="224"/>
      <c r="CV11" s="224"/>
      <c r="CW11" s="224"/>
      <c r="CX11" s="224"/>
      <c r="CY11" s="224"/>
      <c r="CZ11" s="224"/>
      <c r="DA11" s="224"/>
      <c r="DB11" s="224"/>
      <c r="DC11" s="224"/>
      <c r="DD11" s="224"/>
      <c r="DE11" s="224"/>
      <c r="DF11" s="224"/>
      <c r="DG11" s="224"/>
      <c r="DH11" s="225"/>
    </row>
    <row r="12" spans="2:112" ht="20.100000000000001" customHeight="1" x14ac:dyDescent="0.25">
      <c r="B12" s="69">
        <f>IF(AND(C12=1,D12=1,I12&lt;H12),2,IF(AND(C12=0,OR(D12=1,E12=1)),3,IF(AND(C12=1,E12=1,D12=0),4,IF(AND(SUM(C12:D12)=2,E12=0,SUM(C13:$E$17)&gt;0),5,IF(OR(SUM(C12:E12)=0,AND(C12=1,D12=0,E12=0),AND(C12=1,D12=1,E12=0,SUM(C13:$E$17)=0),AND(C12=1,D12=1,E12=1)),0)))))</f>
        <v>0</v>
      </c>
      <c r="C12" s="69">
        <f>IF(H12="",0,1)</f>
        <v>0</v>
      </c>
      <c r="D12" s="69">
        <f t="shared" ref="D12:E12" si="0">IF(I12="",0,1)</f>
        <v>0</v>
      </c>
      <c r="E12" s="69">
        <f t="shared" si="0"/>
        <v>0</v>
      </c>
      <c r="G12" s="72" t="s">
        <v>18</v>
      </c>
      <c r="H12" s="1"/>
      <c r="I12" s="2"/>
      <c r="J12" s="206"/>
      <c r="K12" s="207"/>
      <c r="L12" s="207"/>
      <c r="M12" s="207"/>
      <c r="N12" s="207"/>
      <c r="O12" s="207"/>
      <c r="P12" s="207"/>
      <c r="Q12" s="207"/>
      <c r="R12" s="207"/>
      <c r="S12" s="207"/>
      <c r="T12" s="207"/>
      <c r="U12" s="207"/>
      <c r="V12" s="207"/>
      <c r="W12" s="207"/>
      <c r="X12" s="207"/>
      <c r="Y12" s="207"/>
      <c r="Z12" s="207"/>
      <c r="AA12" s="207"/>
      <c r="AB12" s="208"/>
      <c r="AD12" s="69">
        <f>IF(AND(AE12=1,AF12=1,AK12&lt;AJ12),2,IF(AND(AE12=0,OR(AF12=1,AG12=1)),3,IF(AND(AE12=1,AG12=1,AF12=0),4,IF(AND(SUM(AE12:AF12)=2,AG12=0,SUM(AE13:AG$17)&gt;0),5,IF(OR(SUM(AE12:AG12)=0,AND(AE12=1,AF12=0,AG12=0),AND(AE12=1,AF12=1,AG12=0,SUM(AE13:AG$17)=0),AND(AE12=1,AF12=1,AG12=1)),0)))))</f>
        <v>0</v>
      </c>
      <c r="AE12" s="69">
        <f>IF(AJ12="",0,1)</f>
        <v>0</v>
      </c>
      <c r="AF12" s="69">
        <f t="shared" ref="AF12:AF16" si="1">IF(AK12="",0,1)</f>
        <v>0</v>
      </c>
      <c r="AG12" s="69">
        <f t="shared" ref="AG12:AG16" si="2">IF(AL12="",0,1)</f>
        <v>0</v>
      </c>
      <c r="AI12" s="72" t="s">
        <v>37</v>
      </c>
      <c r="AJ12" s="1"/>
      <c r="AK12" s="2"/>
      <c r="AL12" s="206"/>
      <c r="AM12" s="207"/>
      <c r="AN12" s="207"/>
      <c r="AO12" s="207"/>
      <c r="AP12" s="207"/>
      <c r="AQ12" s="207"/>
      <c r="AR12" s="207"/>
      <c r="AS12" s="207"/>
      <c r="AT12" s="207"/>
      <c r="AU12" s="207"/>
      <c r="AV12" s="207"/>
      <c r="AW12" s="207"/>
      <c r="AX12" s="207"/>
      <c r="AY12" s="207"/>
      <c r="AZ12" s="207"/>
      <c r="BA12" s="207"/>
      <c r="BB12" s="207"/>
      <c r="BC12" s="207"/>
      <c r="BD12" s="208"/>
      <c r="BF12" s="69">
        <f>IF(AND(BG12=1,BH12=1,BM12&lt;BL12),2,IF(AND(BG12=0,OR(BH12=1,BI12=1)),3,IF(AND(BG12=1,BI12=1,BH12=0),4,IF(AND(SUM(BG12:BH12)=2,BI12=0,SUM(BG13:$BI$17)&gt;0),5,IF(OR(SUM(BG12:BI12)=0,AND(BG12=1,BH12=0,BI12=0),AND(BG12=1,BH12=1,BI12=0,SUM(BG13:$BI$17)=0),AND(BG12=1,BH12=1,BI12=1)),0)))))</f>
        <v>0</v>
      </c>
      <c r="BG12" s="69">
        <f>IF(BL12="",0,1)</f>
        <v>0</v>
      </c>
      <c r="BH12" s="69">
        <f t="shared" ref="BH12:BH16" si="3">IF(BM12="",0,1)</f>
        <v>0</v>
      </c>
      <c r="BI12" s="69">
        <f t="shared" ref="BI12:BI16" si="4">IF(BN12="",0,1)</f>
        <v>0</v>
      </c>
      <c r="BK12" s="72" t="s">
        <v>58</v>
      </c>
      <c r="BL12" s="1"/>
      <c r="BM12" s="2"/>
      <c r="BN12" s="206"/>
      <c r="BO12" s="207"/>
      <c r="BP12" s="207"/>
      <c r="BQ12" s="207"/>
      <c r="BR12" s="207"/>
      <c r="BS12" s="207"/>
      <c r="BT12" s="207"/>
      <c r="BU12" s="207"/>
      <c r="BV12" s="207"/>
      <c r="BW12" s="207"/>
      <c r="BX12" s="207"/>
      <c r="BY12" s="207"/>
      <c r="BZ12" s="207"/>
      <c r="CA12" s="207"/>
      <c r="CB12" s="207"/>
      <c r="CC12" s="207"/>
      <c r="CD12" s="207"/>
      <c r="CE12" s="207"/>
      <c r="CF12" s="208"/>
      <c r="CH12" s="69">
        <f>IF(AND(CI12=1,CJ12=1,CO12&lt;CN12),2,IF(AND(CI12=0,OR(CJ12=1,CK12=1)),3,IF(AND(CI12=1,CK12=1,CJ12=0),4,IF(AND(SUM(CI12:CJ12)=2,CK12=0,SUM(CI13:$CK$17)&gt;0),5,IF(OR(SUM(CI12:CK12)=0,AND(CI12=1,CJ12=0,CK12=0),AND(CI12=1,CJ12=1,CK12=0,SUM(CI13:$CK$17)=0),AND(CI12=1,CJ12=1,CK12=1)),0)))))</f>
        <v>0</v>
      </c>
      <c r="CI12" s="69">
        <f>IF(CN12="",0,1)</f>
        <v>0</v>
      </c>
      <c r="CJ12" s="69">
        <f t="shared" ref="CJ12:CJ16" si="5">IF(CO12="",0,1)</f>
        <v>0</v>
      </c>
      <c r="CK12" s="69">
        <f t="shared" ref="CK12:CK16" si="6">IF(CP12="",0,1)</f>
        <v>0</v>
      </c>
      <c r="CL12" s="29"/>
      <c r="CM12" s="72" t="s">
        <v>73</v>
      </c>
      <c r="CN12" s="1"/>
      <c r="CO12" s="2"/>
      <c r="CP12" s="206"/>
      <c r="CQ12" s="207"/>
      <c r="CR12" s="207"/>
      <c r="CS12" s="207"/>
      <c r="CT12" s="207"/>
      <c r="CU12" s="207"/>
      <c r="CV12" s="207"/>
      <c r="CW12" s="207"/>
      <c r="CX12" s="207"/>
      <c r="CY12" s="207"/>
      <c r="CZ12" s="207"/>
      <c r="DA12" s="207"/>
      <c r="DB12" s="207"/>
      <c r="DC12" s="207"/>
      <c r="DD12" s="207"/>
      <c r="DE12" s="207"/>
      <c r="DF12" s="207"/>
      <c r="DG12" s="207"/>
      <c r="DH12" s="208"/>
    </row>
    <row r="13" spans="2:112" ht="20.100000000000001" customHeight="1" x14ac:dyDescent="0.25">
      <c r="B13" s="69">
        <f>IF(AND(C13=1,D13=1,I13&lt;H13),2,IF(AND(C13=0,OR(D13=1,E13=1)),3,IF(AND(C13=1,E13=1,D13=0),4,IF(AND(SUM(C13:D13)=2,E13=0,SUM(C14:$E$17)&gt;0),5,IF(OR(SUM(C13:E13)=0,AND(C13=1,D13=0,E13=0),AND(C13=1,D13=1,E13=0,SUM(C14:$E$17)=0),AND(C13=1,D13=1,E13=1)),0)))))</f>
        <v>0</v>
      </c>
      <c r="C13" s="69">
        <f t="shared" ref="C13:C16" si="7">IF(H13="",0,1)</f>
        <v>0</v>
      </c>
      <c r="D13" s="69">
        <f t="shared" ref="D13:D16" si="8">IF(I13="",0,1)</f>
        <v>0</v>
      </c>
      <c r="E13" s="69">
        <f t="shared" ref="E13:E16" si="9">IF(J13="",0,1)</f>
        <v>0</v>
      </c>
      <c r="G13" s="72" t="s">
        <v>19</v>
      </c>
      <c r="H13" s="1"/>
      <c r="I13" s="2"/>
      <c r="J13" s="209"/>
      <c r="K13" s="210"/>
      <c r="L13" s="210"/>
      <c r="M13" s="210"/>
      <c r="N13" s="210"/>
      <c r="O13" s="210"/>
      <c r="P13" s="210"/>
      <c r="Q13" s="210"/>
      <c r="R13" s="210"/>
      <c r="S13" s="210"/>
      <c r="T13" s="210"/>
      <c r="U13" s="210"/>
      <c r="V13" s="210"/>
      <c r="W13" s="210"/>
      <c r="X13" s="210"/>
      <c r="Y13" s="210"/>
      <c r="Z13" s="210"/>
      <c r="AA13" s="210"/>
      <c r="AB13" s="211"/>
      <c r="AD13" s="69">
        <f>IF(AND(AE13=1,AF13=1,AK13&lt;AJ13),2,IF(AND(AE13=0,OR(AF13=1,AG13=1)),3,IF(AND(AE13=1,AG13=1,AF13=0),4,IF(AND(SUM(AE13:AF13)=2,AG13=0,SUM(AE14:AG$17)&gt;0),5,IF(OR(SUM(AE13:AG13)=0,AND(AE13=1,AF13=0,AG13=0),AND(AE13=1,AF13=1,AG13=0,SUM(AE14:AG$17)=0),AND(AE13=1,AF13=1,AG13=1)),0)))))</f>
        <v>0</v>
      </c>
      <c r="AE13" s="69">
        <f t="shared" ref="AE13:AE16" si="10">IF(AJ13="",0,1)</f>
        <v>0</v>
      </c>
      <c r="AF13" s="69">
        <f t="shared" si="1"/>
        <v>0</v>
      </c>
      <c r="AG13" s="69">
        <f t="shared" si="2"/>
        <v>0</v>
      </c>
      <c r="AI13" s="72" t="s">
        <v>38</v>
      </c>
      <c r="AJ13" s="1"/>
      <c r="AK13" s="2"/>
      <c r="AL13" s="209"/>
      <c r="AM13" s="210"/>
      <c r="AN13" s="210"/>
      <c r="AO13" s="210"/>
      <c r="AP13" s="210"/>
      <c r="AQ13" s="210"/>
      <c r="AR13" s="210"/>
      <c r="AS13" s="210"/>
      <c r="AT13" s="210"/>
      <c r="AU13" s="210"/>
      <c r="AV13" s="210"/>
      <c r="AW13" s="210"/>
      <c r="AX13" s="210"/>
      <c r="AY13" s="210"/>
      <c r="AZ13" s="210"/>
      <c r="BA13" s="210"/>
      <c r="BB13" s="210"/>
      <c r="BC13" s="210"/>
      <c r="BD13" s="211"/>
      <c r="BF13" s="69">
        <f>IF(AND(BG13=1,BH13=1,BM13&lt;BL13),2,IF(AND(BG13=0,OR(BH13=1,BI13=1)),3,IF(AND(BG13=1,BI13=1,BH13=0),4,IF(AND(SUM(BG13:BH13)=2,BI13=0,SUM(BG14:$BI$17)&gt;0),5,IF(OR(SUM(BG13:BI13)=0,AND(BG13=1,BH13=0,BI13=0),AND(BG13=1,BH13=1,BI13=0,SUM(BG14:$BI$17)=0),AND(BG13=1,BH13=1,BI13=1)),0)))))</f>
        <v>0</v>
      </c>
      <c r="BG13" s="69">
        <f t="shared" ref="BG13:BG16" si="11">IF(BL13="",0,1)</f>
        <v>0</v>
      </c>
      <c r="BH13" s="69">
        <f t="shared" si="3"/>
        <v>0</v>
      </c>
      <c r="BI13" s="69">
        <f t="shared" si="4"/>
        <v>0</v>
      </c>
      <c r="BK13" s="72" t="s">
        <v>59</v>
      </c>
      <c r="BL13" s="1"/>
      <c r="BM13" s="2"/>
      <c r="BN13" s="209"/>
      <c r="BO13" s="210"/>
      <c r="BP13" s="210"/>
      <c r="BQ13" s="210"/>
      <c r="BR13" s="210"/>
      <c r="BS13" s="210"/>
      <c r="BT13" s="210"/>
      <c r="BU13" s="210"/>
      <c r="BV13" s="210"/>
      <c r="BW13" s="210"/>
      <c r="BX13" s="210"/>
      <c r="BY13" s="210"/>
      <c r="BZ13" s="210"/>
      <c r="CA13" s="210"/>
      <c r="CB13" s="210"/>
      <c r="CC13" s="210"/>
      <c r="CD13" s="210"/>
      <c r="CE13" s="210"/>
      <c r="CF13" s="211"/>
      <c r="CH13" s="69">
        <f>IF(AND(CI13=1,CJ13=1,CO13&lt;CN13),2,IF(AND(CI13=0,OR(CJ13=1,CK13=1)),3,IF(AND(CI13=1,CK13=1,CJ13=0),4,IF(AND(SUM(CI13:CJ13)=2,CK13=0,SUM(CI14:$CK$17)&gt;0),5,IF(OR(SUM(CI13:CK13)=0,AND(CI13=1,CJ13=0,CK13=0),AND(CI13=1,CJ13=1,CK13=0,SUM(CI14:$CK$17)=0),AND(CI13=1,CJ13=1,CK13=1)),0)))))</f>
        <v>0</v>
      </c>
      <c r="CI13" s="69">
        <f t="shared" ref="CI13:CI16" si="12">IF(CN13="",0,1)</f>
        <v>0</v>
      </c>
      <c r="CJ13" s="69">
        <f t="shared" si="5"/>
        <v>0</v>
      </c>
      <c r="CK13" s="69">
        <f t="shared" si="6"/>
        <v>0</v>
      </c>
      <c r="CL13" s="29"/>
      <c r="CM13" s="72" t="s">
        <v>74</v>
      </c>
      <c r="CN13" s="1"/>
      <c r="CO13" s="2"/>
      <c r="CP13" s="209"/>
      <c r="CQ13" s="210"/>
      <c r="CR13" s="210"/>
      <c r="CS13" s="210"/>
      <c r="CT13" s="210"/>
      <c r="CU13" s="210"/>
      <c r="CV13" s="210"/>
      <c r="CW13" s="210"/>
      <c r="CX13" s="210"/>
      <c r="CY13" s="210"/>
      <c r="CZ13" s="210"/>
      <c r="DA13" s="210"/>
      <c r="DB13" s="210"/>
      <c r="DC13" s="210"/>
      <c r="DD13" s="210"/>
      <c r="DE13" s="210"/>
      <c r="DF13" s="210"/>
      <c r="DG13" s="210"/>
      <c r="DH13" s="211"/>
    </row>
    <row r="14" spans="2:112" ht="20.100000000000001" customHeight="1" x14ac:dyDescent="0.25">
      <c r="B14" s="69">
        <f>IF(AND(C14=1,D14=1,I14&lt;H14),2,IF(AND(C14=0,OR(D14=1,E14=1)),3,IF(AND(C14=1,E14=1,D14=0),4,IF(AND(SUM(C14:D14)=2,E14=0,SUM(C15:$E$17)&gt;0),5,IF(OR(SUM(C14:E14)=0,AND(C14=1,D14=0,E14=0),AND(C14=1,D14=1,E14=0,SUM(C15:$E$17)=0),AND(C14=1,D14=1,E14=1)),0)))))</f>
        <v>0</v>
      </c>
      <c r="C14" s="69">
        <f t="shared" si="7"/>
        <v>0</v>
      </c>
      <c r="D14" s="69">
        <f t="shared" si="8"/>
        <v>0</v>
      </c>
      <c r="E14" s="69">
        <f t="shared" si="9"/>
        <v>0</v>
      </c>
      <c r="G14" s="72" t="s">
        <v>20</v>
      </c>
      <c r="H14" s="1"/>
      <c r="I14" s="2"/>
      <c r="J14" s="209"/>
      <c r="K14" s="210"/>
      <c r="L14" s="210"/>
      <c r="M14" s="210"/>
      <c r="N14" s="210"/>
      <c r="O14" s="210"/>
      <c r="P14" s="210"/>
      <c r="Q14" s="210"/>
      <c r="R14" s="210"/>
      <c r="S14" s="210"/>
      <c r="T14" s="210"/>
      <c r="U14" s="210"/>
      <c r="V14" s="210"/>
      <c r="W14" s="210"/>
      <c r="X14" s="210"/>
      <c r="Y14" s="210"/>
      <c r="Z14" s="210"/>
      <c r="AA14" s="210"/>
      <c r="AB14" s="211"/>
      <c r="AD14" s="69">
        <f>IF(AND(AE14=1,AF14=1,AK14&lt;AJ14),2,IF(AND(AE14=0,OR(AF14=1,AG14=1)),3,IF(AND(AE14=1,AG14=1,AF14=0),4,IF(AND(SUM(AE14:AF14)=2,AG14=0,SUM(AE15:AG$17)&gt;0),5,IF(OR(SUM(AE14:AG14)=0,AND(AE14=1,AF14=0,AG14=0),AND(AE14=1,AF14=1,AG14=0,SUM(AE15:AG$17)=0),AND(AE14=1,AF14=1,AG14=1)),0)))))</f>
        <v>0</v>
      </c>
      <c r="AE14" s="69">
        <f t="shared" si="10"/>
        <v>0</v>
      </c>
      <c r="AF14" s="69">
        <f t="shared" si="1"/>
        <v>0</v>
      </c>
      <c r="AG14" s="69">
        <f t="shared" si="2"/>
        <v>0</v>
      </c>
      <c r="AI14" s="72" t="s">
        <v>39</v>
      </c>
      <c r="AJ14" s="1"/>
      <c r="AK14" s="2"/>
      <c r="AL14" s="209"/>
      <c r="AM14" s="210"/>
      <c r="AN14" s="210"/>
      <c r="AO14" s="210"/>
      <c r="AP14" s="210"/>
      <c r="AQ14" s="210"/>
      <c r="AR14" s="210"/>
      <c r="AS14" s="210"/>
      <c r="AT14" s="210"/>
      <c r="AU14" s="210"/>
      <c r="AV14" s="210"/>
      <c r="AW14" s="210"/>
      <c r="AX14" s="210"/>
      <c r="AY14" s="210"/>
      <c r="AZ14" s="210"/>
      <c r="BA14" s="210"/>
      <c r="BB14" s="210"/>
      <c r="BC14" s="210"/>
      <c r="BD14" s="211"/>
      <c r="BF14" s="69">
        <f>IF(AND(BG14=1,BH14=1,BM14&lt;BL14),2,IF(AND(BG14=0,OR(BH14=1,BI14=1)),3,IF(AND(BG14=1,BI14=1,BH14=0),4,IF(AND(SUM(BG14:BH14)=2,BI14=0,SUM(BG15:$BI$17)&gt;0),5,IF(OR(SUM(BG14:BI14)=0,AND(BG14=1,BH14=0,BI14=0),AND(BG14=1,BH14=1,BI14=0,SUM(BG15:$BI$17)=0),AND(BG14=1,BH14=1,BI14=1)),0)))))</f>
        <v>0</v>
      </c>
      <c r="BG14" s="69">
        <f t="shared" si="11"/>
        <v>0</v>
      </c>
      <c r="BH14" s="69">
        <f t="shared" si="3"/>
        <v>0</v>
      </c>
      <c r="BI14" s="69">
        <f t="shared" si="4"/>
        <v>0</v>
      </c>
      <c r="BK14" s="72" t="s">
        <v>60</v>
      </c>
      <c r="BL14" s="1"/>
      <c r="BM14" s="2"/>
      <c r="BN14" s="209"/>
      <c r="BO14" s="210"/>
      <c r="BP14" s="210"/>
      <c r="BQ14" s="210"/>
      <c r="BR14" s="210"/>
      <c r="BS14" s="210"/>
      <c r="BT14" s="210"/>
      <c r="BU14" s="210"/>
      <c r="BV14" s="210"/>
      <c r="BW14" s="210"/>
      <c r="BX14" s="210"/>
      <c r="BY14" s="210"/>
      <c r="BZ14" s="210"/>
      <c r="CA14" s="210"/>
      <c r="CB14" s="210"/>
      <c r="CC14" s="210"/>
      <c r="CD14" s="210"/>
      <c r="CE14" s="210"/>
      <c r="CF14" s="211"/>
      <c r="CH14" s="69">
        <f>IF(AND(CI14=1,CJ14=1,CO14&lt;CN14),2,IF(AND(CI14=0,OR(CJ14=1,CK14=1)),3,IF(AND(CI14=1,CK14=1,CJ14=0),4,IF(AND(SUM(CI14:CJ14)=2,CK14=0,SUM(CI15:$CK$17)&gt;0),5,IF(OR(SUM(CI14:CK14)=0,AND(CI14=1,CJ14=0,CK14=0),AND(CI14=1,CJ14=1,CK14=0,SUM(CI15:$CK$17)=0),AND(CI14=1,CJ14=1,CK14=1)),0)))))</f>
        <v>0</v>
      </c>
      <c r="CI14" s="69">
        <f t="shared" si="12"/>
        <v>0</v>
      </c>
      <c r="CJ14" s="69">
        <f t="shared" si="5"/>
        <v>0</v>
      </c>
      <c r="CK14" s="69">
        <f t="shared" si="6"/>
        <v>0</v>
      </c>
      <c r="CL14" s="29"/>
      <c r="CM14" s="72" t="s">
        <v>75</v>
      </c>
      <c r="CN14" s="1"/>
      <c r="CO14" s="2"/>
      <c r="CP14" s="209"/>
      <c r="CQ14" s="210"/>
      <c r="CR14" s="210"/>
      <c r="CS14" s="210"/>
      <c r="CT14" s="210"/>
      <c r="CU14" s="210"/>
      <c r="CV14" s="210"/>
      <c r="CW14" s="210"/>
      <c r="CX14" s="210"/>
      <c r="CY14" s="210"/>
      <c r="CZ14" s="210"/>
      <c r="DA14" s="210"/>
      <c r="DB14" s="210"/>
      <c r="DC14" s="210"/>
      <c r="DD14" s="210"/>
      <c r="DE14" s="210"/>
      <c r="DF14" s="210"/>
      <c r="DG14" s="210"/>
      <c r="DH14" s="211"/>
    </row>
    <row r="15" spans="2:112" ht="20.100000000000001" customHeight="1" x14ac:dyDescent="0.25">
      <c r="B15" s="69">
        <f>IF(AND(C15=1,D15=1,I15&lt;H15),2,IF(AND(C15=0,OR(D15=1,E15=1)),3,IF(AND(C15=1,E15=1,D15=0),4,IF(AND(SUM(C15:D15)=2,E15=0,SUM(C16:$E$17)&gt;0),5,IF(OR(SUM(C15:E15)=0,AND(C15=1,D15=0,E15=0),AND(C15=1,D15=1,E15=0,SUM(C16:$E$17)=0),AND(C15=1,D15=1,E15=1)),0)))))</f>
        <v>0</v>
      </c>
      <c r="C15" s="69">
        <f t="shared" si="7"/>
        <v>0</v>
      </c>
      <c r="D15" s="69">
        <f t="shared" si="8"/>
        <v>0</v>
      </c>
      <c r="E15" s="69">
        <f t="shared" si="9"/>
        <v>0</v>
      </c>
      <c r="G15" s="72" t="s">
        <v>21</v>
      </c>
      <c r="H15" s="1"/>
      <c r="I15" s="2"/>
      <c r="J15" s="209"/>
      <c r="K15" s="210"/>
      <c r="L15" s="210"/>
      <c r="M15" s="210"/>
      <c r="N15" s="210"/>
      <c r="O15" s="210"/>
      <c r="P15" s="210"/>
      <c r="Q15" s="210"/>
      <c r="R15" s="210"/>
      <c r="S15" s="210"/>
      <c r="T15" s="210"/>
      <c r="U15" s="210"/>
      <c r="V15" s="210"/>
      <c r="W15" s="210"/>
      <c r="X15" s="210"/>
      <c r="Y15" s="210"/>
      <c r="Z15" s="210"/>
      <c r="AA15" s="210"/>
      <c r="AB15" s="211"/>
      <c r="AD15" s="69">
        <f>IF(AND(AE15=1,AF15=1,AK15&lt;AJ15),2,IF(AND(AE15=0,OR(AF15=1,AG15=1)),3,IF(AND(AE15=1,AG15=1,AF15=0),4,IF(AND(SUM(AE15:AF15)=2,AG15=0,SUM(AE16:AG$17)&gt;0),5,IF(OR(SUM(AE15:AG15)=0,AND(AE15=1,AF15=0,AG15=0),AND(AE15=1,AF15=1,AG15=0,SUM(AE16:AG$17)=0),AND(AE15=1,AF15=1,AG15=1)),0)))))</f>
        <v>0</v>
      </c>
      <c r="AE15" s="69">
        <f t="shared" si="10"/>
        <v>0</v>
      </c>
      <c r="AF15" s="69">
        <f t="shared" si="1"/>
        <v>0</v>
      </c>
      <c r="AG15" s="69">
        <f t="shared" si="2"/>
        <v>0</v>
      </c>
      <c r="AI15" s="72" t="s">
        <v>40</v>
      </c>
      <c r="AJ15" s="1"/>
      <c r="AK15" s="2"/>
      <c r="AL15" s="209"/>
      <c r="AM15" s="210"/>
      <c r="AN15" s="210"/>
      <c r="AO15" s="210"/>
      <c r="AP15" s="210"/>
      <c r="AQ15" s="210"/>
      <c r="AR15" s="210"/>
      <c r="AS15" s="210"/>
      <c r="AT15" s="210"/>
      <c r="AU15" s="210"/>
      <c r="AV15" s="210"/>
      <c r="AW15" s="210"/>
      <c r="AX15" s="210"/>
      <c r="AY15" s="210"/>
      <c r="AZ15" s="210"/>
      <c r="BA15" s="210"/>
      <c r="BB15" s="210"/>
      <c r="BC15" s="210"/>
      <c r="BD15" s="211"/>
      <c r="BF15" s="69">
        <f>IF(AND(BG15=1,BH15=1,BM15&lt;BL15),2,IF(AND(BG15=0,OR(BH15=1,BI15=1)),3,IF(AND(BG15=1,BI15=1,BH15=0),4,IF(AND(SUM(BG15:BH15)=2,BI15=0,SUM(BG16:$BI$17)&gt;0),5,IF(OR(SUM(BG15:BI15)=0,AND(BG15=1,BH15=0,BI15=0),AND(BG15=1,BH15=1,BI15=0,SUM(BG16:$BI$17)=0),AND(BG15=1,BH15=1,BI15=1)),0)))))</f>
        <v>0</v>
      </c>
      <c r="BG15" s="69">
        <f t="shared" si="11"/>
        <v>0</v>
      </c>
      <c r="BH15" s="69">
        <f t="shared" si="3"/>
        <v>0</v>
      </c>
      <c r="BI15" s="69">
        <f t="shared" si="4"/>
        <v>0</v>
      </c>
      <c r="BK15" s="72" t="s">
        <v>61</v>
      </c>
      <c r="BL15" s="1"/>
      <c r="BM15" s="2"/>
      <c r="BN15" s="209"/>
      <c r="BO15" s="210"/>
      <c r="BP15" s="210"/>
      <c r="BQ15" s="210"/>
      <c r="BR15" s="210"/>
      <c r="BS15" s="210"/>
      <c r="BT15" s="210"/>
      <c r="BU15" s="210"/>
      <c r="BV15" s="210"/>
      <c r="BW15" s="210"/>
      <c r="BX15" s="210"/>
      <c r="BY15" s="210"/>
      <c r="BZ15" s="210"/>
      <c r="CA15" s="210"/>
      <c r="CB15" s="210"/>
      <c r="CC15" s="210"/>
      <c r="CD15" s="210"/>
      <c r="CE15" s="210"/>
      <c r="CF15" s="211"/>
      <c r="CH15" s="69">
        <f>IF(AND(CI15=1,CJ15=1,CO15&lt;CN15),2,IF(AND(CI15=0,OR(CJ15=1,CK15=1)),3,IF(AND(CI15=1,CK15=1,CJ15=0),4,IF(AND(SUM(CI15:CJ15)=2,CK15=0,SUM(CI16:$CK$17)&gt;0),5,IF(OR(SUM(CI15:CK15)=0,AND(CI15=1,CJ15=0,CK15=0),AND(CI15=1,CJ15=1,CK15=0,SUM(CI16:$CK$17)=0),AND(CI15=1,CJ15=1,CK15=1)),0)))))</f>
        <v>0</v>
      </c>
      <c r="CI15" s="69">
        <f t="shared" si="12"/>
        <v>0</v>
      </c>
      <c r="CJ15" s="69">
        <f t="shared" si="5"/>
        <v>0</v>
      </c>
      <c r="CK15" s="69">
        <f t="shared" si="6"/>
        <v>0</v>
      </c>
      <c r="CL15" s="29"/>
      <c r="CM15" s="72" t="s">
        <v>76</v>
      </c>
      <c r="CN15" s="1"/>
      <c r="CO15" s="2"/>
      <c r="CP15" s="209"/>
      <c r="CQ15" s="210"/>
      <c r="CR15" s="210"/>
      <c r="CS15" s="210"/>
      <c r="CT15" s="210"/>
      <c r="CU15" s="210"/>
      <c r="CV15" s="210"/>
      <c r="CW15" s="210"/>
      <c r="CX15" s="210"/>
      <c r="CY15" s="210"/>
      <c r="CZ15" s="210"/>
      <c r="DA15" s="210"/>
      <c r="DB15" s="210"/>
      <c r="DC15" s="210"/>
      <c r="DD15" s="210"/>
      <c r="DE15" s="210"/>
      <c r="DF15" s="210"/>
      <c r="DG15" s="210"/>
      <c r="DH15" s="211"/>
    </row>
    <row r="16" spans="2:112" ht="20.100000000000001" customHeight="1" thickBot="1" x14ac:dyDescent="0.3">
      <c r="B16" s="73">
        <f>IF(AND(C16=1,D16=1,I16&lt;H16),2,IF(AND(C16=0,OR(D16=1,E16=1)),3,IF(AND(C16=1,E16=1,D16=0),4,IF(AND(SUM(C16:D16)=2,E16=0,F20=1),5,IF(OR(SUM(C16:E16)=0,AND(C16=1,D16=0,E16=0),AND(C16=1,D16=1,E16=0,SUM(C17:$E$17)=0),AND(C16=1,D16=1,E16=1)),0)))))</f>
        <v>0</v>
      </c>
      <c r="C16" s="69">
        <f t="shared" si="7"/>
        <v>0</v>
      </c>
      <c r="D16" s="69">
        <f t="shared" si="8"/>
        <v>0</v>
      </c>
      <c r="E16" s="69">
        <f t="shared" si="9"/>
        <v>0</v>
      </c>
      <c r="G16" s="74" t="s">
        <v>22</v>
      </c>
      <c r="H16" s="3"/>
      <c r="I16" s="4"/>
      <c r="J16" s="212"/>
      <c r="K16" s="213"/>
      <c r="L16" s="213"/>
      <c r="M16" s="213"/>
      <c r="N16" s="213"/>
      <c r="O16" s="213"/>
      <c r="P16" s="213"/>
      <c r="Q16" s="213"/>
      <c r="R16" s="213"/>
      <c r="S16" s="213"/>
      <c r="T16" s="213"/>
      <c r="U16" s="213"/>
      <c r="V16" s="213"/>
      <c r="W16" s="213"/>
      <c r="X16" s="213"/>
      <c r="Y16" s="213"/>
      <c r="Z16" s="213"/>
      <c r="AA16" s="213"/>
      <c r="AB16" s="214"/>
      <c r="AD16" s="73">
        <f>IF(AND(AE16=1,AF16=1,AK16&lt;AJ16),2,IF(AND(AE16=0,OR(AF16=1,AG16=1)),3,IF(AND(AE16=1,AG16=1,AF16=0),4,IF(AND(SUM(AE16:AF16)=2,AG16=0,AH20=1),5,IF(OR(SUM(AE16:AG16)=0,AND(AE16=1,AF16=0,AG16=0),AND(AE16=1,AF16=1,AG16=0,SUM($AD17:AG$17)=0),AND(AE16=1,AF16=1,AG16=1)),0)))))</f>
        <v>0</v>
      </c>
      <c r="AE16" s="69">
        <f t="shared" si="10"/>
        <v>0</v>
      </c>
      <c r="AF16" s="69">
        <f t="shared" si="1"/>
        <v>0</v>
      </c>
      <c r="AG16" s="69">
        <f t="shared" si="2"/>
        <v>0</v>
      </c>
      <c r="AI16" s="74" t="s">
        <v>41</v>
      </c>
      <c r="AJ16" s="3"/>
      <c r="AK16" s="4"/>
      <c r="AL16" s="212"/>
      <c r="AM16" s="213"/>
      <c r="AN16" s="213"/>
      <c r="AO16" s="213"/>
      <c r="AP16" s="213"/>
      <c r="AQ16" s="213"/>
      <c r="AR16" s="213"/>
      <c r="AS16" s="213"/>
      <c r="AT16" s="213"/>
      <c r="AU16" s="213"/>
      <c r="AV16" s="213"/>
      <c r="AW16" s="213"/>
      <c r="AX16" s="213"/>
      <c r="AY16" s="213"/>
      <c r="AZ16" s="213"/>
      <c r="BA16" s="213"/>
      <c r="BB16" s="213"/>
      <c r="BC16" s="213"/>
      <c r="BD16" s="214"/>
      <c r="BF16" s="73">
        <f>IF(AND(BG16=1,BH16=1,BM16&lt;BL16),2,IF(AND(BG16=0,OR(BH16=1,BI16=1)),3,IF(AND(BG16=1,BI16=1,BH16=0),4,IF(AND(SUM(BG16:BH16)=2,BI16=0,BJ20=1),5,IF(OR(SUM(BG16:BI16)=0,AND(BG16=1,BH16=0,BI16=0),AND(BG16=1,BH16=1,BI16=0,SUM($BG17:BI$17)=0),AND(BG16=1,BH16=1,BI16=1)),0)))))</f>
        <v>0</v>
      </c>
      <c r="BG16" s="69">
        <f t="shared" si="11"/>
        <v>0</v>
      </c>
      <c r="BH16" s="69">
        <f t="shared" si="3"/>
        <v>0</v>
      </c>
      <c r="BI16" s="69">
        <f t="shared" si="4"/>
        <v>0</v>
      </c>
      <c r="BK16" s="74" t="s">
        <v>62</v>
      </c>
      <c r="BL16" s="3"/>
      <c r="BM16" s="4"/>
      <c r="BN16" s="212"/>
      <c r="BO16" s="213"/>
      <c r="BP16" s="213"/>
      <c r="BQ16" s="213"/>
      <c r="BR16" s="213"/>
      <c r="BS16" s="213"/>
      <c r="BT16" s="213"/>
      <c r="BU16" s="213"/>
      <c r="BV16" s="213"/>
      <c r="BW16" s="213"/>
      <c r="BX16" s="213"/>
      <c r="BY16" s="213"/>
      <c r="BZ16" s="213"/>
      <c r="CA16" s="213"/>
      <c r="CB16" s="213"/>
      <c r="CC16" s="213"/>
      <c r="CD16" s="213"/>
      <c r="CE16" s="213"/>
      <c r="CF16" s="214"/>
      <c r="CH16" s="73">
        <f>IF(AND(CI16=1,CJ16=1,CO16&lt;CN16),2,IF(AND(CI16=0,OR(CJ16=1,CK16=1)),3,IF(AND(CI16=1,CK16=1,CJ16=0),4,IF(AND(SUM(CI16:CJ16)=2,CK16=0,CL20=1),5,IF(OR(SUM(CI16:CK16)=0,AND(CI16=1,CJ16=0,CK16=0),AND(CI16=1,CJ16=1,CK16=0,SUM($CH17:CK$17)=0),AND(CI16=1,CJ16=1,CK16=1)),0)))))</f>
        <v>0</v>
      </c>
      <c r="CI16" s="69">
        <f t="shared" si="12"/>
        <v>0</v>
      </c>
      <c r="CJ16" s="69">
        <f t="shared" si="5"/>
        <v>0</v>
      </c>
      <c r="CK16" s="69">
        <f t="shared" si="6"/>
        <v>0</v>
      </c>
      <c r="CL16" s="29"/>
      <c r="CM16" s="74" t="s">
        <v>77</v>
      </c>
      <c r="CN16" s="3"/>
      <c r="CO16" s="4"/>
      <c r="CP16" s="212"/>
      <c r="CQ16" s="213"/>
      <c r="CR16" s="213"/>
      <c r="CS16" s="213"/>
      <c r="CT16" s="213"/>
      <c r="CU16" s="213"/>
      <c r="CV16" s="213"/>
      <c r="CW16" s="213"/>
      <c r="CX16" s="213"/>
      <c r="CY16" s="213"/>
      <c r="CZ16" s="213"/>
      <c r="DA16" s="213"/>
      <c r="DB16" s="213"/>
      <c r="DC16" s="213"/>
      <c r="DD16" s="213"/>
      <c r="DE16" s="213"/>
      <c r="DF16" s="213"/>
      <c r="DG16" s="213"/>
      <c r="DH16" s="214"/>
    </row>
    <row r="17" spans="2:92" ht="20.100000000000001" customHeight="1" x14ac:dyDescent="0.25">
      <c r="H17" s="38" t="str">
        <f>IF(F8=1,"NOTA: existen paquetes de trabajo anteriores sin cumplimentar",IF(AND(SUM(C11:E11)&gt;0,J9=""),"ERROR: No se ha indicado el nombre del paquete de trabajo",IF(OR(B12=2,B13=2,B14=2,B15=2,B16=2),"ERROR: en una tarea, el mes de finalización es anterior al de inicio",IF(OR(B12=3,B13=3,B14=3,B15=3,B16=3),"ERROR: falta Indicar el mes de inicio de alguna tarea",IF(OR(B12=4,B13=4,B14=4,B15=4,B16=4),"ERROR: falta Indicar el mes de finalización de alguna tarea",IF(OR(B12=5,B13=5,B14=5,B15=5,B16=5),"ERROR: no se ha cumplimentado el nombre de la tarea",""))))))</f>
        <v/>
      </c>
      <c r="AJ17" s="38" t="str">
        <f>IF(AH8=1,"NOTA: existen paquetes de trabajo anteriores sin cumplimentar",IF(AND(SUM(AE11:AG11)&gt;0,AL9=""),"ERROR: No se ha indicado el nombre del paquete de trabajo",IF(OR(AD12=2,AD13=2,AD14=2,AD15=2,AD16=2),"ERROR: en una tarea, el mes de finalización es anterior al de inicio",IF(OR(AD12=3,AD13=3,AD14=3,AD15=3,AD16=3),"ERROR: falta Indicar el mes de inicio de alguna tarea",IF(OR(AD12=4,AD13=4,AD14=4,AD15=4,AD16=4),"ERROR: falta Indicar el mes de finalziación de alguna tarea",IF(OR(AD12=5,AD13=5,AD14=5,AD15=5,AD16=5),"ERROR: no se ha cumplimentado el nombre de la tarea",""))))))</f>
        <v/>
      </c>
      <c r="BL17" s="38" t="str">
        <f>IF(BJ8=1,"NOTA: existen paquetes de trabajo anteriores sin cumplimentar",IF(AND(SUM(BG11:BI11)&gt;0,BN9=""),"ERROR: No se ha indicado el nombre del paquete de trabajo",IF(OR(BF12=2,BF13=2,BF14=2,BF15=2,BF16=2),"ERROR: en una tarea, el mes de finalización es anterior al de inicio",IF(OR(BF12=3,BF13=3,BF14=3,BF15=3,BF16=3),"ERROR: falta Indicar el mes de inicio de alguna tarea",IF(OR(BF12=4,BF13=4,BF14=4,BF15=4,BF16=4),"ERROR: falta Indicar el mes de finalziación de alguna tarea",IF(OR(BF12=5,BF13=5,BF14=5,BF15=5,BF16=5),"ERROR: no se ha cumplimentado el nombre de la tarea",""))))))</f>
        <v/>
      </c>
      <c r="CN17" s="38" t="str">
        <f>IF(CL8=1,"NOTA: existen paquetes de trabajo anteriores sin cumplimentar",IF(AND(SUM(CI11:CK11)&gt;0,CP9=""),"ERROR: No se ha indicado el nombre del paquete de trabajo",IF(OR(CH12=2,CH13=2,CH14=2,CH15=2,CH16=2),"ERROR: en una tarea, el mes de finalización es anterior al de inicio",IF(OR(CH12=3,CH13=3,CH14=3,CH15=3,CH16=3),"ERROR: falta Indicar el mes de inicio de alguna tarea",IF(OR(CH12=4,CH13=4,CH14=4,CH15=4,CH16=4),"ERROR: falta Indicar el mes de finalziación de alguna tarea",IF(OR(CH12=5,CH13=5,CH14=5,CH15=5,CH16=5),"ERROR: no se ha cumplimentado el nombre de la tarea",""))))))</f>
        <v/>
      </c>
    </row>
    <row r="18" spans="2:92" ht="9.9499999999999993" customHeight="1" thickBot="1" x14ac:dyDescent="0.3"/>
    <row r="19" spans="2:92" ht="20.100000000000001" customHeight="1" thickBot="1" x14ac:dyDescent="0.3">
      <c r="F19" s="29">
        <f>IF(AND(F20&lt;&gt;0,F9=0),1,0)</f>
        <v>0</v>
      </c>
      <c r="G19" s="163" t="s">
        <v>165</v>
      </c>
      <c r="H19" s="164"/>
      <c r="I19" s="164"/>
      <c r="J19" s="164"/>
      <c r="K19" s="164"/>
      <c r="L19" s="164"/>
      <c r="M19" s="164"/>
      <c r="N19" s="164"/>
      <c r="O19" s="164"/>
      <c r="P19" s="164"/>
      <c r="Q19" s="164"/>
      <c r="R19" s="164"/>
      <c r="S19" s="164"/>
      <c r="T19" s="164"/>
      <c r="U19" s="164"/>
      <c r="V19" s="164"/>
      <c r="W19" s="164"/>
      <c r="X19" s="164"/>
      <c r="Y19" s="164"/>
      <c r="Z19" s="164"/>
      <c r="AA19" s="164"/>
      <c r="AB19" s="165"/>
      <c r="AH19" s="29">
        <f>IF(AND(AH20&lt;&gt;0,OR(AH9=0,F31=0,F20=0,F9=0)),1,0)</f>
        <v>0</v>
      </c>
      <c r="AI19" s="163" t="s">
        <v>163</v>
      </c>
      <c r="AJ19" s="164"/>
      <c r="AK19" s="164"/>
      <c r="AL19" s="164"/>
      <c r="AM19" s="164"/>
      <c r="AN19" s="164"/>
      <c r="AO19" s="164"/>
      <c r="AP19" s="164"/>
      <c r="AQ19" s="164"/>
      <c r="AR19" s="164"/>
      <c r="AS19" s="164"/>
      <c r="AT19" s="164"/>
      <c r="AU19" s="164"/>
      <c r="AV19" s="164"/>
      <c r="AW19" s="164"/>
      <c r="AX19" s="164"/>
      <c r="AY19" s="164"/>
      <c r="AZ19" s="164"/>
      <c r="BA19" s="164"/>
      <c r="BB19" s="164"/>
      <c r="BC19" s="164"/>
      <c r="BD19" s="165"/>
      <c r="BJ19" s="29">
        <f>IF(AND(BJ20&lt;&gt;0,OR(BJ9=0,AH31=0,AH20=0,AH9=0,F31=0,F20=0,F9=0)),1,0)</f>
        <v>0</v>
      </c>
      <c r="BK19" s="163" t="s">
        <v>160</v>
      </c>
      <c r="BL19" s="164"/>
      <c r="BM19" s="164"/>
      <c r="BN19" s="164"/>
      <c r="BO19" s="164"/>
      <c r="BP19" s="164"/>
      <c r="BQ19" s="164"/>
      <c r="BR19" s="164"/>
      <c r="BS19" s="164"/>
      <c r="BT19" s="164"/>
      <c r="BU19" s="164"/>
      <c r="BV19" s="164"/>
      <c r="BW19" s="164"/>
      <c r="BX19" s="164"/>
      <c r="BY19" s="164"/>
      <c r="BZ19" s="164"/>
      <c r="CA19" s="164"/>
      <c r="CB19" s="164"/>
      <c r="CC19" s="164"/>
      <c r="CD19" s="164"/>
      <c r="CE19" s="164"/>
      <c r="CF19" s="165"/>
    </row>
    <row r="20" spans="2:92" ht="20.100000000000001" customHeight="1" thickBot="1" x14ac:dyDescent="0.3">
      <c r="C20" s="202" t="s">
        <v>191</v>
      </c>
      <c r="D20" s="202"/>
      <c r="E20" s="202"/>
      <c r="F20" s="29">
        <f>IF(AND(J20="",SUM(H23:I27)=0),0,1)</f>
        <v>0</v>
      </c>
      <c r="G20" s="203" t="s">
        <v>0</v>
      </c>
      <c r="H20" s="204"/>
      <c r="I20" s="205"/>
      <c r="J20" s="215"/>
      <c r="K20" s="216"/>
      <c r="L20" s="216"/>
      <c r="M20" s="216"/>
      <c r="N20" s="216"/>
      <c r="O20" s="216"/>
      <c r="P20" s="216"/>
      <c r="Q20" s="216"/>
      <c r="R20" s="216"/>
      <c r="S20" s="216"/>
      <c r="T20" s="216"/>
      <c r="U20" s="216"/>
      <c r="V20" s="216"/>
      <c r="W20" s="216"/>
      <c r="X20" s="216"/>
      <c r="Y20" s="216"/>
      <c r="Z20" s="216"/>
      <c r="AA20" s="216"/>
      <c r="AB20" s="217"/>
      <c r="AD20" s="29"/>
      <c r="AE20" s="202" t="s">
        <v>191</v>
      </c>
      <c r="AF20" s="202"/>
      <c r="AG20" s="202"/>
      <c r="AH20" s="29">
        <f>IF(AND(AL20="",SUM(AJ23:AK27)=0),0,1)</f>
        <v>0</v>
      </c>
      <c r="AI20" s="203" t="s">
        <v>0</v>
      </c>
      <c r="AJ20" s="204"/>
      <c r="AK20" s="205"/>
      <c r="AL20" s="215"/>
      <c r="AM20" s="216"/>
      <c r="AN20" s="216"/>
      <c r="AO20" s="216"/>
      <c r="AP20" s="216"/>
      <c r="AQ20" s="216"/>
      <c r="AR20" s="216"/>
      <c r="AS20" s="216"/>
      <c r="AT20" s="216"/>
      <c r="AU20" s="216"/>
      <c r="AV20" s="216"/>
      <c r="AW20" s="216"/>
      <c r="AX20" s="216"/>
      <c r="AY20" s="216"/>
      <c r="AZ20" s="216"/>
      <c r="BA20" s="216"/>
      <c r="BB20" s="216"/>
      <c r="BC20" s="216"/>
      <c r="BD20" s="217"/>
      <c r="BF20" s="29"/>
      <c r="BG20" s="202" t="s">
        <v>191</v>
      </c>
      <c r="BH20" s="202"/>
      <c r="BI20" s="202"/>
      <c r="BJ20" s="29">
        <f>IF(AND(BN20="",SUM(BL23:BM27)=0),0,1)</f>
        <v>0</v>
      </c>
      <c r="BK20" s="203" t="s">
        <v>0</v>
      </c>
      <c r="BL20" s="204"/>
      <c r="BM20" s="205"/>
      <c r="BN20" s="215"/>
      <c r="BO20" s="216"/>
      <c r="BP20" s="216"/>
      <c r="BQ20" s="216"/>
      <c r="BR20" s="216"/>
      <c r="BS20" s="216"/>
      <c r="BT20" s="216"/>
      <c r="BU20" s="216"/>
      <c r="BV20" s="216"/>
      <c r="BW20" s="216"/>
      <c r="BX20" s="216"/>
      <c r="BY20" s="216"/>
      <c r="BZ20" s="216"/>
      <c r="CA20" s="216"/>
      <c r="CB20" s="216"/>
      <c r="CC20" s="216"/>
      <c r="CD20" s="216"/>
      <c r="CE20" s="216"/>
      <c r="CF20" s="217"/>
    </row>
    <row r="21" spans="2:92" ht="20.100000000000001" customHeight="1" x14ac:dyDescent="0.25">
      <c r="C21" s="69" t="s">
        <v>83</v>
      </c>
      <c r="D21" s="69" t="s">
        <v>95</v>
      </c>
      <c r="E21" s="69" t="s">
        <v>88</v>
      </c>
      <c r="G21" s="226" t="s">
        <v>88</v>
      </c>
      <c r="H21" s="218" t="s">
        <v>85</v>
      </c>
      <c r="I21" s="219"/>
      <c r="J21" s="220" t="s">
        <v>89</v>
      </c>
      <c r="K21" s="221"/>
      <c r="L21" s="221"/>
      <c r="M21" s="221"/>
      <c r="N21" s="221"/>
      <c r="O21" s="221"/>
      <c r="P21" s="221"/>
      <c r="Q21" s="221"/>
      <c r="R21" s="221"/>
      <c r="S21" s="221"/>
      <c r="T21" s="221"/>
      <c r="U21" s="221"/>
      <c r="V21" s="221"/>
      <c r="W21" s="221"/>
      <c r="X21" s="221"/>
      <c r="Y21" s="221"/>
      <c r="Z21" s="221"/>
      <c r="AA21" s="221"/>
      <c r="AB21" s="222"/>
      <c r="AD21" s="29"/>
      <c r="AE21" s="69" t="s">
        <v>83</v>
      </c>
      <c r="AF21" s="69" t="s">
        <v>95</v>
      </c>
      <c r="AG21" s="69" t="s">
        <v>88</v>
      </c>
      <c r="AI21" s="226" t="s">
        <v>88</v>
      </c>
      <c r="AJ21" s="218" t="s">
        <v>85</v>
      </c>
      <c r="AK21" s="219"/>
      <c r="AL21" s="220" t="s">
        <v>89</v>
      </c>
      <c r="AM21" s="221"/>
      <c r="AN21" s="221"/>
      <c r="AO21" s="221"/>
      <c r="AP21" s="221"/>
      <c r="AQ21" s="221"/>
      <c r="AR21" s="221"/>
      <c r="AS21" s="221"/>
      <c r="AT21" s="221"/>
      <c r="AU21" s="221"/>
      <c r="AV21" s="221"/>
      <c r="AW21" s="221"/>
      <c r="AX21" s="221"/>
      <c r="AY21" s="221"/>
      <c r="AZ21" s="221"/>
      <c r="BA21" s="221"/>
      <c r="BB21" s="221"/>
      <c r="BC21" s="221"/>
      <c r="BD21" s="222"/>
      <c r="BF21" s="29"/>
      <c r="BG21" s="69" t="s">
        <v>83</v>
      </c>
      <c r="BH21" s="69" t="s">
        <v>95</v>
      </c>
      <c r="BI21" s="69" t="s">
        <v>88</v>
      </c>
      <c r="BK21" s="226" t="s">
        <v>88</v>
      </c>
      <c r="BL21" s="218" t="s">
        <v>85</v>
      </c>
      <c r="BM21" s="219"/>
      <c r="BN21" s="220" t="s">
        <v>89</v>
      </c>
      <c r="BO21" s="221"/>
      <c r="BP21" s="221"/>
      <c r="BQ21" s="221"/>
      <c r="BR21" s="221"/>
      <c r="BS21" s="221"/>
      <c r="BT21" s="221"/>
      <c r="BU21" s="221"/>
      <c r="BV21" s="221"/>
      <c r="BW21" s="221"/>
      <c r="BX21" s="221"/>
      <c r="BY21" s="221"/>
      <c r="BZ21" s="221"/>
      <c r="CA21" s="221"/>
      <c r="CB21" s="221"/>
      <c r="CC21" s="221"/>
      <c r="CD21" s="221"/>
      <c r="CE21" s="221"/>
      <c r="CF21" s="222"/>
    </row>
    <row r="22" spans="2:92" ht="20.100000000000001" customHeight="1" thickBot="1" x14ac:dyDescent="0.3">
      <c r="C22" s="69">
        <f>SUM(C23:C27)</f>
        <v>0</v>
      </c>
      <c r="D22" s="69">
        <f>SUM(D23:D27)</f>
        <v>0</v>
      </c>
      <c r="E22" s="69">
        <f>SUM(E23:E27)</f>
        <v>0</v>
      </c>
      <c r="G22" s="227"/>
      <c r="H22" s="70" t="s">
        <v>83</v>
      </c>
      <c r="I22" s="71" t="s">
        <v>84</v>
      </c>
      <c r="J22" s="223"/>
      <c r="K22" s="224"/>
      <c r="L22" s="224"/>
      <c r="M22" s="224"/>
      <c r="N22" s="224"/>
      <c r="O22" s="224"/>
      <c r="P22" s="224"/>
      <c r="Q22" s="224"/>
      <c r="R22" s="224"/>
      <c r="S22" s="224"/>
      <c r="T22" s="224"/>
      <c r="U22" s="224"/>
      <c r="V22" s="224"/>
      <c r="W22" s="224"/>
      <c r="X22" s="224"/>
      <c r="Y22" s="224"/>
      <c r="Z22" s="224"/>
      <c r="AA22" s="224"/>
      <c r="AB22" s="225"/>
      <c r="AD22" s="29"/>
      <c r="AE22" s="69">
        <f>SUM(AE23:AE27)</f>
        <v>0</v>
      </c>
      <c r="AF22" s="69">
        <f>SUM(AF23:AF27)</f>
        <v>0</v>
      </c>
      <c r="AG22" s="69">
        <f>SUM(AG23:AG27)</f>
        <v>0</v>
      </c>
      <c r="AI22" s="227"/>
      <c r="AJ22" s="70" t="s">
        <v>83</v>
      </c>
      <c r="AK22" s="71" t="s">
        <v>84</v>
      </c>
      <c r="AL22" s="223"/>
      <c r="AM22" s="224"/>
      <c r="AN22" s="224"/>
      <c r="AO22" s="224"/>
      <c r="AP22" s="224"/>
      <c r="AQ22" s="224"/>
      <c r="AR22" s="224"/>
      <c r="AS22" s="224"/>
      <c r="AT22" s="224"/>
      <c r="AU22" s="224"/>
      <c r="AV22" s="224"/>
      <c r="AW22" s="224"/>
      <c r="AX22" s="224"/>
      <c r="AY22" s="224"/>
      <c r="AZ22" s="224"/>
      <c r="BA22" s="224"/>
      <c r="BB22" s="224"/>
      <c r="BC22" s="224"/>
      <c r="BD22" s="225"/>
      <c r="BF22" s="29"/>
      <c r="BG22" s="69">
        <f>SUM(BG23:BG27)</f>
        <v>0</v>
      </c>
      <c r="BH22" s="69">
        <f>SUM(BH23:BH27)</f>
        <v>0</v>
      </c>
      <c r="BI22" s="69">
        <f>SUM(BI23:BI27)</f>
        <v>0</v>
      </c>
      <c r="BK22" s="227"/>
      <c r="BL22" s="70" t="s">
        <v>83</v>
      </c>
      <c r="BM22" s="71" t="s">
        <v>84</v>
      </c>
      <c r="BN22" s="223"/>
      <c r="BO22" s="224"/>
      <c r="BP22" s="224"/>
      <c r="BQ22" s="224"/>
      <c r="BR22" s="224"/>
      <c r="BS22" s="224"/>
      <c r="BT22" s="224"/>
      <c r="BU22" s="224"/>
      <c r="BV22" s="224"/>
      <c r="BW22" s="224"/>
      <c r="BX22" s="224"/>
      <c r="BY22" s="224"/>
      <c r="BZ22" s="224"/>
      <c r="CA22" s="224"/>
      <c r="CB22" s="224"/>
      <c r="CC22" s="224"/>
      <c r="CD22" s="224"/>
      <c r="CE22" s="224"/>
      <c r="CF22" s="225"/>
    </row>
    <row r="23" spans="2:92" ht="20.100000000000001" customHeight="1" x14ac:dyDescent="0.25">
      <c r="B23" s="69">
        <f>IF(AND(C23=1,D23=1,I23&lt;H23),2,IF(AND(C23=0,OR(D23=1,E23=1)),3,IF(AND(C23=1,E23=1,D23=0),4,IF(AND(SUM(C23:D23)=2,E23=0,SUM(C24:$E28)&gt;0),5,IF(OR(SUM(C23:E23)=0,AND(C23=1,D23=0,E23=0),AND(C23=1,D23=1,E23=0,SUM(C24:$E28)=0),AND(C23=1,D23=1,E23=1)),0)))))</f>
        <v>0</v>
      </c>
      <c r="C23" s="69">
        <f>IF(H23="",0,1)</f>
        <v>0</v>
      </c>
      <c r="D23" s="69">
        <f t="shared" ref="D23:D27" si="13">IF(I23="",0,1)</f>
        <v>0</v>
      </c>
      <c r="E23" s="69">
        <f t="shared" ref="E23:E27" si="14">IF(J23="",0,1)</f>
        <v>0</v>
      </c>
      <c r="G23" s="72" t="s">
        <v>25</v>
      </c>
      <c r="H23" s="1"/>
      <c r="I23" s="2"/>
      <c r="J23" s="206"/>
      <c r="K23" s="207"/>
      <c r="L23" s="207"/>
      <c r="M23" s="207"/>
      <c r="N23" s="207"/>
      <c r="O23" s="207"/>
      <c r="P23" s="207"/>
      <c r="Q23" s="207"/>
      <c r="R23" s="207"/>
      <c r="S23" s="207"/>
      <c r="T23" s="207"/>
      <c r="U23" s="207"/>
      <c r="V23" s="207"/>
      <c r="W23" s="207"/>
      <c r="X23" s="207"/>
      <c r="Y23" s="207"/>
      <c r="Z23" s="207"/>
      <c r="AA23" s="207"/>
      <c r="AB23" s="208"/>
      <c r="AD23" s="69">
        <f>IF(AND(AE23=1,AF23=1,AK23&lt;AJ23),2,IF(AND(AE23=0,OR(AF23=1,AG23=1)),3,IF(AND(AE23=1,AG23=1,AF23=0),4,IF(AND(SUM(AE23:AF23)=2,AG23=0,SUM(AE24:$AG$28)&gt;0),5,IF(OR(SUM(AE23:AG23)=0,AND(AE23=1,AF23=0,AG23=0),AND(AE23=1,AF23=1,AG23=0,SUM(AE24:$AG$28)=0),AND(AE23=1,AF23=1,AG23=1)),0)))))</f>
        <v>0</v>
      </c>
      <c r="AE23" s="69">
        <f>IF(AJ23="",0,1)</f>
        <v>0</v>
      </c>
      <c r="AF23" s="69">
        <f t="shared" ref="AF23:AF27" si="15">IF(AK23="",0,1)</f>
        <v>0</v>
      </c>
      <c r="AG23" s="69">
        <f t="shared" ref="AG23:AG27" si="16">IF(AL23="",0,1)</f>
        <v>0</v>
      </c>
      <c r="AI23" s="72" t="s">
        <v>49</v>
      </c>
      <c r="AJ23" s="1"/>
      <c r="AK23" s="2"/>
      <c r="AL23" s="206"/>
      <c r="AM23" s="207"/>
      <c r="AN23" s="207"/>
      <c r="AO23" s="207"/>
      <c r="AP23" s="207"/>
      <c r="AQ23" s="207"/>
      <c r="AR23" s="207"/>
      <c r="AS23" s="207"/>
      <c r="AT23" s="207"/>
      <c r="AU23" s="207"/>
      <c r="AV23" s="207"/>
      <c r="AW23" s="207"/>
      <c r="AX23" s="207"/>
      <c r="AY23" s="207"/>
      <c r="AZ23" s="207"/>
      <c r="BA23" s="207"/>
      <c r="BB23" s="207"/>
      <c r="BC23" s="207"/>
      <c r="BD23" s="208"/>
      <c r="BF23" s="69">
        <f>IF(AND(BG23=1,BH23=1,BM23&lt;BL23),2,IF(AND(BG23=0,OR(BH23=1,BI23=1)),3,IF(AND(BG23=1,BI23=1,BH23=0),4,IF(AND(SUM(BG23:BH23)=2,BI23=0,SUM(BG24:$BI$28)&gt;0),5,IF(OR(SUM(BG23:BI23)=0,AND(BG23=1,BH23=0,BI23=0),AND(BG23=1,BH23=1,BI23=0,SUM(BG24:$BI$28)=0),AND(BG23=1,BH23=1,BI23=1)),0)))))</f>
        <v>0</v>
      </c>
      <c r="BG23" s="69">
        <f>IF(BL23="",0,1)</f>
        <v>0</v>
      </c>
      <c r="BH23" s="69">
        <f t="shared" ref="BH23:BH27" si="17">IF(BM23="",0,1)</f>
        <v>0</v>
      </c>
      <c r="BI23" s="69">
        <f t="shared" ref="BI23:BI27" si="18">IF(BN23="",0,1)</f>
        <v>0</v>
      </c>
      <c r="BK23" s="72" t="s">
        <v>68</v>
      </c>
      <c r="BL23" s="1"/>
      <c r="BM23" s="2"/>
      <c r="BN23" s="206"/>
      <c r="BO23" s="207"/>
      <c r="BP23" s="207"/>
      <c r="BQ23" s="207"/>
      <c r="BR23" s="207"/>
      <c r="BS23" s="207"/>
      <c r="BT23" s="207"/>
      <c r="BU23" s="207"/>
      <c r="BV23" s="207"/>
      <c r="BW23" s="207"/>
      <c r="BX23" s="207"/>
      <c r="BY23" s="207"/>
      <c r="BZ23" s="207"/>
      <c r="CA23" s="207"/>
      <c r="CB23" s="207"/>
      <c r="CC23" s="207"/>
      <c r="CD23" s="207"/>
      <c r="CE23" s="207"/>
      <c r="CF23" s="208"/>
    </row>
    <row r="24" spans="2:92" ht="20.100000000000001" customHeight="1" x14ac:dyDescent="0.25">
      <c r="B24" s="69">
        <f>IF(AND(C24=1,D24=1,I24&lt;H24),2,IF(AND(C24=0,OR(D24=1,E24=1)),3,IF(AND(C24=1,E24=1,D24=0),4,IF(AND(SUM(C24:D24)=2,E24=0,SUM(C25:$E$28)&gt;0),5,IF(OR(SUM(C24:E24)=0,AND(C24=1,D24=0,E24=0),AND(C24=1,D24=1,E24=0,SUM(C25:$E$28)=0),AND(C24=1,D24=1,E24=1)),0)))))</f>
        <v>0</v>
      </c>
      <c r="C24" s="69">
        <f t="shared" ref="C24:C27" si="19">IF(H24="",0,1)</f>
        <v>0</v>
      </c>
      <c r="D24" s="69">
        <f t="shared" si="13"/>
        <v>0</v>
      </c>
      <c r="E24" s="69">
        <f t="shared" si="14"/>
        <v>0</v>
      </c>
      <c r="G24" s="72" t="s">
        <v>26</v>
      </c>
      <c r="H24" s="1"/>
      <c r="I24" s="2"/>
      <c r="J24" s="209"/>
      <c r="K24" s="210"/>
      <c r="L24" s="210"/>
      <c r="M24" s="210"/>
      <c r="N24" s="210"/>
      <c r="O24" s="210"/>
      <c r="P24" s="210"/>
      <c r="Q24" s="210"/>
      <c r="R24" s="210"/>
      <c r="S24" s="210"/>
      <c r="T24" s="210"/>
      <c r="U24" s="210"/>
      <c r="V24" s="210"/>
      <c r="W24" s="210"/>
      <c r="X24" s="210"/>
      <c r="Y24" s="210"/>
      <c r="Z24" s="210"/>
      <c r="AA24" s="210"/>
      <c r="AB24" s="211"/>
      <c r="AD24" s="69">
        <f>IF(AND(AE24=1,AF24=1,AK24&lt;AJ24),2,IF(AND(AE24=0,OR(AF24=1,AG24=1)),3,IF(AND(AE24=1,AG24=1,AF24=0),4,IF(AND(SUM(AE24:AF24)=2,AG24=0,SUM(AE25:$AG$28)&gt;0),5,IF(OR(SUM(AE24:AG24)=0,AND(AE24=1,AF24=0,AG24=0),AND(AE24=1,AF24=1,AG24=0,SUM(AE25:$AG$28)=0),AND(AE24=1,AF24=1,AG24=1)),0)))))</f>
        <v>0</v>
      </c>
      <c r="AE24" s="69">
        <f t="shared" ref="AE24:AE27" si="20">IF(AJ24="",0,1)</f>
        <v>0</v>
      </c>
      <c r="AF24" s="69">
        <f t="shared" si="15"/>
        <v>0</v>
      </c>
      <c r="AG24" s="69">
        <f t="shared" si="16"/>
        <v>0</v>
      </c>
      <c r="AI24" s="72" t="s">
        <v>50</v>
      </c>
      <c r="AJ24" s="1"/>
      <c r="AK24" s="2"/>
      <c r="AL24" s="209"/>
      <c r="AM24" s="210"/>
      <c r="AN24" s="210"/>
      <c r="AO24" s="210"/>
      <c r="AP24" s="210"/>
      <c r="AQ24" s="210"/>
      <c r="AR24" s="210"/>
      <c r="AS24" s="210"/>
      <c r="AT24" s="210"/>
      <c r="AU24" s="210"/>
      <c r="AV24" s="210"/>
      <c r="AW24" s="210"/>
      <c r="AX24" s="210"/>
      <c r="AY24" s="210"/>
      <c r="AZ24" s="210"/>
      <c r="BA24" s="210"/>
      <c r="BB24" s="210"/>
      <c r="BC24" s="210"/>
      <c r="BD24" s="211"/>
      <c r="BF24" s="69">
        <f>IF(AND(BG24=1,BH24=1,BM24&lt;BL24),2,IF(AND(BG24=0,OR(BH24=1,BI24=1)),3,IF(AND(BG24=1,BI24=1,BH24=0),4,IF(AND(SUM(BG24:BH24)=2,BI24=0,SUM(BG25:$BI$28)&gt;0),5,IF(OR(SUM(BG24:BI24)=0,AND(BG24=1,BH24=0,BI24=0),AND(BG24=1,BH24=1,BI24=0,SUM(BG25:$BI$28)=0),AND(BG24=1,BH24=1,BI24=1)),0)))))</f>
        <v>0</v>
      </c>
      <c r="BG24" s="69">
        <f t="shared" ref="BG24:BG27" si="21">IF(BL24="",0,1)</f>
        <v>0</v>
      </c>
      <c r="BH24" s="69">
        <f t="shared" si="17"/>
        <v>0</v>
      </c>
      <c r="BI24" s="69">
        <f t="shared" si="18"/>
        <v>0</v>
      </c>
      <c r="BK24" s="72" t="s">
        <v>69</v>
      </c>
      <c r="BL24" s="1"/>
      <c r="BM24" s="2"/>
      <c r="BN24" s="209"/>
      <c r="BO24" s="210"/>
      <c r="BP24" s="210"/>
      <c r="BQ24" s="210"/>
      <c r="BR24" s="210"/>
      <c r="BS24" s="210"/>
      <c r="BT24" s="210"/>
      <c r="BU24" s="210"/>
      <c r="BV24" s="210"/>
      <c r="BW24" s="210"/>
      <c r="BX24" s="210"/>
      <c r="BY24" s="210"/>
      <c r="BZ24" s="210"/>
      <c r="CA24" s="210"/>
      <c r="CB24" s="210"/>
      <c r="CC24" s="210"/>
      <c r="CD24" s="210"/>
      <c r="CE24" s="210"/>
      <c r="CF24" s="211"/>
    </row>
    <row r="25" spans="2:92" ht="20.100000000000001" customHeight="1" x14ac:dyDescent="0.25">
      <c r="B25" s="69">
        <f>IF(AND(C25=1,D25=1,I25&lt;H25),2,IF(AND(C25=0,OR(D25=1,E25=1)),3,IF(AND(C25=1,E25=1,D25=0),4,IF(AND(SUM(C25:D25)=2,E25=0,SUM(C$26:$E28)&gt;0),5,IF(OR(SUM(C25:E25)=0,AND(C25=1,D25=0,E25=0),AND(C25=1,D25=1,E25=0,SUM(C$26:$E28)=0),AND(C25=1,D25=1,E25=1)),0)))))</f>
        <v>0</v>
      </c>
      <c r="C25" s="69">
        <f t="shared" si="19"/>
        <v>0</v>
      </c>
      <c r="D25" s="69">
        <f t="shared" si="13"/>
        <v>0</v>
      </c>
      <c r="E25" s="69">
        <f t="shared" si="14"/>
        <v>0</v>
      </c>
      <c r="G25" s="72" t="s">
        <v>27</v>
      </c>
      <c r="H25" s="1"/>
      <c r="I25" s="2"/>
      <c r="J25" s="209"/>
      <c r="K25" s="210"/>
      <c r="L25" s="210"/>
      <c r="M25" s="210"/>
      <c r="N25" s="210"/>
      <c r="O25" s="210"/>
      <c r="P25" s="210"/>
      <c r="Q25" s="210"/>
      <c r="R25" s="210"/>
      <c r="S25" s="210"/>
      <c r="T25" s="210"/>
      <c r="U25" s="210"/>
      <c r="V25" s="210"/>
      <c r="W25" s="210"/>
      <c r="X25" s="210"/>
      <c r="Y25" s="210"/>
      <c r="Z25" s="210"/>
      <c r="AA25" s="210"/>
      <c r="AB25" s="211"/>
      <c r="AD25" s="69">
        <f>IF(AND(AE25=1,AF25=1,AK25&lt;AJ25),2,IF(AND(AE25=0,OR(AF25=1,AG25=1)),3,IF(AND(AE25=1,AG25=1,AF25=0),4,IF(AND(SUM(AE25:AF25)=2,AG25=0,SUM(AE26:$AG$28)&gt;0),5,IF(OR(SUM(AE25:AG25)=0,AND(AE25=1,AF25=0,AG25=0),AND(AE25=1,AF25=1,AG25=0,SUM(AE26:$AG$28)=0),AND(AE25=1,AF25=1,AG25=1)),0)))))</f>
        <v>0</v>
      </c>
      <c r="AE25" s="69">
        <f t="shared" si="20"/>
        <v>0</v>
      </c>
      <c r="AF25" s="69">
        <f t="shared" si="15"/>
        <v>0</v>
      </c>
      <c r="AG25" s="69">
        <f t="shared" si="16"/>
        <v>0</v>
      </c>
      <c r="AI25" s="72" t="s">
        <v>51</v>
      </c>
      <c r="AJ25" s="1"/>
      <c r="AK25" s="2"/>
      <c r="AL25" s="209"/>
      <c r="AM25" s="210"/>
      <c r="AN25" s="210"/>
      <c r="AO25" s="210"/>
      <c r="AP25" s="210"/>
      <c r="AQ25" s="210"/>
      <c r="AR25" s="210"/>
      <c r="AS25" s="210"/>
      <c r="AT25" s="210"/>
      <c r="AU25" s="210"/>
      <c r="AV25" s="210"/>
      <c r="AW25" s="210"/>
      <c r="AX25" s="210"/>
      <c r="AY25" s="210"/>
      <c r="AZ25" s="210"/>
      <c r="BA25" s="210"/>
      <c r="BB25" s="210"/>
      <c r="BC25" s="210"/>
      <c r="BD25" s="211"/>
      <c r="BF25" s="69">
        <f>IF(AND(BG25=1,BH25=1,BM25&lt;BL25),2,IF(AND(BG25=0,OR(BH25=1,BI25=1)),3,IF(AND(BG25=1,BI25=1,BH25=0),4,IF(AND(SUM(BG25:BH25)=2,BI25=0,SUM(BG26:$BI$28)&gt;0),5,IF(OR(SUM(BG25:BI25)=0,AND(BG25=1,BH25=0,BI25=0),AND(BG25=1,BH25=1,BI25=0,SUM(BG26:$BI$28)=0),AND(BG25=1,BH25=1,BI25=1)),0)))))</f>
        <v>0</v>
      </c>
      <c r="BG25" s="69">
        <f t="shared" si="21"/>
        <v>0</v>
      </c>
      <c r="BH25" s="69">
        <f t="shared" si="17"/>
        <v>0</v>
      </c>
      <c r="BI25" s="69">
        <f t="shared" si="18"/>
        <v>0</v>
      </c>
      <c r="BK25" s="72" t="s">
        <v>70</v>
      </c>
      <c r="BL25" s="1"/>
      <c r="BM25" s="2"/>
      <c r="BN25" s="209"/>
      <c r="BO25" s="210"/>
      <c r="BP25" s="210"/>
      <c r="BQ25" s="210"/>
      <c r="BR25" s="210"/>
      <c r="BS25" s="210"/>
      <c r="BT25" s="210"/>
      <c r="BU25" s="210"/>
      <c r="BV25" s="210"/>
      <c r="BW25" s="210"/>
      <c r="BX25" s="210"/>
      <c r="BY25" s="210"/>
      <c r="BZ25" s="210"/>
      <c r="CA25" s="210"/>
      <c r="CB25" s="210"/>
      <c r="CC25" s="210"/>
      <c r="CD25" s="210"/>
      <c r="CE25" s="210"/>
      <c r="CF25" s="211"/>
    </row>
    <row r="26" spans="2:92" ht="20.100000000000001" customHeight="1" x14ac:dyDescent="0.25">
      <c r="B26" s="69">
        <f>IF(AND(C26=1,D26=1,I26&lt;H26),2,IF(AND(C26=0,OR(D26=1,E26=1)),3,IF(AND(C26=1,E26=1,D26=0),4,IF(AND(SUM(C26:D26)=2,E26=0,SUM(C27:$E28)&gt;0),5,IF(OR(SUM(C26:E26)=0,AND(C26=1,D26=0,E26=0),AND(C26=1,D26=1,E26=0,SUM(C27:$E28)=0),AND(C26=1,D26=1,E26=1)),0)))))</f>
        <v>0</v>
      </c>
      <c r="C26" s="69">
        <f t="shared" si="19"/>
        <v>0</v>
      </c>
      <c r="D26" s="69">
        <f t="shared" si="13"/>
        <v>0</v>
      </c>
      <c r="E26" s="69">
        <f t="shared" si="14"/>
        <v>0</v>
      </c>
      <c r="G26" s="72" t="s">
        <v>28</v>
      </c>
      <c r="H26" s="1"/>
      <c r="I26" s="2"/>
      <c r="J26" s="209"/>
      <c r="K26" s="210"/>
      <c r="L26" s="210"/>
      <c r="M26" s="210"/>
      <c r="N26" s="210"/>
      <c r="O26" s="210"/>
      <c r="P26" s="210"/>
      <c r="Q26" s="210"/>
      <c r="R26" s="210"/>
      <c r="S26" s="210"/>
      <c r="T26" s="210"/>
      <c r="U26" s="210"/>
      <c r="V26" s="210"/>
      <c r="W26" s="210"/>
      <c r="X26" s="210"/>
      <c r="Y26" s="210"/>
      <c r="Z26" s="210"/>
      <c r="AA26" s="210"/>
      <c r="AB26" s="211"/>
      <c r="AD26" s="69">
        <f>IF(AND(AE26=1,AF26=1,AK26&lt;AJ26),2,IF(AND(AE26=0,OR(AF26=1,AG26=1)),3,IF(AND(AE26=1,AG26=1,AF26=0),4,IF(AND(SUM(AE26:AF26)=2,AG26=0,SUM(AE27:$AG$28)&gt;0),5,IF(OR(SUM(AE26:AG26)=0,AND(AE26=1,AF26=0,AG26=0),AND(AE26=1,AF26=1,AG26=0,SUM(AE27:$AG$28)=0),AND(AE26=1,AF26=1,AG26=1)),0)))))</f>
        <v>0</v>
      </c>
      <c r="AE26" s="69">
        <f t="shared" si="20"/>
        <v>0</v>
      </c>
      <c r="AF26" s="69">
        <f t="shared" si="15"/>
        <v>0</v>
      </c>
      <c r="AG26" s="69">
        <f t="shared" si="16"/>
        <v>0</v>
      </c>
      <c r="AI26" s="72" t="s">
        <v>52</v>
      </c>
      <c r="AJ26" s="1"/>
      <c r="AK26" s="2"/>
      <c r="AL26" s="209"/>
      <c r="AM26" s="210"/>
      <c r="AN26" s="210"/>
      <c r="AO26" s="210"/>
      <c r="AP26" s="210"/>
      <c r="AQ26" s="210"/>
      <c r="AR26" s="210"/>
      <c r="AS26" s="210"/>
      <c r="AT26" s="210"/>
      <c r="AU26" s="210"/>
      <c r="AV26" s="210"/>
      <c r="AW26" s="210"/>
      <c r="AX26" s="210"/>
      <c r="AY26" s="210"/>
      <c r="AZ26" s="210"/>
      <c r="BA26" s="210"/>
      <c r="BB26" s="210"/>
      <c r="BC26" s="210"/>
      <c r="BD26" s="211"/>
      <c r="BF26" s="69">
        <f>IF(AND(BG26=1,BH26=1,BM26&lt;BL26),2,IF(AND(BG26=0,OR(BH26=1,BI26=1)),3,IF(AND(BG26=1,BI26=1,BH26=0),4,IF(AND(SUM(BG26:BH26)=2,BI26=0,SUM(BG27:$BI$28)&gt;0),5,IF(OR(SUM(BG26:BI26)=0,AND(BG26=1,BH26=0,BI26=0),AND(BG26=1,BH26=1,BI26=0,SUM(BG27:$BI$28)=0),AND(BG26=1,BH26=1,BI26=1)),0)))))</f>
        <v>0</v>
      </c>
      <c r="BG26" s="69">
        <f t="shared" si="21"/>
        <v>0</v>
      </c>
      <c r="BH26" s="69">
        <f t="shared" si="17"/>
        <v>0</v>
      </c>
      <c r="BI26" s="69">
        <f t="shared" si="18"/>
        <v>0</v>
      </c>
      <c r="BK26" s="72" t="s">
        <v>71</v>
      </c>
      <c r="BL26" s="1"/>
      <c r="BM26" s="2"/>
      <c r="BN26" s="209"/>
      <c r="BO26" s="210"/>
      <c r="BP26" s="210"/>
      <c r="BQ26" s="210"/>
      <c r="BR26" s="210"/>
      <c r="BS26" s="210"/>
      <c r="BT26" s="210"/>
      <c r="BU26" s="210"/>
      <c r="BV26" s="210"/>
      <c r="BW26" s="210"/>
      <c r="BX26" s="210"/>
      <c r="BY26" s="210"/>
      <c r="BZ26" s="210"/>
      <c r="CA26" s="210"/>
      <c r="CB26" s="210"/>
      <c r="CC26" s="210"/>
      <c r="CD26" s="210"/>
      <c r="CE26" s="210"/>
      <c r="CF26" s="211"/>
    </row>
    <row r="27" spans="2:92" ht="20.100000000000001" customHeight="1" thickBot="1" x14ac:dyDescent="0.3">
      <c r="B27" s="73">
        <f>IF(AND(C27=1,D27=1,I27&lt;H27),2,IF(AND(C27=0,OR(D27=1,E27=1)),3,IF(AND(C27=1,E27=1,D27=0),4,IF(AND(SUM(C27:D27)=2,E27=0,F31=1),5,IF(OR(SUM(C27:E27)=0,AND(C27=1,D27=0,E27=0),AND(C27=1,D27=1,E27=0,SUM(C$28:$E28)=0),AND(C27=1,D27=1,E27=1)),0)))))</f>
        <v>0</v>
      </c>
      <c r="C27" s="69">
        <f t="shared" si="19"/>
        <v>0</v>
      </c>
      <c r="D27" s="69">
        <f t="shared" si="13"/>
        <v>0</v>
      </c>
      <c r="E27" s="69">
        <f t="shared" si="14"/>
        <v>0</v>
      </c>
      <c r="G27" s="74" t="s">
        <v>29</v>
      </c>
      <c r="H27" s="3"/>
      <c r="I27" s="4"/>
      <c r="J27" s="212"/>
      <c r="K27" s="213"/>
      <c r="L27" s="213"/>
      <c r="M27" s="213"/>
      <c r="N27" s="213"/>
      <c r="O27" s="213"/>
      <c r="P27" s="213"/>
      <c r="Q27" s="213"/>
      <c r="R27" s="213"/>
      <c r="S27" s="213"/>
      <c r="T27" s="213"/>
      <c r="U27" s="213"/>
      <c r="V27" s="213"/>
      <c r="W27" s="213"/>
      <c r="X27" s="213"/>
      <c r="Y27" s="213"/>
      <c r="Z27" s="213"/>
      <c r="AA27" s="213"/>
      <c r="AB27" s="214"/>
      <c r="AD27" s="73">
        <f>IF(AND(AE27=1,AF27=1,AK27&lt;AJ27),2,IF(AND(AE27=0,OR(AF27=1,AG27=1)),3,IF(AND(AE27=1,AG27=1,AF27=0),4,IF(AND(SUM(AE27:AF27)=2,AG27=0,AH31=1),5,IF(OR(SUM(AE27:AG27)=0,AND(AE27=1,AF27=0,AG27=0),AND(AE27=1,AF27=1,AG27=0,SUM($AE$28:AG28)=0),AND(AE27=1,AF27=1,AG27=1)),0)))))</f>
        <v>0</v>
      </c>
      <c r="AE27" s="69">
        <f t="shared" si="20"/>
        <v>0</v>
      </c>
      <c r="AF27" s="69">
        <f t="shared" si="15"/>
        <v>0</v>
      </c>
      <c r="AG27" s="69">
        <f t="shared" si="16"/>
        <v>0</v>
      </c>
      <c r="AI27" s="74" t="s">
        <v>53</v>
      </c>
      <c r="AJ27" s="3"/>
      <c r="AK27" s="4"/>
      <c r="AL27" s="212"/>
      <c r="AM27" s="213"/>
      <c r="AN27" s="213"/>
      <c r="AO27" s="213"/>
      <c r="AP27" s="213"/>
      <c r="AQ27" s="213"/>
      <c r="AR27" s="213"/>
      <c r="AS27" s="213"/>
      <c r="AT27" s="213"/>
      <c r="AU27" s="213"/>
      <c r="AV27" s="213"/>
      <c r="AW27" s="213"/>
      <c r="AX27" s="213"/>
      <c r="AY27" s="213"/>
      <c r="AZ27" s="213"/>
      <c r="BA27" s="213"/>
      <c r="BB27" s="213"/>
      <c r="BC27" s="213"/>
      <c r="BD27" s="214"/>
      <c r="BF27" s="73">
        <f>IF(AND(BG27=1,BH27=1,BM27&lt;BL27),2,IF(AND(BG27=0,OR(BH27=1,BI27=1)),3,IF(AND(BG27=1,BI27=1,BH27=0),4,IF(AND(SUM(BG27:BH27)=2,BI27=0,BJ31=1),5,IF(OR(SUM(BG27:BI27)=0,AND(BG27=1,BH27=0,BI27=0),AND(BG27=1,BH27=1,BI27=0,SUM($BG$27:BI28)=0),AND(BG27=1,BH27=1,BI27=1)),0)))))</f>
        <v>0</v>
      </c>
      <c r="BG27" s="69">
        <f t="shared" si="21"/>
        <v>0</v>
      </c>
      <c r="BH27" s="69">
        <f t="shared" si="17"/>
        <v>0</v>
      </c>
      <c r="BI27" s="69">
        <f t="shared" si="18"/>
        <v>0</v>
      </c>
      <c r="BK27" s="74" t="s">
        <v>72</v>
      </c>
      <c r="BL27" s="3"/>
      <c r="BM27" s="4"/>
      <c r="BN27" s="212"/>
      <c r="BO27" s="213"/>
      <c r="BP27" s="213"/>
      <c r="BQ27" s="213"/>
      <c r="BR27" s="213"/>
      <c r="BS27" s="213"/>
      <c r="BT27" s="213"/>
      <c r="BU27" s="213"/>
      <c r="BV27" s="213"/>
      <c r="BW27" s="213"/>
      <c r="BX27" s="213"/>
      <c r="BY27" s="213"/>
      <c r="BZ27" s="213"/>
      <c r="CA27" s="213"/>
      <c r="CB27" s="213"/>
      <c r="CC27" s="213"/>
      <c r="CD27" s="213"/>
      <c r="CE27" s="213"/>
      <c r="CF27" s="214"/>
    </row>
    <row r="28" spans="2:92" ht="20.100000000000001" customHeight="1" x14ac:dyDescent="0.25">
      <c r="H28" s="38" t="str">
        <f>IF(F19=1,"NOTA: existen paquetes de trabajo anteriores sin cumplimentar",IF(AND(SUM(C22:E22)&gt;0,J20=""),"ERROR: No se ha indicado el nombre del paquete de trabajo",IF(OR(B23=2,B24=2,B25=2,B26=2,B27=2),"ERROR: en una tarea, el mes de finalización es anterior al de inicio",IF(OR(B23=3,B24=3,B25=3,B26=3,B27=3),"ERROR: falta Indicar el mes de inicio de alguna tarea",IF(OR(B23=4,B24=4,B25=4,B26=4,B27=4),"ERROR: falta Indicar el mes de finalziación de alguna tarea",IF(OR(B23=5,B24=5,B25=5,B26=5,B27=5),"ERROR: no se ha cumplimentado el nombre de la tarea",""))))))</f>
        <v/>
      </c>
      <c r="AJ28" s="38" t="str">
        <f>IF(AH19=1,"NOTA: existen paquetes de trabajo anteriores sin cumplimentar",IF(AND(SUM(AE22:AG22)&gt;0,AL20=""),"ERROR: No se ha indicado el nombre del paquete de trabajo",IF(OR(AD23=2,AD24=2,AD25=2,AD26=2,AD27=2),"ERROR: en una tarea, el mes de finalización es anterior al de inicio",IF(OR(AD23=3,AD24=3,AD25=3,AD26=3,AD27=3),"ERROR: falta Indicar el mes de inicio de alguna tarea",IF(OR(AD23=4,AD24=4,AD25=4,AD26=4,AD27=4),"ERROR: falta Indicar el mes de finalziación de alguna tarea",IF(OR(AD23=5,AD24=5,AD25=5,AD26=5,AD27=5),"ERROR: no se ha cumplimentado el nombre de la tarea",""))))))</f>
        <v/>
      </c>
      <c r="BL28" s="38" t="str">
        <f>IF(BJ19=1,"NOTA: existen paquetes de trabajo anteriores sin cumplimentar",IF(AND(SUM(BG22:BI22)&gt;0,BN20=""),"ERROR: No se ha indicado el nombre del paquete de trabajo",IF(OR(BF23=2,BF24=2,BF25=2,BF26=2,BF27=2),"ERROR: en una tarea, el mes de finalización es anterior al de inicio",IF(OR(BF23=3,BF24=3,BF25=3,BF26=3,BF27=3),"ERROR: falta Indicar el mes de inicio de alguna tarea",IF(OR(BF23=4,BF24=4,BF25=4,BF26=4,BF27=4),"ERROR: falta Indicar el mes de finalziación de alguna tarea",IF(OR(BF23=5,BF24=5,BF25=5,BF26=5,BF27=5),"ERROR: no se ha cumplimentado el nombre de la tarea",""))))))</f>
        <v/>
      </c>
    </row>
    <row r="29" spans="2:92" ht="9.9499999999999993" customHeight="1" thickBot="1" x14ac:dyDescent="0.3"/>
    <row r="30" spans="2:92" ht="20.100000000000001" customHeight="1" thickBot="1" x14ac:dyDescent="0.3">
      <c r="F30" s="29">
        <f>IF(AND(F31&lt;&gt;0,OR(F20=0,F9=0)),1,0)</f>
        <v>0</v>
      </c>
      <c r="G30" s="163" t="s">
        <v>166</v>
      </c>
      <c r="H30" s="164"/>
      <c r="I30" s="164"/>
      <c r="J30" s="164"/>
      <c r="K30" s="164"/>
      <c r="L30" s="164"/>
      <c r="M30" s="164"/>
      <c r="N30" s="164"/>
      <c r="O30" s="164"/>
      <c r="P30" s="164"/>
      <c r="Q30" s="164"/>
      <c r="R30" s="164"/>
      <c r="S30" s="164"/>
      <c r="T30" s="164"/>
      <c r="U30" s="164"/>
      <c r="V30" s="164"/>
      <c r="W30" s="164"/>
      <c r="X30" s="164"/>
      <c r="Y30" s="164"/>
      <c r="Z30" s="164"/>
      <c r="AA30" s="164"/>
      <c r="AB30" s="165"/>
      <c r="AH30" s="29">
        <f>IF(AND(AH31&lt;&gt;0,OR(AH20=0,AH9=0,F31=0,F20=0,F9=0)),1,0)</f>
        <v>0</v>
      </c>
      <c r="AI30" s="163" t="s">
        <v>164</v>
      </c>
      <c r="AJ30" s="164"/>
      <c r="AK30" s="164"/>
      <c r="AL30" s="164"/>
      <c r="AM30" s="164"/>
      <c r="AN30" s="164"/>
      <c r="AO30" s="164"/>
      <c r="AP30" s="164"/>
      <c r="AQ30" s="164"/>
      <c r="AR30" s="164"/>
      <c r="AS30" s="164"/>
      <c r="AT30" s="164"/>
      <c r="AU30" s="164"/>
      <c r="AV30" s="164"/>
      <c r="AW30" s="164"/>
      <c r="AX30" s="164"/>
      <c r="AY30" s="164"/>
      <c r="AZ30" s="164"/>
      <c r="BA30" s="164"/>
      <c r="BB30" s="164"/>
      <c r="BC30" s="164"/>
      <c r="BD30" s="165"/>
      <c r="BJ30" s="29">
        <f>IF(AND(BJ31&lt;&gt;0,OR(BJ20=0,BJ9=0,AH31=0,AH20=0,AH9=0,F31=0,F20=0,F9=0)),1,0)</f>
        <v>0</v>
      </c>
      <c r="BK30" s="163" t="s">
        <v>161</v>
      </c>
      <c r="BL30" s="164"/>
      <c r="BM30" s="164"/>
      <c r="BN30" s="164"/>
      <c r="BO30" s="164"/>
      <c r="BP30" s="164"/>
      <c r="BQ30" s="164"/>
      <c r="BR30" s="164"/>
      <c r="BS30" s="164"/>
      <c r="BT30" s="164"/>
      <c r="BU30" s="164"/>
      <c r="BV30" s="164"/>
      <c r="BW30" s="164"/>
      <c r="BX30" s="164"/>
      <c r="BY30" s="164"/>
      <c r="BZ30" s="164"/>
      <c r="CA30" s="164"/>
      <c r="CB30" s="164"/>
      <c r="CC30" s="164"/>
      <c r="CD30" s="164"/>
      <c r="CE30" s="164"/>
      <c r="CF30" s="165"/>
    </row>
    <row r="31" spans="2:92" ht="20.100000000000001" customHeight="1" thickBot="1" x14ac:dyDescent="0.3">
      <c r="C31" s="202" t="s">
        <v>191</v>
      </c>
      <c r="D31" s="202"/>
      <c r="E31" s="202"/>
      <c r="F31" s="29">
        <f>IF(AND(J31="",SUM(H34:I38)=0),0,1)</f>
        <v>0</v>
      </c>
      <c r="G31" s="203" t="s">
        <v>0</v>
      </c>
      <c r="H31" s="204"/>
      <c r="I31" s="205"/>
      <c r="J31" s="215"/>
      <c r="K31" s="216"/>
      <c r="L31" s="216"/>
      <c r="M31" s="216"/>
      <c r="N31" s="216"/>
      <c r="O31" s="216"/>
      <c r="P31" s="216"/>
      <c r="Q31" s="216"/>
      <c r="R31" s="216"/>
      <c r="S31" s="216"/>
      <c r="T31" s="216"/>
      <c r="U31" s="216"/>
      <c r="V31" s="216"/>
      <c r="W31" s="216"/>
      <c r="X31" s="216"/>
      <c r="Y31" s="216"/>
      <c r="Z31" s="216"/>
      <c r="AA31" s="216"/>
      <c r="AB31" s="217"/>
      <c r="AD31" s="29"/>
      <c r="AE31" s="202" t="s">
        <v>191</v>
      </c>
      <c r="AF31" s="202"/>
      <c r="AG31" s="202"/>
      <c r="AH31" s="29">
        <f>IF(AND(AL31="",SUM(AJ34:AK38)=0),0,1)</f>
        <v>0</v>
      </c>
      <c r="AI31" s="203" t="s">
        <v>0</v>
      </c>
      <c r="AJ31" s="204"/>
      <c r="AK31" s="205"/>
      <c r="AL31" s="215"/>
      <c r="AM31" s="216"/>
      <c r="AN31" s="216"/>
      <c r="AO31" s="216"/>
      <c r="AP31" s="216"/>
      <c r="AQ31" s="216"/>
      <c r="AR31" s="216"/>
      <c r="AS31" s="216"/>
      <c r="AT31" s="216"/>
      <c r="AU31" s="216"/>
      <c r="AV31" s="216"/>
      <c r="AW31" s="216"/>
      <c r="AX31" s="216"/>
      <c r="AY31" s="216"/>
      <c r="AZ31" s="216"/>
      <c r="BA31" s="216"/>
      <c r="BB31" s="216"/>
      <c r="BC31" s="216"/>
      <c r="BD31" s="217"/>
      <c r="BF31" s="29"/>
      <c r="BG31" s="202" t="s">
        <v>191</v>
      </c>
      <c r="BH31" s="202"/>
      <c r="BI31" s="202"/>
      <c r="BJ31" s="29">
        <f>IF(AND(BN31="",SUM(BL34:BM38)=0),0,1)</f>
        <v>0</v>
      </c>
      <c r="BK31" s="203" t="s">
        <v>0</v>
      </c>
      <c r="BL31" s="204"/>
      <c r="BM31" s="205"/>
      <c r="BN31" s="215"/>
      <c r="BO31" s="216"/>
      <c r="BP31" s="216"/>
      <c r="BQ31" s="216"/>
      <c r="BR31" s="216"/>
      <c r="BS31" s="216"/>
      <c r="BT31" s="216"/>
      <c r="BU31" s="216"/>
      <c r="BV31" s="216"/>
      <c r="BW31" s="216"/>
      <c r="BX31" s="216"/>
      <c r="BY31" s="216"/>
      <c r="BZ31" s="216"/>
      <c r="CA31" s="216"/>
      <c r="CB31" s="216"/>
      <c r="CC31" s="216"/>
      <c r="CD31" s="216"/>
      <c r="CE31" s="216"/>
      <c r="CF31" s="217"/>
    </row>
    <row r="32" spans="2:92" ht="20.100000000000001" customHeight="1" x14ac:dyDescent="0.25">
      <c r="C32" s="69" t="s">
        <v>83</v>
      </c>
      <c r="D32" s="69" t="s">
        <v>95</v>
      </c>
      <c r="E32" s="69" t="s">
        <v>88</v>
      </c>
      <c r="G32" s="226" t="s">
        <v>88</v>
      </c>
      <c r="H32" s="218" t="s">
        <v>85</v>
      </c>
      <c r="I32" s="219"/>
      <c r="J32" s="220" t="s">
        <v>89</v>
      </c>
      <c r="K32" s="221"/>
      <c r="L32" s="221"/>
      <c r="M32" s="221"/>
      <c r="N32" s="221"/>
      <c r="O32" s="221"/>
      <c r="P32" s="221"/>
      <c r="Q32" s="221"/>
      <c r="R32" s="221"/>
      <c r="S32" s="221"/>
      <c r="T32" s="221"/>
      <c r="U32" s="221"/>
      <c r="V32" s="221"/>
      <c r="W32" s="221"/>
      <c r="X32" s="221"/>
      <c r="Y32" s="221"/>
      <c r="Z32" s="221"/>
      <c r="AA32" s="221"/>
      <c r="AB32" s="222"/>
      <c r="AD32" s="29"/>
      <c r="AE32" s="69" t="s">
        <v>83</v>
      </c>
      <c r="AF32" s="69" t="s">
        <v>95</v>
      </c>
      <c r="AG32" s="69" t="s">
        <v>88</v>
      </c>
      <c r="AI32" s="226" t="s">
        <v>88</v>
      </c>
      <c r="AJ32" s="218" t="s">
        <v>85</v>
      </c>
      <c r="AK32" s="219"/>
      <c r="AL32" s="220" t="s">
        <v>89</v>
      </c>
      <c r="AM32" s="221"/>
      <c r="AN32" s="221"/>
      <c r="AO32" s="221"/>
      <c r="AP32" s="221"/>
      <c r="AQ32" s="221"/>
      <c r="AR32" s="221"/>
      <c r="AS32" s="221"/>
      <c r="AT32" s="221"/>
      <c r="AU32" s="221"/>
      <c r="AV32" s="221"/>
      <c r="AW32" s="221"/>
      <c r="AX32" s="221"/>
      <c r="AY32" s="221"/>
      <c r="AZ32" s="221"/>
      <c r="BA32" s="221"/>
      <c r="BB32" s="221"/>
      <c r="BC32" s="221"/>
      <c r="BD32" s="222"/>
      <c r="BF32" s="29"/>
      <c r="BG32" s="69" t="s">
        <v>83</v>
      </c>
      <c r="BH32" s="69" t="s">
        <v>95</v>
      </c>
      <c r="BI32" s="69" t="s">
        <v>88</v>
      </c>
      <c r="BK32" s="226" t="s">
        <v>88</v>
      </c>
      <c r="BL32" s="218" t="s">
        <v>85</v>
      </c>
      <c r="BM32" s="219"/>
      <c r="BN32" s="220" t="s">
        <v>89</v>
      </c>
      <c r="BO32" s="221"/>
      <c r="BP32" s="221"/>
      <c r="BQ32" s="221"/>
      <c r="BR32" s="221"/>
      <c r="BS32" s="221"/>
      <c r="BT32" s="221"/>
      <c r="BU32" s="221"/>
      <c r="BV32" s="221"/>
      <c r="BW32" s="221"/>
      <c r="BX32" s="221"/>
      <c r="BY32" s="221"/>
      <c r="BZ32" s="221"/>
      <c r="CA32" s="221"/>
      <c r="CB32" s="221"/>
      <c r="CC32" s="221"/>
      <c r="CD32" s="221"/>
      <c r="CE32" s="221"/>
      <c r="CF32" s="222"/>
    </row>
    <row r="33" spans="2:112" ht="20.100000000000001" customHeight="1" thickBot="1" x14ac:dyDescent="0.3">
      <c r="C33" s="69">
        <f>SUM(C34:C38)</f>
        <v>0</v>
      </c>
      <c r="D33" s="69">
        <f>SUM(D34:D38)</f>
        <v>0</v>
      </c>
      <c r="E33" s="69">
        <f>SUM(E34:E38)</f>
        <v>0</v>
      </c>
      <c r="G33" s="227"/>
      <c r="H33" s="70" t="s">
        <v>83</v>
      </c>
      <c r="I33" s="71" t="s">
        <v>84</v>
      </c>
      <c r="J33" s="223"/>
      <c r="K33" s="224"/>
      <c r="L33" s="224"/>
      <c r="M33" s="224"/>
      <c r="N33" s="224"/>
      <c r="O33" s="224"/>
      <c r="P33" s="224"/>
      <c r="Q33" s="224"/>
      <c r="R33" s="224"/>
      <c r="S33" s="224"/>
      <c r="T33" s="224"/>
      <c r="U33" s="224"/>
      <c r="V33" s="224"/>
      <c r="W33" s="224"/>
      <c r="X33" s="224"/>
      <c r="Y33" s="224"/>
      <c r="Z33" s="224"/>
      <c r="AA33" s="224"/>
      <c r="AB33" s="225"/>
      <c r="AD33" s="29"/>
      <c r="AE33" s="69">
        <f>SUM(AE34:AE38)</f>
        <v>0</v>
      </c>
      <c r="AF33" s="69">
        <f>SUM(AF34:AF38)</f>
        <v>0</v>
      </c>
      <c r="AG33" s="69">
        <f>SUM(AG34:AG38)</f>
        <v>0</v>
      </c>
      <c r="AI33" s="227"/>
      <c r="AJ33" s="70" t="s">
        <v>83</v>
      </c>
      <c r="AK33" s="71" t="s">
        <v>84</v>
      </c>
      <c r="AL33" s="223"/>
      <c r="AM33" s="224"/>
      <c r="AN33" s="224"/>
      <c r="AO33" s="224"/>
      <c r="AP33" s="224"/>
      <c r="AQ33" s="224"/>
      <c r="AR33" s="224"/>
      <c r="AS33" s="224"/>
      <c r="AT33" s="224"/>
      <c r="AU33" s="224"/>
      <c r="AV33" s="224"/>
      <c r="AW33" s="224"/>
      <c r="AX33" s="224"/>
      <c r="AY33" s="224"/>
      <c r="AZ33" s="224"/>
      <c r="BA33" s="224"/>
      <c r="BB33" s="224"/>
      <c r="BC33" s="224"/>
      <c r="BD33" s="225"/>
      <c r="BF33" s="29"/>
      <c r="BG33" s="69">
        <f>SUM(BG34:BG38)</f>
        <v>0</v>
      </c>
      <c r="BH33" s="69">
        <f>SUM(BH34:BH38)</f>
        <v>0</v>
      </c>
      <c r="BI33" s="69">
        <f>SUM(BI34:BI38)</f>
        <v>0</v>
      </c>
      <c r="BK33" s="227"/>
      <c r="BL33" s="70" t="s">
        <v>83</v>
      </c>
      <c r="BM33" s="71" t="s">
        <v>84</v>
      </c>
      <c r="BN33" s="223"/>
      <c r="BO33" s="224"/>
      <c r="BP33" s="224"/>
      <c r="BQ33" s="224"/>
      <c r="BR33" s="224"/>
      <c r="BS33" s="224"/>
      <c r="BT33" s="224"/>
      <c r="BU33" s="224"/>
      <c r="BV33" s="224"/>
      <c r="BW33" s="224"/>
      <c r="BX33" s="224"/>
      <c r="BY33" s="224"/>
      <c r="BZ33" s="224"/>
      <c r="CA33" s="224"/>
      <c r="CB33" s="224"/>
      <c r="CC33" s="224"/>
      <c r="CD33" s="224"/>
      <c r="CE33" s="224"/>
      <c r="CF33" s="225"/>
    </row>
    <row r="34" spans="2:112" ht="20.100000000000001" customHeight="1" x14ac:dyDescent="0.25">
      <c r="B34" s="69">
        <f>IF(AND(C34=1,D34=1,I34&lt;H34),2,IF(AND(C34=0,OR(D34=1,E34=1)),3,IF(AND(C34=1,E34=1,D34=0),4,IF(AND(SUM(C34:D34)=2,E34=0,SUM(C35:$E39)&gt;0),5,IF(OR(SUM(C34:E34)=0,AND(C34=1,D34=0,E34=0),AND(C34=1,D34=1,E34=0,SUM(C35:$E39)=0),AND(C34=1,D34=1,E34=1)),0)))))</f>
        <v>0</v>
      </c>
      <c r="C34" s="69">
        <f>IF(H34="",0,1)</f>
        <v>0</v>
      </c>
      <c r="D34" s="69">
        <f t="shared" ref="D34:D38" si="22">IF(I34="",0,1)</f>
        <v>0</v>
      </c>
      <c r="E34" s="69">
        <f t="shared" ref="E34:E38" si="23">IF(J34="",0,1)</f>
        <v>0</v>
      </c>
      <c r="G34" s="72" t="s">
        <v>31</v>
      </c>
      <c r="H34" s="1"/>
      <c r="I34" s="2"/>
      <c r="J34" s="206"/>
      <c r="K34" s="207"/>
      <c r="L34" s="207"/>
      <c r="M34" s="207"/>
      <c r="N34" s="207"/>
      <c r="O34" s="207"/>
      <c r="P34" s="207"/>
      <c r="Q34" s="207"/>
      <c r="R34" s="207"/>
      <c r="S34" s="207"/>
      <c r="T34" s="207"/>
      <c r="U34" s="207"/>
      <c r="V34" s="207"/>
      <c r="W34" s="207"/>
      <c r="X34" s="207"/>
      <c r="Y34" s="207"/>
      <c r="Z34" s="207"/>
      <c r="AA34" s="207"/>
      <c r="AB34" s="208"/>
      <c r="AD34" s="69">
        <f>IF(AND(AE34=1,AF34=1,AK34&lt;AJ34),2,IF(AND(AE34=0,OR(AF34=1,AG34=1)),3,IF(AND(AE34=1,AG34=1,AF34=0),4,IF(AND(SUM(AE34:AF34)=2,AG34=0,SUM(AE35:$AG$39)&gt;0),5,IF(OR(SUM(AE34:AG34)=0,AND(AE34=1,AF34=0,AG34=0),AND(AE34=1,AF34=1,AG34=0,SUM(AE35:$AG$39)=0),AND(AE34=1,AF34=1,AG34=1)),0)))))</f>
        <v>0</v>
      </c>
      <c r="AE34" s="69">
        <f>IF(AJ34="",0,1)</f>
        <v>0</v>
      </c>
      <c r="AF34" s="69">
        <f t="shared" ref="AF34:AF38" si="24">IF(AK34="",0,1)</f>
        <v>0</v>
      </c>
      <c r="AG34" s="69">
        <f t="shared" ref="AG34:AG38" si="25">IF(AL34="",0,1)</f>
        <v>0</v>
      </c>
      <c r="AI34" s="72" t="s">
        <v>44</v>
      </c>
      <c r="AJ34" s="1"/>
      <c r="AK34" s="2"/>
      <c r="AL34" s="206"/>
      <c r="AM34" s="207"/>
      <c r="AN34" s="207"/>
      <c r="AO34" s="207"/>
      <c r="AP34" s="207"/>
      <c r="AQ34" s="207"/>
      <c r="AR34" s="207"/>
      <c r="AS34" s="207"/>
      <c r="AT34" s="207"/>
      <c r="AU34" s="207"/>
      <c r="AV34" s="207"/>
      <c r="AW34" s="207"/>
      <c r="AX34" s="207"/>
      <c r="AY34" s="207"/>
      <c r="AZ34" s="207"/>
      <c r="BA34" s="207"/>
      <c r="BB34" s="207"/>
      <c r="BC34" s="207"/>
      <c r="BD34" s="208"/>
      <c r="BF34" s="69">
        <f>IF(AND(BG34=1,BH34=1,BM34&lt;BL34),2,IF(AND(BG34=0,OR(BH34=1,BI34=1)),3,IF(AND(BG34=1,BI34=1,BH34=0),4,IF(AND(SUM(BG34:BH34)=2,BI34=0,SUM(BG35:$BI$39)&gt;0),5,IF(OR(SUM(BG34:BI34)=0,AND(BG34=1,BH34=0,BI34=0),AND(BG34=1,BH34=1,BI34=0,SUM(BG35:$BI$39)=0),AND(BG34=1,BH34=1,BI34=1)),0)))))</f>
        <v>0</v>
      </c>
      <c r="BG34" s="69">
        <f>IF(BL34="",0,1)</f>
        <v>0</v>
      </c>
      <c r="BH34" s="69">
        <f t="shared" ref="BH34:BH38" si="26">IF(BM34="",0,1)</f>
        <v>0</v>
      </c>
      <c r="BI34" s="69">
        <f t="shared" ref="BI34:BI38" si="27">IF(BN34="",0,1)</f>
        <v>0</v>
      </c>
      <c r="BK34" s="72" t="s">
        <v>63</v>
      </c>
      <c r="BL34" s="1"/>
      <c r="BM34" s="2"/>
      <c r="BN34" s="206"/>
      <c r="BO34" s="207"/>
      <c r="BP34" s="207"/>
      <c r="BQ34" s="207"/>
      <c r="BR34" s="207"/>
      <c r="BS34" s="207"/>
      <c r="BT34" s="207"/>
      <c r="BU34" s="207"/>
      <c r="BV34" s="207"/>
      <c r="BW34" s="207"/>
      <c r="BX34" s="207"/>
      <c r="BY34" s="207"/>
      <c r="BZ34" s="207"/>
      <c r="CA34" s="207"/>
      <c r="CB34" s="207"/>
      <c r="CC34" s="207"/>
      <c r="CD34" s="207"/>
      <c r="CE34" s="207"/>
      <c r="CF34" s="208"/>
    </row>
    <row r="35" spans="2:112" ht="20.100000000000001" customHeight="1" x14ac:dyDescent="0.25">
      <c r="B35" s="69">
        <f>IF(AND(C35=1,D35=1,I35&lt;H35),2,IF(AND(C35=0,OR(D35=1,E35=1)),3,IF(AND(C35=1,E35=1,D35=0),4,IF(AND(SUM(C35:D35)=2,E35=0,SUM(C36:$E40)&gt;0),5,IF(OR(SUM(C35:E35)=0,AND(C35=1,D35=0,E35=0),AND(C35=1,D35=1,E35=0,SUM(C36:$E40)=0),AND(C35=1,D35=1,E35=1)),0)))))</f>
        <v>0</v>
      </c>
      <c r="C35" s="69">
        <f t="shared" ref="C35:C38" si="28">IF(H35="",0,1)</f>
        <v>0</v>
      </c>
      <c r="D35" s="69">
        <f t="shared" si="22"/>
        <v>0</v>
      </c>
      <c r="E35" s="69">
        <f t="shared" si="23"/>
        <v>0</v>
      </c>
      <c r="G35" s="72" t="s">
        <v>32</v>
      </c>
      <c r="H35" s="1"/>
      <c r="I35" s="2"/>
      <c r="J35" s="209"/>
      <c r="K35" s="210"/>
      <c r="L35" s="210"/>
      <c r="M35" s="210"/>
      <c r="N35" s="210"/>
      <c r="O35" s="210"/>
      <c r="P35" s="210"/>
      <c r="Q35" s="210"/>
      <c r="R35" s="210"/>
      <c r="S35" s="210"/>
      <c r="T35" s="210"/>
      <c r="U35" s="210"/>
      <c r="V35" s="210"/>
      <c r="W35" s="210"/>
      <c r="X35" s="210"/>
      <c r="Y35" s="210"/>
      <c r="Z35" s="210"/>
      <c r="AA35" s="210"/>
      <c r="AB35" s="211"/>
      <c r="AD35" s="69">
        <f>IF(AND(AE35=1,AF35=1,AK35&lt;AJ35),2,IF(AND(AE35=0,OR(AF35=1,AG35=1)),3,IF(AND(AE35=1,AG35=1,AF35=0),4,IF(AND(SUM(AE35:AF35)=2,AG35=0,SUM(AE36:$AG$39)&gt;0),5,IF(OR(SUM(AE35:AG35)=0,AND(AE35=1,AF35=0,AG35=0),AND(AE35=1,AF35=1,AG35=0,SUM(AE36:$AG$39)=0),AND(AE35=1,AF35=1,AG35=1)),0)))))</f>
        <v>0</v>
      </c>
      <c r="AE35" s="69">
        <f t="shared" ref="AE35:AE38" si="29">IF(AJ35="",0,1)</f>
        <v>0</v>
      </c>
      <c r="AF35" s="69">
        <f t="shared" si="24"/>
        <v>0</v>
      </c>
      <c r="AG35" s="69">
        <f t="shared" si="25"/>
        <v>0</v>
      </c>
      <c r="AI35" s="72" t="s">
        <v>45</v>
      </c>
      <c r="AJ35" s="1"/>
      <c r="AK35" s="2"/>
      <c r="AL35" s="209"/>
      <c r="AM35" s="210"/>
      <c r="AN35" s="210"/>
      <c r="AO35" s="210"/>
      <c r="AP35" s="210"/>
      <c r="AQ35" s="210"/>
      <c r="AR35" s="210"/>
      <c r="AS35" s="210"/>
      <c r="AT35" s="210"/>
      <c r="AU35" s="210"/>
      <c r="AV35" s="210"/>
      <c r="AW35" s="210"/>
      <c r="AX35" s="210"/>
      <c r="AY35" s="210"/>
      <c r="AZ35" s="210"/>
      <c r="BA35" s="210"/>
      <c r="BB35" s="210"/>
      <c r="BC35" s="210"/>
      <c r="BD35" s="211"/>
      <c r="BF35" s="69">
        <f>IF(AND(BG35=1,BH35=1,BM35&lt;BL35),2,IF(AND(BG35=0,OR(BH35=1,BI35=1)),3,IF(AND(BG35=1,BI35=1,BH35=0),4,IF(AND(SUM(BG35:BH35)=2,BI35=0,SUM(BG36:$BI$39)&gt;0),5,IF(OR(SUM(BG35:BI35)=0,AND(BG35=1,BH35=0,BI35=0),AND(BG35=1,BH35=1,BI35=0,SUM(BG36:$BI$39)=0),AND(BG35=1,BH35=1,BI35=1)),0)))))</f>
        <v>0</v>
      </c>
      <c r="BG35" s="69">
        <f t="shared" ref="BG35:BG38" si="30">IF(BL35="",0,1)</f>
        <v>0</v>
      </c>
      <c r="BH35" s="69">
        <f t="shared" si="26"/>
        <v>0</v>
      </c>
      <c r="BI35" s="69">
        <f t="shared" si="27"/>
        <v>0</v>
      </c>
      <c r="BK35" s="72" t="s">
        <v>64</v>
      </c>
      <c r="BL35" s="1"/>
      <c r="BM35" s="2"/>
      <c r="BN35" s="209"/>
      <c r="BO35" s="210"/>
      <c r="BP35" s="210"/>
      <c r="BQ35" s="210"/>
      <c r="BR35" s="210"/>
      <c r="BS35" s="210"/>
      <c r="BT35" s="210"/>
      <c r="BU35" s="210"/>
      <c r="BV35" s="210"/>
      <c r="BW35" s="210"/>
      <c r="BX35" s="210"/>
      <c r="BY35" s="210"/>
      <c r="BZ35" s="210"/>
      <c r="CA35" s="210"/>
      <c r="CB35" s="210"/>
      <c r="CC35" s="210"/>
      <c r="CD35" s="210"/>
      <c r="CE35" s="210"/>
      <c r="CF35" s="211"/>
    </row>
    <row r="36" spans="2:112" ht="20.100000000000001" customHeight="1" x14ac:dyDescent="0.25">
      <c r="B36" s="69">
        <f>IF(AND(C36=1,D36=1,I36&lt;H36),2,IF(AND(C36=0,OR(D36=1,E36=1)),3,IF(AND(C36=1,E36=1,D36=0),4,IF(AND(SUM(C36:D36)=2,E36=0,SUM(C37:$E41)&gt;0),5,IF(OR(SUM(C36:E36)=0,AND(C36=1,D36=0,E36=0),AND(C36=1,D36=1,E36=0,SUM(C37:$E41)=0),AND(C36=1,D36=1,E36=1)),0)))))</f>
        <v>0</v>
      </c>
      <c r="C36" s="69">
        <f t="shared" si="28"/>
        <v>0</v>
      </c>
      <c r="D36" s="69">
        <f t="shared" si="22"/>
        <v>0</v>
      </c>
      <c r="E36" s="69">
        <f t="shared" si="23"/>
        <v>0</v>
      </c>
      <c r="G36" s="72" t="s">
        <v>33</v>
      </c>
      <c r="H36" s="1"/>
      <c r="I36" s="2"/>
      <c r="J36" s="209"/>
      <c r="K36" s="210"/>
      <c r="L36" s="210"/>
      <c r="M36" s="210"/>
      <c r="N36" s="210"/>
      <c r="O36" s="210"/>
      <c r="P36" s="210"/>
      <c r="Q36" s="210"/>
      <c r="R36" s="210"/>
      <c r="S36" s="210"/>
      <c r="T36" s="210"/>
      <c r="U36" s="210"/>
      <c r="V36" s="210"/>
      <c r="W36" s="210"/>
      <c r="X36" s="210"/>
      <c r="Y36" s="210"/>
      <c r="Z36" s="210"/>
      <c r="AA36" s="210"/>
      <c r="AB36" s="211"/>
      <c r="AD36" s="69">
        <f>IF(AND(AE36=1,AF36=1,AK36&lt;AJ36),2,IF(AND(AE36=0,OR(AF36=1,AG36=1)),3,IF(AND(AE36=1,AG36=1,AF36=0),4,IF(AND(SUM(AE36:AF36)=2,AG36=0,SUM(AE37:$AG$39)&gt;0),5,IF(OR(SUM(AE36:AG36)=0,AND(AE36=1,AF36=0,AG36=0),AND(AE36=1,AF36=1,AG36=0,SUM(AE37:$AG$39)=0),AND(AE36=1,AF36=1,AG36=1)),0)))))</f>
        <v>0</v>
      </c>
      <c r="AE36" s="69">
        <f t="shared" si="29"/>
        <v>0</v>
      </c>
      <c r="AF36" s="69">
        <f t="shared" si="24"/>
        <v>0</v>
      </c>
      <c r="AG36" s="69">
        <f t="shared" si="25"/>
        <v>0</v>
      </c>
      <c r="AI36" s="72" t="s">
        <v>46</v>
      </c>
      <c r="AJ36" s="1"/>
      <c r="AK36" s="2"/>
      <c r="AL36" s="209"/>
      <c r="AM36" s="210"/>
      <c r="AN36" s="210"/>
      <c r="AO36" s="210"/>
      <c r="AP36" s="210"/>
      <c r="AQ36" s="210"/>
      <c r="AR36" s="210"/>
      <c r="AS36" s="210"/>
      <c r="AT36" s="210"/>
      <c r="AU36" s="210"/>
      <c r="AV36" s="210"/>
      <c r="AW36" s="210"/>
      <c r="AX36" s="210"/>
      <c r="AY36" s="210"/>
      <c r="AZ36" s="210"/>
      <c r="BA36" s="210"/>
      <c r="BB36" s="210"/>
      <c r="BC36" s="210"/>
      <c r="BD36" s="211"/>
      <c r="BF36" s="69">
        <f>IF(AND(BG36=1,BH36=1,BM36&lt;BL36),2,IF(AND(BG36=0,OR(BH36=1,BI36=1)),3,IF(AND(BG36=1,BI36=1,BH36=0),4,IF(AND(SUM(BG36:BH36)=2,BI36=0,SUM(BG37:$BI$39)&gt;0),5,IF(OR(SUM(BG36:BI36)=0,AND(BG36=1,BH36=0,BI36=0),AND(BG36=1,BH36=1,BI36=0,SUM(BG37:$BI$39)=0),AND(BG36=1,BH36=1,BI36=1)),0)))))</f>
        <v>0</v>
      </c>
      <c r="BG36" s="69">
        <f t="shared" si="30"/>
        <v>0</v>
      </c>
      <c r="BH36" s="69">
        <f t="shared" si="26"/>
        <v>0</v>
      </c>
      <c r="BI36" s="69">
        <f t="shared" si="27"/>
        <v>0</v>
      </c>
      <c r="BK36" s="72" t="s">
        <v>65</v>
      </c>
      <c r="BL36" s="1"/>
      <c r="BM36" s="2"/>
      <c r="BN36" s="209"/>
      <c r="BO36" s="210"/>
      <c r="BP36" s="210"/>
      <c r="BQ36" s="210"/>
      <c r="BR36" s="210"/>
      <c r="BS36" s="210"/>
      <c r="BT36" s="210"/>
      <c r="BU36" s="210"/>
      <c r="BV36" s="210"/>
      <c r="BW36" s="210"/>
      <c r="BX36" s="210"/>
      <c r="BY36" s="210"/>
      <c r="BZ36" s="210"/>
      <c r="CA36" s="210"/>
      <c r="CB36" s="210"/>
      <c r="CC36" s="210"/>
      <c r="CD36" s="210"/>
      <c r="CE36" s="210"/>
      <c r="CF36" s="211"/>
    </row>
    <row r="37" spans="2:112" ht="20.100000000000001" customHeight="1" x14ac:dyDescent="0.25">
      <c r="B37" s="69">
        <f>IF(AND(C37=1,D37=1,I37&lt;H37),2,IF(AND(C37=0,OR(D37=1,E37=1)),3,IF(AND(C37=1,E37=1,D37=0),4,IF(AND(SUM(C37:D37)=2,E37=0,SUM(C38:$E42)&gt;0),5,IF(OR(SUM(C37:E37)=0,AND(C37=1,D37=0,E37=0),AND(C37=1,D37=1,E37=0,SUM(C38:$E42)=0),AND(C37=1,D37=1,E37=1)),0)))))</f>
        <v>0</v>
      </c>
      <c r="C37" s="69">
        <f t="shared" si="28"/>
        <v>0</v>
      </c>
      <c r="D37" s="69">
        <f t="shared" si="22"/>
        <v>0</v>
      </c>
      <c r="E37" s="69">
        <f t="shared" si="23"/>
        <v>0</v>
      </c>
      <c r="G37" s="72" t="s">
        <v>34</v>
      </c>
      <c r="H37" s="1"/>
      <c r="I37" s="2"/>
      <c r="J37" s="209"/>
      <c r="K37" s="210"/>
      <c r="L37" s="210"/>
      <c r="M37" s="210"/>
      <c r="N37" s="210"/>
      <c r="O37" s="210"/>
      <c r="P37" s="210"/>
      <c r="Q37" s="210"/>
      <c r="R37" s="210"/>
      <c r="S37" s="210"/>
      <c r="T37" s="210"/>
      <c r="U37" s="210"/>
      <c r="V37" s="210"/>
      <c r="W37" s="210"/>
      <c r="X37" s="210"/>
      <c r="Y37" s="210"/>
      <c r="Z37" s="210"/>
      <c r="AA37" s="210"/>
      <c r="AB37" s="211"/>
      <c r="AD37" s="69">
        <f>IF(AND(AE37=1,AF37=1,AK37&lt;AJ37),2,IF(AND(AE37=0,OR(AF37=1,AG37=1)),3,IF(AND(AE37=1,AG37=1,AF37=0),4,IF(AND(SUM(AE37:AF37)=2,AG37=0,SUM(AE38:$AG$39)&gt;0),5,IF(OR(SUM(AE37:AG37)=0,AND(AE37=1,AF37=0,AG37=0),AND(AE37=1,AF37=1,AG37=0,SUM(AE38:$AG$39)=0),AND(AE37=1,AF37=1,AG37=1)),0)))))</f>
        <v>0</v>
      </c>
      <c r="AE37" s="69">
        <f t="shared" si="29"/>
        <v>0</v>
      </c>
      <c r="AF37" s="69">
        <f t="shared" si="24"/>
        <v>0</v>
      </c>
      <c r="AG37" s="69">
        <f t="shared" si="25"/>
        <v>0</v>
      </c>
      <c r="AI37" s="72" t="s">
        <v>47</v>
      </c>
      <c r="AJ37" s="1"/>
      <c r="AK37" s="2"/>
      <c r="AL37" s="209"/>
      <c r="AM37" s="210"/>
      <c r="AN37" s="210"/>
      <c r="AO37" s="210"/>
      <c r="AP37" s="210"/>
      <c r="AQ37" s="210"/>
      <c r="AR37" s="210"/>
      <c r="AS37" s="210"/>
      <c r="AT37" s="210"/>
      <c r="AU37" s="210"/>
      <c r="AV37" s="210"/>
      <c r="AW37" s="210"/>
      <c r="AX37" s="210"/>
      <c r="AY37" s="210"/>
      <c r="AZ37" s="210"/>
      <c r="BA37" s="210"/>
      <c r="BB37" s="210"/>
      <c r="BC37" s="210"/>
      <c r="BD37" s="211"/>
      <c r="BF37" s="69">
        <f>IF(AND(BG37=1,BH37=1,BM37&lt;BL37),2,IF(AND(BG37=0,OR(BH37=1,BI37=1)),3,IF(AND(BG37=1,BI37=1,BH37=0),4,IF(AND(SUM(BG37:BH37)=2,BI37=0,SUM(BG38:$BI$39)&gt;0),5,IF(OR(SUM(BG37:BI37)=0,AND(BG37=1,BH37=0,BI37=0),AND(BG37=1,BH37=1,BI37=0,SUM(BG38:$BI$39)=0),AND(BG37=1,BH37=1,BI37=1)),0)))))</f>
        <v>0</v>
      </c>
      <c r="BG37" s="69">
        <f t="shared" si="30"/>
        <v>0</v>
      </c>
      <c r="BH37" s="69">
        <f t="shared" si="26"/>
        <v>0</v>
      </c>
      <c r="BI37" s="69">
        <f t="shared" si="27"/>
        <v>0</v>
      </c>
      <c r="BK37" s="72" t="s">
        <v>66</v>
      </c>
      <c r="BL37" s="1"/>
      <c r="BM37" s="2"/>
      <c r="BN37" s="209"/>
      <c r="BO37" s="210"/>
      <c r="BP37" s="210"/>
      <c r="BQ37" s="210"/>
      <c r="BR37" s="210"/>
      <c r="BS37" s="210"/>
      <c r="BT37" s="210"/>
      <c r="BU37" s="210"/>
      <c r="BV37" s="210"/>
      <c r="BW37" s="210"/>
      <c r="BX37" s="210"/>
      <c r="BY37" s="210"/>
      <c r="BZ37" s="210"/>
      <c r="CA37" s="210"/>
      <c r="CB37" s="210"/>
      <c r="CC37" s="210"/>
      <c r="CD37" s="210"/>
      <c r="CE37" s="210"/>
      <c r="CF37" s="211"/>
    </row>
    <row r="38" spans="2:112" ht="20.100000000000001" customHeight="1" thickBot="1" x14ac:dyDescent="0.3">
      <c r="B38" s="73">
        <f>IF(AND(C38=1,D38=1,I38&lt;H38),2,IF(AND(C38=0,OR(D38=1,E38=1)),3,IF(AND(C38=1,E38=1,D38=0),4,IF(AND(SUM(C38:D38)=2,E38=0,AH9=1),5,IF(OR(SUM(C38:E38)=0,AND(C38=1,D38=0,E38=0),AND(C38=1,D38=1,E38=0,SUM(C$39:$E39)=0),AND(C38=1,D38=1,E38=1)),0)))))</f>
        <v>0</v>
      </c>
      <c r="C38" s="69">
        <f t="shared" si="28"/>
        <v>0</v>
      </c>
      <c r="D38" s="69">
        <f t="shared" si="22"/>
        <v>0</v>
      </c>
      <c r="E38" s="69">
        <f t="shared" si="23"/>
        <v>0</v>
      </c>
      <c r="G38" s="74" t="s">
        <v>35</v>
      </c>
      <c r="H38" s="3"/>
      <c r="I38" s="4"/>
      <c r="J38" s="212"/>
      <c r="K38" s="213"/>
      <c r="L38" s="213"/>
      <c r="M38" s="213"/>
      <c r="N38" s="213"/>
      <c r="O38" s="213"/>
      <c r="P38" s="213"/>
      <c r="Q38" s="213"/>
      <c r="R38" s="213"/>
      <c r="S38" s="213"/>
      <c r="T38" s="213"/>
      <c r="U38" s="213"/>
      <c r="V38" s="213"/>
      <c r="W38" s="213"/>
      <c r="X38" s="213"/>
      <c r="Y38" s="213"/>
      <c r="Z38" s="213"/>
      <c r="AA38" s="213"/>
      <c r="AB38" s="214"/>
      <c r="AD38" s="73">
        <f>IF(AND(AE38=1,AF38=1,AK38&lt;AJ38),2,IF(AND(AE38=0,OR(AF38=1,AG38=1)),3,IF(AND(AE38=1,AG38=1,AF38=0),4,IF(AND(SUM(AE38:AF38)=2,AG38=0,BJ9=1),5,IF(OR(SUM(AE38:AG38)=0,AND(AE38=1,AF38=0,AG38=0),AND(AE38=1,AF38=1,AG38=0,SUM($AE$39:AG39)=0),AND(AE38=1,AF38=1,AG38=1)),0)))))</f>
        <v>0</v>
      </c>
      <c r="AE38" s="69">
        <f t="shared" si="29"/>
        <v>0</v>
      </c>
      <c r="AF38" s="69">
        <f t="shared" si="24"/>
        <v>0</v>
      </c>
      <c r="AG38" s="69">
        <f t="shared" si="25"/>
        <v>0</v>
      </c>
      <c r="AI38" s="74" t="s">
        <v>48</v>
      </c>
      <c r="AJ38" s="3"/>
      <c r="AK38" s="4"/>
      <c r="AL38" s="212"/>
      <c r="AM38" s="213"/>
      <c r="AN38" s="213"/>
      <c r="AO38" s="213"/>
      <c r="AP38" s="213"/>
      <c r="AQ38" s="213"/>
      <c r="AR38" s="213"/>
      <c r="AS38" s="213"/>
      <c r="AT38" s="213"/>
      <c r="AU38" s="213"/>
      <c r="AV38" s="213"/>
      <c r="AW38" s="213"/>
      <c r="AX38" s="213"/>
      <c r="AY38" s="213"/>
      <c r="AZ38" s="213"/>
      <c r="BA38" s="213"/>
      <c r="BB38" s="213"/>
      <c r="BC38" s="213"/>
      <c r="BD38" s="214"/>
      <c r="BF38" s="73">
        <f>IF(AND(BG38=1,BH38=1,BM38&lt;BL38),2,IF(AND(BG38=0,OR(BH38=1,BI38=1)),3,IF(AND(BG38=1,BI38=1,BH38=0),4,IF(AND(SUM(BG38:BH38)=2,BI38=0,CL9=1),5,IF(OR(SUM(BG38:BI38)=0,AND(BG38=1,BH38=0,BI38=0),AND(BG38=1,BH38=1,BI38=0,SUM($BG$39:BI39)=0),AND(BG38=1,BH38=1,BI38=1)),0)))))</f>
        <v>0</v>
      </c>
      <c r="BG38" s="69">
        <f t="shared" si="30"/>
        <v>0</v>
      </c>
      <c r="BH38" s="69">
        <f t="shared" si="26"/>
        <v>0</v>
      </c>
      <c r="BI38" s="69">
        <f t="shared" si="27"/>
        <v>0</v>
      </c>
      <c r="BK38" s="74" t="s">
        <v>67</v>
      </c>
      <c r="BL38" s="3"/>
      <c r="BM38" s="4"/>
      <c r="BN38" s="212"/>
      <c r="BO38" s="213"/>
      <c r="BP38" s="213"/>
      <c r="BQ38" s="213"/>
      <c r="BR38" s="213"/>
      <c r="BS38" s="213"/>
      <c r="BT38" s="213"/>
      <c r="BU38" s="213"/>
      <c r="BV38" s="213"/>
      <c r="BW38" s="213"/>
      <c r="BX38" s="213"/>
      <c r="BY38" s="213"/>
      <c r="BZ38" s="213"/>
      <c r="CA38" s="213"/>
      <c r="CB38" s="213"/>
      <c r="CC38" s="213"/>
      <c r="CD38" s="213"/>
      <c r="CE38" s="213"/>
      <c r="CF38" s="214"/>
    </row>
    <row r="39" spans="2:112" ht="20.100000000000001" customHeight="1" x14ac:dyDescent="0.25">
      <c r="H39" s="38" t="str">
        <f>IF(F30=1,"NOTA: existen paquetes de trabajo anteriores sin cumplimentar",IF(AND(SUM(C33:E33)&gt;0,J31=""),"ERROR: No se ha indicado el nombre del paquete de trabajo",IF(OR(B34=2,B35=2,B36=2,B37=2,B38=2),"ERROR: en una tarea, el mes de finalización es anterior al de inicio",IF(OR(B34=3,B35=3,B36=3,B37=3,B38=3),"ERROR: falta Indicar el mes de inicio de alguna tarea",IF(OR(B34=4,B35=4,B36=4,B37=4,B38=4),"ERROR: falta Indicar el mes de finalziación de alguna tarea",IF(OR(B34=5,B35=5,B36=5,B37=5,B38=5),"ERROR: no se ha cumplimentado el nombre de la tarea",""))))))</f>
        <v/>
      </c>
      <c r="AJ39" s="38" t="str">
        <f>IF(AH30=1,"NOTA: existen paquetes de trabajo anteriores sin cumplimentar",IF(AND(SUM(AE33:AG33)&gt;0,AL31=""),"ERROR: No se ha indicado el nombre del paquete de trabajo",IF(OR(AD34=2,AD35=2,AD36=2,AD37=2,AD38=2),"ERROR: en una tarea, el mes de finalización es anterior al de inicio",IF(OR(AD34=3,AD35=3,AD36=3,AD37=3,AD38=3),"ERROR: falta Indicar el mes de inicio de alguna tarea",IF(OR(AD34=4,AD35=4,AD36=4,AD37=4,AD38=4),"ERROR: falta Indicar el mes de finalziación de alguna tarea",IF(OR(AD34=5,AD35=5,AD36=5,AD37=5,AD38=5),"ERROR: no se ha cumplimentado el nombre de la tarea",""))))))</f>
        <v/>
      </c>
      <c r="BL39" s="38" t="str">
        <f>IF(BJ30=1,"NOTA: existen paquetes de trabajo anteriores sin cumplimentar",IF(AND(SUM(BG33:BI33)&gt;0,BN31=""),"ERROR: No se ha indicado el nombre del paquete de trabajo",IF(OR(BF34=2,BF35=2,BF36=2,BF37=2,BF38=2),"ERROR: en una tarea, el mes de finalización es anterior al de inicio",IF(OR(BF34=3,BF35=3,BF36=3,BF37=3,BF38=3),"ERROR: falta Indicar el mes de inicio de alguna tarea",IF(OR(BF34=4,BF35=4,BF36=4,BF37=4,BF38=4),"ERROR: falta Indicar el mes de finalziación de alguna tarea",IF(OR(BF34=5,BF35=5,BF36=5,BF37=5,BF38=5),"ERROR: no se ha cumplimentado el nombre de la tarea",""))))))</f>
        <v/>
      </c>
    </row>
    <row r="40" spans="2:112" ht="9.9499999999999993" customHeight="1" x14ac:dyDescent="0.25">
      <c r="Y40" s="14"/>
      <c r="Z40" s="14"/>
      <c r="AA40" s="14"/>
      <c r="AB40" s="14"/>
      <c r="BB40" s="14"/>
      <c r="BC40" s="14"/>
      <c r="BD40" s="14"/>
      <c r="CE40" s="14"/>
      <c r="CF40" s="14"/>
      <c r="DH40" s="14"/>
    </row>
    <row r="41" spans="2:112" ht="20.100000000000001" customHeight="1" x14ac:dyDescent="0.25">
      <c r="Y41" s="62"/>
      <c r="Z41" s="62"/>
      <c r="AA41" s="62"/>
      <c r="AB41" s="62"/>
      <c r="BB41" s="62"/>
      <c r="BC41" s="62"/>
      <c r="BD41" s="62"/>
      <c r="CE41" s="62"/>
      <c r="CF41" s="62"/>
      <c r="DH41" s="62"/>
    </row>
    <row r="42" spans="2:112" ht="20.100000000000001" customHeight="1" x14ac:dyDescent="0.25">
      <c r="Y42" s="62"/>
      <c r="Z42" s="62"/>
      <c r="AA42" s="62"/>
      <c r="AB42" s="42" t="s">
        <v>7</v>
      </c>
      <c r="BB42" s="62"/>
      <c r="BC42" s="62"/>
      <c r="BD42" s="42" t="s">
        <v>11</v>
      </c>
      <c r="CE42" s="62"/>
      <c r="CF42" s="42" t="s">
        <v>15</v>
      </c>
      <c r="DH42" s="42" t="s">
        <v>82</v>
      </c>
    </row>
  </sheetData>
  <sheetProtection algorithmName="SHA-512" hashValue="ZP/vtf9bezW2xzQZzTr3Gb2stvX5DLTTO4Ke3LH5IHiCdQwqL4jT+pqTJBxH8H1wOQdirMbP5ZcnYEf9BerU8A==" saltValue="oTSHCpqml3OqgKOyYylE0g==" spinCount="100000" sheet="1" objects="1" scenarios="1" selectLockedCells="1"/>
  <mergeCells count="120">
    <mergeCell ref="AI10:AI11"/>
    <mergeCell ref="AJ10:AK10"/>
    <mergeCell ref="C20:E20"/>
    <mergeCell ref="C31:E31"/>
    <mergeCell ref="AE9:AG9"/>
    <mergeCell ref="AE20:AG20"/>
    <mergeCell ref="AE31:AG31"/>
    <mergeCell ref="AL26:BD26"/>
    <mergeCell ref="AL27:BD27"/>
    <mergeCell ref="AL23:BD23"/>
    <mergeCell ref="AL24:BD24"/>
    <mergeCell ref="AL10:BD11"/>
    <mergeCell ref="AL12:BD12"/>
    <mergeCell ref="AL20:BD20"/>
    <mergeCell ref="AL21:BD22"/>
    <mergeCell ref="AL25:BD25"/>
    <mergeCell ref="CM10:CM11"/>
    <mergeCell ref="CP9:DH9"/>
    <mergeCell ref="CP10:DH11"/>
    <mergeCell ref="CN10:CO10"/>
    <mergeCell ref="G10:G11"/>
    <mergeCell ref="H10:I10"/>
    <mergeCell ref="G21:G22"/>
    <mergeCell ref="H21:I21"/>
    <mergeCell ref="BK10:BK11"/>
    <mergeCell ref="BL10:BM10"/>
    <mergeCell ref="BN9:CF9"/>
    <mergeCell ref="BN10:CF11"/>
    <mergeCell ref="BN20:CF20"/>
    <mergeCell ref="BN13:CF13"/>
    <mergeCell ref="BN14:CF14"/>
    <mergeCell ref="BN12:CF12"/>
    <mergeCell ref="BN15:CF15"/>
    <mergeCell ref="BK21:BK22"/>
    <mergeCell ref="AI21:AI22"/>
    <mergeCell ref="AJ21:AK21"/>
    <mergeCell ref="CP14:DH14"/>
    <mergeCell ref="CP15:DH15"/>
    <mergeCell ref="CP16:DH16"/>
    <mergeCell ref="BN21:CF22"/>
    <mergeCell ref="H32:I32"/>
    <mergeCell ref="J9:AB9"/>
    <mergeCell ref="J10:AB11"/>
    <mergeCell ref="J20:AB20"/>
    <mergeCell ref="J21:AB22"/>
    <mergeCell ref="J31:AB31"/>
    <mergeCell ref="J32:AB33"/>
    <mergeCell ref="J23:AB23"/>
    <mergeCell ref="J24:AB24"/>
    <mergeCell ref="J25:AB25"/>
    <mergeCell ref="G31:I31"/>
    <mergeCell ref="G32:G33"/>
    <mergeCell ref="J12:AB12"/>
    <mergeCell ref="J13:AB13"/>
    <mergeCell ref="J14:AB14"/>
    <mergeCell ref="J15:AB15"/>
    <mergeCell ref="J16:AB16"/>
    <mergeCell ref="J38:AB38"/>
    <mergeCell ref="J26:AB26"/>
    <mergeCell ref="J27:AB27"/>
    <mergeCell ref="J37:AB37"/>
    <mergeCell ref="J34:AB34"/>
    <mergeCell ref="J35:AB35"/>
    <mergeCell ref="J36:AB36"/>
    <mergeCell ref="AJ32:AK32"/>
    <mergeCell ref="AL31:BD31"/>
    <mergeCell ref="AL37:BD37"/>
    <mergeCell ref="AL38:BD38"/>
    <mergeCell ref="AI32:AI33"/>
    <mergeCell ref="AI31:AK31"/>
    <mergeCell ref="BN38:CF38"/>
    <mergeCell ref="BN37:CF37"/>
    <mergeCell ref="BN32:CF33"/>
    <mergeCell ref="AL34:BD34"/>
    <mergeCell ref="AL35:BD35"/>
    <mergeCell ref="AL32:BD33"/>
    <mergeCell ref="AL36:BD36"/>
    <mergeCell ref="BK32:BK33"/>
    <mergeCell ref="BL32:BM32"/>
    <mergeCell ref="BN34:CF34"/>
    <mergeCell ref="BN35:CF35"/>
    <mergeCell ref="BN36:CF36"/>
    <mergeCell ref="BN16:CF16"/>
    <mergeCell ref="AL9:BD9"/>
    <mergeCell ref="BL21:BM21"/>
    <mergeCell ref="BN23:CF23"/>
    <mergeCell ref="BN24:CF24"/>
    <mergeCell ref="BN25:CF25"/>
    <mergeCell ref="BN26:CF26"/>
    <mergeCell ref="BN27:CF27"/>
    <mergeCell ref="BN31:CF31"/>
    <mergeCell ref="BK31:BM31"/>
    <mergeCell ref="AL13:BD13"/>
    <mergeCell ref="BG9:BI9"/>
    <mergeCell ref="BG20:BI20"/>
    <mergeCell ref="BG31:BI31"/>
    <mergeCell ref="CI9:CK9"/>
    <mergeCell ref="C9:E9"/>
    <mergeCell ref="BK8:CF8"/>
    <mergeCell ref="CM8:DH8"/>
    <mergeCell ref="BK19:CF19"/>
    <mergeCell ref="BK30:CF30"/>
    <mergeCell ref="G9:I9"/>
    <mergeCell ref="AI9:AK9"/>
    <mergeCell ref="AI20:AK20"/>
    <mergeCell ref="G20:I20"/>
    <mergeCell ref="BK9:BM9"/>
    <mergeCell ref="BK20:BM20"/>
    <mergeCell ref="CM9:CO9"/>
    <mergeCell ref="G8:AB8"/>
    <mergeCell ref="AI8:BD8"/>
    <mergeCell ref="AI19:BD19"/>
    <mergeCell ref="G19:AB19"/>
    <mergeCell ref="G30:AB30"/>
    <mergeCell ref="AI30:BD30"/>
    <mergeCell ref="CP12:DH12"/>
    <mergeCell ref="CP13:DH13"/>
    <mergeCell ref="AL16:BD16"/>
    <mergeCell ref="AL14:BD14"/>
    <mergeCell ref="AL15:BD15"/>
  </mergeCells>
  <conditionalFormatting sqref="H12:H16">
    <cfRule type="expression" dxfId="215" priority="49" stopIfTrue="1">
      <formula>$B12=3</formula>
    </cfRule>
  </conditionalFormatting>
  <conditionalFormatting sqref="H17 AJ17 BL17 CN17 H28 AJ28 BL28 H39 AJ39 BL39">
    <cfRule type="cellIs" dxfId="214" priority="25" operator="notEqual">
      <formula>""</formula>
    </cfRule>
  </conditionalFormatting>
  <conditionalFormatting sqref="H23:H27">
    <cfRule type="expression" dxfId="213" priority="62" stopIfTrue="1">
      <formula>$B23=3</formula>
    </cfRule>
  </conditionalFormatting>
  <conditionalFormatting sqref="H34:H38">
    <cfRule type="expression" dxfId="212" priority="45" stopIfTrue="1">
      <formula>$B34=3</formula>
    </cfRule>
  </conditionalFormatting>
  <conditionalFormatting sqref="H12:I16">
    <cfRule type="expression" dxfId="211" priority="48" stopIfTrue="1">
      <formula>$B12=2</formula>
    </cfRule>
  </conditionalFormatting>
  <conditionalFormatting sqref="H23:I27">
    <cfRule type="expression" dxfId="210" priority="46" stopIfTrue="1">
      <formula>$B23=2</formula>
    </cfRule>
  </conditionalFormatting>
  <conditionalFormatting sqref="H34:I38">
    <cfRule type="expression" dxfId="209" priority="44" stopIfTrue="1">
      <formula>$B34=2</formula>
    </cfRule>
  </conditionalFormatting>
  <conditionalFormatting sqref="H12:AB16">
    <cfRule type="expression" dxfId="208" priority="71" stopIfTrue="1">
      <formula>AND($J$9="",SUM($C$11:$E$11)&gt;0)</formula>
    </cfRule>
    <cfRule type="expression" dxfId="207" priority="189">
      <formula>$J$9&lt;&gt;0</formula>
    </cfRule>
  </conditionalFormatting>
  <conditionalFormatting sqref="H23:AB27">
    <cfRule type="expression" dxfId="206" priority="66" stopIfTrue="1">
      <formula>AND($J$20="",SUM($C$22:$E$22)&gt;0)</formula>
    </cfRule>
    <cfRule type="expression" dxfId="205" priority="192">
      <formula>$J$20&lt;&gt;0</formula>
    </cfRule>
  </conditionalFormatting>
  <conditionalFormatting sqref="H34:AB38">
    <cfRule type="expression" dxfId="204" priority="55" stopIfTrue="1">
      <formula>AND($J$31="",SUM($C$33:$E$33)&gt;0)</formula>
    </cfRule>
    <cfRule type="expression" dxfId="203" priority="56">
      <formula>$J$31&lt;&gt;0</formula>
    </cfRule>
  </conditionalFormatting>
  <conditionalFormatting sqref="I12:I16">
    <cfRule type="expression" dxfId="202" priority="50" stopIfTrue="1">
      <formula>$B12=4</formula>
    </cfRule>
  </conditionalFormatting>
  <conditionalFormatting sqref="I23:I27">
    <cfRule type="expression" dxfId="201" priority="64" stopIfTrue="1">
      <formula>$B23=4</formula>
    </cfRule>
  </conditionalFormatting>
  <conditionalFormatting sqref="I34:I38">
    <cfRule type="expression" dxfId="200" priority="53" stopIfTrue="1">
      <formula>$B34=4</formula>
    </cfRule>
  </conditionalFormatting>
  <conditionalFormatting sqref="J12:AB16">
    <cfRule type="expression" dxfId="199" priority="51" stopIfTrue="1">
      <formula>AND($B12=5,SUM($C12,$E12)&gt;0,OR($F$20=1,SUM($C13,$E13)&gt;0))</formula>
    </cfRule>
  </conditionalFormatting>
  <conditionalFormatting sqref="J23:AB27">
    <cfRule type="expression" dxfId="198" priority="65" stopIfTrue="1">
      <formula>AND($B23=5,SUM($C23:$E23)&gt;0,OR($F$31=1,SUM($C23:$E24)&gt;0))</formula>
    </cfRule>
  </conditionalFormatting>
  <conditionalFormatting sqref="J34:AB38">
    <cfRule type="expression" dxfId="197" priority="54" stopIfTrue="1">
      <formula>AND($B34=5,SUM($C34:$E34)&gt;0,OR($AH$9=1,SUM($C35:$E35)&gt;0))</formula>
    </cfRule>
  </conditionalFormatting>
  <conditionalFormatting sqref="AJ12:AJ16">
    <cfRule type="expression" dxfId="196" priority="30" stopIfTrue="1">
      <formula>$AD12=3</formula>
    </cfRule>
  </conditionalFormatting>
  <conditionalFormatting sqref="AJ23:AJ27">
    <cfRule type="expression" dxfId="195" priority="37" stopIfTrue="1">
      <formula>$AD23=3</formula>
    </cfRule>
  </conditionalFormatting>
  <conditionalFormatting sqref="AJ34:AJ38">
    <cfRule type="expression" dxfId="194" priority="27" stopIfTrue="1">
      <formula>$AD34=3</formula>
    </cfRule>
  </conditionalFormatting>
  <conditionalFormatting sqref="AJ12:AK16">
    <cfRule type="expression" dxfId="193" priority="29" stopIfTrue="1">
      <formula>$AD12=2</formula>
    </cfRule>
  </conditionalFormatting>
  <conditionalFormatting sqref="AJ23:AK27">
    <cfRule type="expression" dxfId="192" priority="28" stopIfTrue="1">
      <formula>$AD23=2</formula>
    </cfRule>
  </conditionalFormatting>
  <conditionalFormatting sqref="AJ34:AK38">
    <cfRule type="expression" dxfId="191" priority="26" stopIfTrue="1">
      <formula>$AD34=2</formula>
    </cfRule>
  </conditionalFormatting>
  <conditionalFormatting sqref="AJ12:BD16">
    <cfRule type="expression" dxfId="190" priority="42">
      <formula>$AL$9&lt;&gt;0</formula>
    </cfRule>
    <cfRule type="expression" dxfId="189" priority="41" stopIfTrue="1">
      <formula>AND($AL$9="",SUM($AE$11:$AG$11)&gt;0)</formula>
    </cfRule>
  </conditionalFormatting>
  <conditionalFormatting sqref="AJ23:BD27">
    <cfRule type="expression" dxfId="188" priority="43">
      <formula>$AL$20&lt;&gt;0</formula>
    </cfRule>
    <cfRule type="expression" dxfId="187" priority="40" stopIfTrue="1">
      <formula>AND($AL$20="",SUM($AE$22:$AG$22)&gt;0)</formula>
    </cfRule>
  </conditionalFormatting>
  <conditionalFormatting sqref="AJ34:BD38">
    <cfRule type="expression" dxfId="186" priority="36">
      <formula>$AL$31&lt;&gt;0</formula>
    </cfRule>
    <cfRule type="expression" dxfId="185" priority="35" stopIfTrue="1">
      <formula>AND($AL$31="",SUM($AE$33:$AG$33)&gt;0)</formula>
    </cfRule>
  </conditionalFormatting>
  <conditionalFormatting sqref="AK12:AK16">
    <cfRule type="expression" dxfId="184" priority="31" stopIfTrue="1">
      <formula>$AD12=4</formula>
    </cfRule>
  </conditionalFormatting>
  <conditionalFormatting sqref="AK23:AK27">
    <cfRule type="expression" dxfId="183" priority="38" stopIfTrue="1">
      <formula>$AD23=4</formula>
    </cfRule>
  </conditionalFormatting>
  <conditionalFormatting sqref="AK34:AK38">
    <cfRule type="expression" dxfId="182" priority="33" stopIfTrue="1">
      <formula>$AD34=4</formula>
    </cfRule>
  </conditionalFormatting>
  <conditionalFormatting sqref="AL12:BD16">
    <cfRule type="expression" dxfId="181" priority="32" stopIfTrue="1">
      <formula>AND($AD12=5,SUM($AE12:$AG12)&gt;0,OR($AH$20=1,SUM($AE13:$AG13)&gt;0))</formula>
    </cfRule>
  </conditionalFormatting>
  <conditionalFormatting sqref="AL23:BD27">
    <cfRule type="expression" dxfId="180" priority="39" stopIfTrue="1">
      <formula>AND($AD23=5,SUM($AE23:$AG23)&gt;0,OR($AH$31=1,SUM($AE24:$AG24)&gt;0))</formula>
    </cfRule>
  </conditionalFormatting>
  <conditionalFormatting sqref="AL34:BD38">
    <cfRule type="expression" dxfId="179" priority="34" stopIfTrue="1">
      <formula>AND($AD34=5,SUM($AE34:$AG34)&gt;0,OR($BJ$9=1,SUM($AE35,$AG35)&gt;0))</formula>
    </cfRule>
  </conditionalFormatting>
  <conditionalFormatting sqref="BL12:BL16">
    <cfRule type="expression" dxfId="178" priority="20" stopIfTrue="1">
      <formula>$BF12=3</formula>
    </cfRule>
  </conditionalFormatting>
  <conditionalFormatting sqref="BL23:BL27">
    <cfRule type="expression" dxfId="177" priority="14" stopIfTrue="1">
      <formula>$BF23=3</formula>
    </cfRule>
  </conditionalFormatting>
  <conditionalFormatting sqref="BL34:BL38">
    <cfRule type="expression" dxfId="176" priority="8" stopIfTrue="1">
      <formula>$BF34=3</formula>
    </cfRule>
  </conditionalFormatting>
  <conditionalFormatting sqref="BL12:BM16">
    <cfRule type="expression" dxfId="175" priority="19" stopIfTrue="1">
      <formula>$BF12=2</formula>
    </cfRule>
  </conditionalFormatting>
  <conditionalFormatting sqref="BL23:BM27">
    <cfRule type="expression" dxfId="174" priority="13" stopIfTrue="1">
      <formula>$BF23=2</formula>
    </cfRule>
  </conditionalFormatting>
  <conditionalFormatting sqref="BL34:BM38">
    <cfRule type="expression" dxfId="173" priority="7" stopIfTrue="1">
      <formula>$BF34=2</formula>
    </cfRule>
  </conditionalFormatting>
  <conditionalFormatting sqref="BL12:CF16">
    <cfRule type="expression" dxfId="172" priority="23" stopIfTrue="1">
      <formula>AND($BN$9="",SUM($BG$11:$BI$11)&gt;0)</formula>
    </cfRule>
    <cfRule type="expression" dxfId="171" priority="24">
      <formula>$BN$9&lt;&gt;0</formula>
    </cfRule>
  </conditionalFormatting>
  <conditionalFormatting sqref="BL23:CF27">
    <cfRule type="expression" dxfId="170" priority="18">
      <formula>$BN$20&lt;&gt;0</formula>
    </cfRule>
    <cfRule type="expression" dxfId="169" priority="17" stopIfTrue="1">
      <formula>AND($BN$20="",SUM($BG$22:$BI$22)&gt;0)</formula>
    </cfRule>
  </conditionalFormatting>
  <conditionalFormatting sqref="BL34:CF38">
    <cfRule type="expression" dxfId="168" priority="12">
      <formula>$BN$31&lt;&gt;0</formula>
    </cfRule>
    <cfRule type="expression" dxfId="167" priority="11" stopIfTrue="1">
      <formula>AND($BN$31="",SUM($BG$33:$BI$33)&gt;0)</formula>
    </cfRule>
  </conditionalFormatting>
  <conditionalFormatting sqref="BM12:BM16">
    <cfRule type="expression" dxfId="166" priority="21" stopIfTrue="1">
      <formula>$BF12=4</formula>
    </cfRule>
  </conditionalFormatting>
  <conditionalFormatting sqref="BM23:BM27">
    <cfRule type="expression" dxfId="165" priority="15" stopIfTrue="1">
      <formula>$BF23=4</formula>
    </cfRule>
  </conditionalFormatting>
  <conditionalFormatting sqref="BM34:BM38">
    <cfRule type="expression" dxfId="164" priority="9" stopIfTrue="1">
      <formula>$BF34=4</formula>
    </cfRule>
  </conditionalFormatting>
  <conditionalFormatting sqref="BN12:CF16">
    <cfRule type="expression" dxfId="163" priority="22" stopIfTrue="1">
      <formula>AND($BF12=5,SUM($BG12:$BI12)&gt;0,OR($BJ$20=1,SUM($BG13:$BI13)&gt;0))</formula>
    </cfRule>
  </conditionalFormatting>
  <conditionalFormatting sqref="BN23:CF27">
    <cfRule type="expression" dxfId="162" priority="16" stopIfTrue="1">
      <formula>AND($BF23=5,SUM($BG23:$BI23)&gt;0,OR($BJ$31=1,SUM($BG24,$BI24)&gt;0))</formula>
    </cfRule>
  </conditionalFormatting>
  <conditionalFormatting sqref="BN34:CF38">
    <cfRule type="expression" dxfId="161" priority="10" stopIfTrue="1">
      <formula>AND($BF34=5,SUM($BG34:$BI34)&gt;0,OR($BJ$20=1,SUM($BG35:$BI35)&gt;0))</formula>
    </cfRule>
  </conditionalFormatting>
  <conditionalFormatting sqref="CN12:CN16">
    <cfRule type="expression" dxfId="160" priority="2" stopIfTrue="1">
      <formula>$CH12=3</formula>
    </cfRule>
  </conditionalFormatting>
  <conditionalFormatting sqref="CN12:CO16">
    <cfRule type="expression" dxfId="159" priority="1" stopIfTrue="1">
      <formula>$CH12=2</formula>
    </cfRule>
  </conditionalFormatting>
  <conditionalFormatting sqref="CN12:DH16">
    <cfRule type="expression" dxfId="158" priority="6">
      <formula>$CP$9&lt;&gt;0</formula>
    </cfRule>
    <cfRule type="expression" dxfId="157" priority="5" stopIfTrue="1">
      <formula>AND($CP$9="",SUM($CI$11:$CK$11)&gt;0)</formula>
    </cfRule>
  </conditionalFormatting>
  <conditionalFormatting sqref="CO12:CO16">
    <cfRule type="expression" dxfId="156" priority="3" stopIfTrue="1">
      <formula>$CH12=4</formula>
    </cfRule>
  </conditionalFormatting>
  <conditionalFormatting sqref="CP12:DH16">
    <cfRule type="expression" dxfId="155" priority="4" stopIfTrue="1">
      <formula>AND($CH12=5,SUM($CI12,$CK12)&gt;0,OR($CL$20=1,SUM($CI13,$CK13)&gt;0))</formula>
    </cfRule>
  </conditionalFormatting>
  <printOptions horizontalCentered="1"/>
  <pageMargins left="0.39370078740157483" right="0.39370078740157483" top="0.39370078740157483" bottom="0.39370078740157483" header="0.19685039370078741" footer="0.19685039370078741"/>
  <pageSetup paperSize="9" scale="66" orientation="landscape" r:id="rId1"/>
  <colBreaks count="3" manualBreakCount="3">
    <brk id="34" max="1048575" man="1"/>
    <brk id="62" max="1048575" man="1"/>
    <brk id="9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93EDF9-9D22-4EF4-96BD-4F67B4DB2ED5}">
          <x14:formula1>
            <xm:f>AUXILIAR!$F$38:$F$62</xm:f>
          </x14:formula1>
          <xm:sqref>H12:I16 H23:I27 H34:I38 AJ12:AK16 AJ23:AK27 AJ34:AK38 BL12:BM16 BL23:BM27 BL34:BM38 CN12:CO16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0"/>
  <sheetViews>
    <sheetView showGridLines="0" zoomScaleNormal="100" workbookViewId="0">
      <selection activeCell="C10" sqref="C10:R10"/>
    </sheetView>
  </sheetViews>
  <sheetFormatPr baseColWidth="10" defaultColWidth="5.5703125" defaultRowHeight="15" customHeight="1" x14ac:dyDescent="0.25"/>
  <cols>
    <col min="1" max="18" width="5.7109375" style="10" customWidth="1"/>
    <col min="19" max="20" width="15.7109375" style="10" customWidth="1"/>
    <col min="21" max="21" width="5.5703125" style="10"/>
    <col min="22" max="22" width="82.140625" style="28" bestFit="1" customWidth="1"/>
    <col min="23" max="16384" width="5.5703125" style="10"/>
  </cols>
  <sheetData>
    <row r="1" spans="1:22" ht="20.100000000000001" customHeight="1" x14ac:dyDescent="0.25">
      <c r="A1" s="8"/>
      <c r="T1" s="14"/>
    </row>
    <row r="2" spans="1:22" ht="20.100000000000001" customHeight="1" x14ac:dyDescent="0.25">
      <c r="T2" s="14" t="str">
        <f>DATOS!P3</f>
        <v xml:space="preserve">SOLICITANTE: </v>
      </c>
    </row>
    <row r="3" spans="1:22" ht="20.100000000000001" customHeight="1" x14ac:dyDescent="0.25">
      <c r="T3" s="14" t="str">
        <f>DATOS!P4</f>
        <v xml:space="preserve">PROYECTO: </v>
      </c>
    </row>
    <row r="4" spans="1:22" ht="20.100000000000001" customHeight="1" x14ac:dyDescent="0.25"/>
    <row r="5" spans="1:22" ht="20.100000000000001" customHeight="1" x14ac:dyDescent="0.25"/>
    <row r="6" spans="1:22" ht="20.100000000000001" customHeight="1" thickBot="1" x14ac:dyDescent="0.3"/>
    <row r="7" spans="1:22" ht="20.100000000000001" customHeight="1" thickBot="1" x14ac:dyDescent="0.3">
      <c r="B7" s="163" t="s">
        <v>157</v>
      </c>
      <c r="C7" s="164"/>
      <c r="D7" s="164"/>
      <c r="E7" s="164"/>
      <c r="F7" s="164"/>
      <c r="G7" s="164"/>
      <c r="H7" s="164"/>
      <c r="I7" s="164"/>
      <c r="J7" s="164"/>
      <c r="K7" s="164"/>
      <c r="L7" s="164"/>
      <c r="M7" s="164"/>
      <c r="N7" s="164"/>
      <c r="O7" s="164"/>
      <c r="P7" s="164"/>
      <c r="Q7" s="164"/>
      <c r="R7" s="164"/>
      <c r="S7" s="164"/>
      <c r="T7" s="165"/>
    </row>
    <row r="8" spans="1:22" ht="9.9499999999999993" customHeight="1" thickBot="1" x14ac:dyDescent="0.3"/>
    <row r="9" spans="1:22" ht="39.950000000000003" customHeight="1" thickBot="1" x14ac:dyDescent="0.3">
      <c r="B9" s="53"/>
      <c r="C9" s="236" t="s">
        <v>148</v>
      </c>
      <c r="D9" s="196"/>
      <c r="E9" s="196"/>
      <c r="F9" s="196"/>
      <c r="G9" s="196"/>
      <c r="H9" s="196"/>
      <c r="I9" s="196"/>
      <c r="J9" s="196"/>
      <c r="K9" s="196"/>
      <c r="L9" s="196"/>
      <c r="M9" s="196"/>
      <c r="N9" s="196"/>
      <c r="O9" s="196"/>
      <c r="P9" s="196"/>
      <c r="Q9" s="196"/>
      <c r="R9" s="196"/>
      <c r="S9" s="54" t="s">
        <v>12</v>
      </c>
      <c r="T9" s="55" t="s">
        <v>147</v>
      </c>
    </row>
    <row r="10" spans="1:22" ht="20.100000000000001" customHeight="1" x14ac:dyDescent="0.25">
      <c r="B10" s="56" t="s">
        <v>116</v>
      </c>
      <c r="C10" s="237"/>
      <c r="D10" s="238"/>
      <c r="E10" s="238"/>
      <c r="F10" s="238"/>
      <c r="G10" s="238"/>
      <c r="H10" s="238"/>
      <c r="I10" s="238"/>
      <c r="J10" s="238"/>
      <c r="K10" s="238"/>
      <c r="L10" s="238"/>
      <c r="M10" s="238"/>
      <c r="N10" s="238"/>
      <c r="O10" s="238"/>
      <c r="P10" s="238"/>
      <c r="Q10" s="238"/>
      <c r="R10" s="238"/>
      <c r="S10" s="5"/>
      <c r="T10" s="64"/>
      <c r="V10" s="28" t="str">
        <f>IF(AND(C10&lt;&gt;"",OR(S10="",T10="")),"REVISAR: NO SE HA INDICADO EL ACRÓNIMO O EL IMPORTE ASOCIADO AL COLABORADOR EXTERNO","")</f>
        <v/>
      </c>
    </row>
    <row r="11" spans="1:22" ht="20.100000000000001" customHeight="1" x14ac:dyDescent="0.25">
      <c r="B11" s="57" t="s">
        <v>117</v>
      </c>
      <c r="C11" s="232"/>
      <c r="D11" s="233"/>
      <c r="E11" s="233"/>
      <c r="F11" s="233"/>
      <c r="G11" s="233"/>
      <c r="H11" s="233"/>
      <c r="I11" s="233"/>
      <c r="J11" s="233"/>
      <c r="K11" s="233"/>
      <c r="L11" s="233"/>
      <c r="M11" s="233"/>
      <c r="N11" s="233"/>
      <c r="O11" s="233"/>
      <c r="P11" s="233"/>
      <c r="Q11" s="233"/>
      <c r="R11" s="233"/>
      <c r="S11" s="6"/>
      <c r="T11" s="65"/>
      <c r="V11" s="28" t="str">
        <f t="shared" ref="V11:V14" si="0">IF(AND(C11&lt;&gt;"",OR(S11="",T11="")),"REVISAR: NO SE HA INDICADO EL ACRÓNIMO O EL IMPORTE ASOCIADO AL COLABORADOR EXTERNO","")</f>
        <v/>
      </c>
    </row>
    <row r="12" spans="1:22" ht="20.100000000000001" customHeight="1" x14ac:dyDescent="0.25">
      <c r="B12" s="57" t="s">
        <v>118</v>
      </c>
      <c r="C12" s="232"/>
      <c r="D12" s="233"/>
      <c r="E12" s="233"/>
      <c r="F12" s="233"/>
      <c r="G12" s="233"/>
      <c r="H12" s="233"/>
      <c r="I12" s="233"/>
      <c r="J12" s="233"/>
      <c r="K12" s="233"/>
      <c r="L12" s="233"/>
      <c r="M12" s="233"/>
      <c r="N12" s="233"/>
      <c r="O12" s="233"/>
      <c r="P12" s="233"/>
      <c r="Q12" s="233"/>
      <c r="R12" s="233"/>
      <c r="S12" s="6"/>
      <c r="T12" s="65"/>
      <c r="V12" s="28" t="str">
        <f t="shared" si="0"/>
        <v/>
      </c>
    </row>
    <row r="13" spans="1:22" ht="20.100000000000001" customHeight="1" x14ac:dyDescent="0.25">
      <c r="B13" s="57" t="s">
        <v>119</v>
      </c>
      <c r="C13" s="232"/>
      <c r="D13" s="233"/>
      <c r="E13" s="233"/>
      <c r="F13" s="233"/>
      <c r="G13" s="233"/>
      <c r="H13" s="233"/>
      <c r="I13" s="233"/>
      <c r="J13" s="233"/>
      <c r="K13" s="233"/>
      <c r="L13" s="233"/>
      <c r="M13" s="233"/>
      <c r="N13" s="233"/>
      <c r="O13" s="233"/>
      <c r="P13" s="233"/>
      <c r="Q13" s="233"/>
      <c r="R13" s="233"/>
      <c r="S13" s="6"/>
      <c r="T13" s="65"/>
      <c r="V13" s="28" t="str">
        <f t="shared" si="0"/>
        <v/>
      </c>
    </row>
    <row r="14" spans="1:22" ht="20.100000000000001" customHeight="1" thickBot="1" x14ac:dyDescent="0.3">
      <c r="B14" s="58" t="s">
        <v>120</v>
      </c>
      <c r="C14" s="234"/>
      <c r="D14" s="235"/>
      <c r="E14" s="235"/>
      <c r="F14" s="235"/>
      <c r="G14" s="235"/>
      <c r="H14" s="235"/>
      <c r="I14" s="235"/>
      <c r="J14" s="235"/>
      <c r="K14" s="235"/>
      <c r="L14" s="235"/>
      <c r="M14" s="235"/>
      <c r="N14" s="235"/>
      <c r="O14" s="235"/>
      <c r="P14" s="235"/>
      <c r="Q14" s="235"/>
      <c r="R14" s="235"/>
      <c r="S14" s="7"/>
      <c r="T14" s="66"/>
      <c r="V14" s="28" t="str">
        <f t="shared" si="0"/>
        <v/>
      </c>
    </row>
    <row r="15" spans="1:22" ht="20.100000000000001" customHeight="1" thickBot="1" x14ac:dyDescent="0.3">
      <c r="S15" s="67" t="s">
        <v>23</v>
      </c>
      <c r="T15" s="68">
        <f>SUM(T10:T14)</f>
        <v>0</v>
      </c>
    </row>
    <row r="16" spans="1:22" ht="15" customHeight="1" x14ac:dyDescent="0.25">
      <c r="S16" s="59"/>
      <c r="T16" s="60"/>
    </row>
    <row r="17" spans="19:20" ht="15" customHeight="1" x14ac:dyDescent="0.25">
      <c r="S17" s="59"/>
      <c r="T17" s="61" t="str">
        <f>IF(COUNTBLANK(V10:V14)=5,"","NOTA: Sólo se trasladará a la pestaña RESUMEN aquellas colaboraciones externas para las que se haya cumplimentado tanto el acrónimo como el importe")</f>
        <v/>
      </c>
    </row>
    <row r="18" spans="19:20" ht="15" customHeight="1" x14ac:dyDescent="0.25">
      <c r="S18" s="59"/>
      <c r="T18" s="60"/>
    </row>
    <row r="19" spans="19:20" ht="15" customHeight="1" x14ac:dyDescent="0.25">
      <c r="S19" s="59"/>
      <c r="T19" s="60"/>
    </row>
    <row r="20" spans="19:20" ht="15" customHeight="1" x14ac:dyDescent="0.25">
      <c r="S20" s="59"/>
      <c r="T20" s="60"/>
    </row>
    <row r="21" spans="19:20" ht="15" customHeight="1" x14ac:dyDescent="0.25">
      <c r="S21" s="59"/>
      <c r="T21" s="60"/>
    </row>
    <row r="22" spans="19:20" ht="15" customHeight="1" x14ac:dyDescent="0.25">
      <c r="S22" s="59"/>
      <c r="T22" s="60"/>
    </row>
    <row r="23" spans="19:20" ht="15" customHeight="1" x14ac:dyDescent="0.25">
      <c r="S23" s="59"/>
      <c r="T23" s="60"/>
    </row>
    <row r="26" spans="19:20" ht="15" customHeight="1" x14ac:dyDescent="0.25">
      <c r="T26" s="62"/>
    </row>
    <row r="30" spans="19:20" ht="15" customHeight="1" x14ac:dyDescent="0.25">
      <c r="T30" s="63" t="s">
        <v>86</v>
      </c>
    </row>
  </sheetData>
  <sheetProtection algorithmName="SHA-512" hashValue="frMfVQ1LTF9VDA2P+F9g8y46B27LdgBIdkcBAf1/HxMZngYmhrFwVY/xJCuMUW16KZBdh6KpJ4AUhy1BexxHlw==" saltValue="Lmw2a9SwLEB2htAELA5vpQ==" spinCount="100000" sheet="1" objects="1" scenarios="1" selectLockedCells="1"/>
  <mergeCells count="7">
    <mergeCell ref="C13:R13"/>
    <mergeCell ref="C14:R14"/>
    <mergeCell ref="B7:T7"/>
    <mergeCell ref="C11:R11"/>
    <mergeCell ref="C9:R9"/>
    <mergeCell ref="C10:R10"/>
    <mergeCell ref="C12:R12"/>
  </mergeCells>
  <conditionalFormatting sqref="V10:V14">
    <cfRule type="cellIs" dxfId="154" priority="1" operator="notEqual">
      <formula>""</formula>
    </cfRule>
  </conditionalFormatting>
  <printOptions horizontalCentered="1"/>
  <pageMargins left="0.39370078740157483" right="0.39370078740157483" top="0.39370078740157483" bottom="0.39370078740157483" header="0.19685039370078741" footer="0.19685039370078741"/>
  <pageSetup paperSize="9" scale="99" orientation="landscape" r:id="rId1"/>
  <colBreaks count="1" manualBreakCount="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30"/>
  <sheetViews>
    <sheetView showGridLines="0" zoomScaleNormal="100" workbookViewId="0">
      <selection activeCell="C11" sqref="C11:E11"/>
    </sheetView>
  </sheetViews>
  <sheetFormatPr baseColWidth="10" defaultColWidth="5.5703125" defaultRowHeight="15" customHeight="1" x14ac:dyDescent="0.25"/>
  <cols>
    <col min="1" max="1" width="5.5703125" style="10"/>
    <col min="2" max="2" width="8.140625" style="10" bestFit="1" customWidth="1"/>
    <col min="3" max="11" width="5.7109375" style="10" customWidth="1"/>
    <col min="12" max="12" width="7.5703125" style="10" hidden="1" customWidth="1"/>
    <col min="13" max="25" width="5.5703125" style="10"/>
    <col min="26" max="27" width="9.7109375" style="10" customWidth="1"/>
    <col min="28" max="28" width="5.5703125" style="10"/>
    <col min="29" max="29" width="0" style="10" hidden="1" customWidth="1"/>
    <col min="30" max="30" width="7.5703125" style="10" bestFit="1" customWidth="1"/>
    <col min="31" max="16384" width="5.5703125" style="10"/>
  </cols>
  <sheetData>
    <row r="1" spans="2:44" ht="20.100000000000001" customHeight="1" x14ac:dyDescent="0.25">
      <c r="AA1" s="14"/>
    </row>
    <row r="2" spans="2:44" ht="20.100000000000001" customHeight="1" x14ac:dyDescent="0.25">
      <c r="AA2" s="14" t="str">
        <f>DATOS!P3</f>
        <v xml:space="preserve">SOLICITANTE: </v>
      </c>
      <c r="AR2" s="10">
        <f>'DEDICACIÓN TEC-10'!A2</f>
        <v>0</v>
      </c>
    </row>
    <row r="3" spans="2:44" ht="20.100000000000001" customHeight="1" x14ac:dyDescent="0.25">
      <c r="AA3" s="14" t="str">
        <f>DATOS!P4</f>
        <v xml:space="preserve">PROYECTO: </v>
      </c>
    </row>
    <row r="4" spans="2:44" ht="20.100000000000001" customHeight="1" x14ac:dyDescent="0.25"/>
    <row r="5" spans="2:44" ht="20.100000000000001" customHeight="1" x14ac:dyDescent="0.25"/>
    <row r="6" spans="2:44" ht="20.100000000000001" customHeight="1" thickBot="1" x14ac:dyDescent="0.3"/>
    <row r="7" spans="2:44" ht="20.100000000000001" customHeight="1" thickBot="1" x14ac:dyDescent="0.3">
      <c r="B7" s="163" t="s">
        <v>14</v>
      </c>
      <c r="C7" s="164"/>
      <c r="D7" s="164"/>
      <c r="E7" s="164"/>
      <c r="F7" s="164"/>
      <c r="G7" s="164"/>
      <c r="H7" s="164"/>
      <c r="I7" s="164"/>
      <c r="J7" s="164"/>
      <c r="K7" s="164"/>
      <c r="L7" s="164"/>
      <c r="M7" s="164"/>
      <c r="N7" s="164"/>
      <c r="O7" s="164"/>
      <c r="P7" s="164"/>
      <c r="Q7" s="164"/>
      <c r="R7" s="164"/>
      <c r="S7" s="164"/>
      <c r="T7" s="164"/>
      <c r="U7" s="164"/>
      <c r="V7" s="164"/>
      <c r="W7" s="164"/>
      <c r="X7" s="164"/>
      <c r="Y7" s="164"/>
      <c r="Z7" s="164"/>
      <c r="AA7" s="165"/>
    </row>
    <row r="8" spans="2:44" ht="9.9499999999999993" customHeight="1" thickBot="1" x14ac:dyDescent="0.3"/>
    <row r="9" spans="2:44" s="45" customFormat="1" ht="60" customHeight="1" thickBot="1" x14ac:dyDescent="0.3">
      <c r="B9" s="43"/>
      <c r="C9" s="263" t="s">
        <v>122</v>
      </c>
      <c r="D9" s="264"/>
      <c r="E9" s="265"/>
      <c r="F9" s="266" t="s">
        <v>123</v>
      </c>
      <c r="G9" s="264"/>
      <c r="H9" s="265"/>
      <c r="I9" s="253" t="s">
        <v>9</v>
      </c>
      <c r="J9" s="253"/>
      <c r="K9" s="253"/>
      <c r="L9" s="44"/>
      <c r="M9" s="253" t="s">
        <v>8</v>
      </c>
      <c r="N9" s="253"/>
      <c r="O9" s="253" t="s">
        <v>10</v>
      </c>
      <c r="P9" s="253"/>
      <c r="Q9" s="253"/>
      <c r="R9" s="253"/>
      <c r="S9" s="253"/>
      <c r="T9" s="253"/>
      <c r="U9" s="253"/>
      <c r="V9" s="253"/>
      <c r="W9" s="253"/>
      <c r="X9" s="253"/>
      <c r="Y9" s="253"/>
      <c r="Z9" s="255" t="s">
        <v>182</v>
      </c>
      <c r="AA9" s="256"/>
      <c r="AC9" s="45">
        <f>SUM(AC10:AC19)</f>
        <v>0</v>
      </c>
      <c r="AD9" s="46"/>
    </row>
    <row r="10" spans="2:44" ht="20.100000000000001" customHeight="1" x14ac:dyDescent="0.25">
      <c r="B10" s="47" t="s">
        <v>106</v>
      </c>
      <c r="C10" s="267"/>
      <c r="D10" s="241"/>
      <c r="E10" s="241"/>
      <c r="F10" s="241"/>
      <c r="G10" s="241"/>
      <c r="H10" s="241"/>
      <c r="I10" s="241"/>
      <c r="J10" s="241"/>
      <c r="K10" s="241"/>
      <c r="L10" s="143" t="str">
        <f>UPPER(CONCATENATE(LEFT(C10,2),LEFT(F10,2),LEFT(I10,1)))</f>
        <v/>
      </c>
      <c r="M10" s="248" t="str">
        <f>SUBSTITUTE( SUBSTITUTE( SUBSTITUTE( SUBSTITUTE( SUBSTITUTE(L10, "Á", "A"), "É", "E"), "Í", "I"), "Ó", "O"), "Ú", "U")</f>
        <v/>
      </c>
      <c r="N10" s="249"/>
      <c r="O10" s="254"/>
      <c r="P10" s="254"/>
      <c r="Q10" s="254"/>
      <c r="R10" s="254"/>
      <c r="S10" s="254"/>
      <c r="T10" s="254"/>
      <c r="U10" s="254"/>
      <c r="V10" s="254"/>
      <c r="W10" s="254"/>
      <c r="X10" s="254"/>
      <c r="Y10" s="254"/>
      <c r="Z10" s="257"/>
      <c r="AA10" s="258"/>
      <c r="AC10" s="10">
        <f>IF(Z10/12&gt;7200,1,0)</f>
        <v>0</v>
      </c>
      <c r="AD10" s="48"/>
    </row>
    <row r="11" spans="2:44" ht="20.100000000000001" customHeight="1" x14ac:dyDescent="0.25">
      <c r="B11" s="49" t="s">
        <v>107</v>
      </c>
      <c r="C11" s="251"/>
      <c r="D11" s="242"/>
      <c r="E11" s="242"/>
      <c r="F11" s="242"/>
      <c r="G11" s="242"/>
      <c r="H11" s="242"/>
      <c r="I11" s="242"/>
      <c r="J11" s="242"/>
      <c r="K11" s="242"/>
      <c r="L11" s="144" t="str">
        <f t="shared" ref="L11:L19" si="0">UPPER(CONCATENATE(LEFT(C11,2),LEFT(F11,2),LEFT(I11,1)))</f>
        <v/>
      </c>
      <c r="M11" s="243" t="str">
        <f t="shared" ref="M11:M19" si="1">SUBSTITUTE( SUBSTITUTE( SUBSTITUTE( SUBSTITUTE( SUBSTITUTE(L11, "Á", "A"), "É", "E"), "Í", "I"), "Ó", "O"), "Ú", "U")</f>
        <v/>
      </c>
      <c r="N11" s="244"/>
      <c r="O11" s="250"/>
      <c r="P11" s="250"/>
      <c r="Q11" s="250"/>
      <c r="R11" s="250"/>
      <c r="S11" s="250"/>
      <c r="T11" s="250"/>
      <c r="U11" s="250"/>
      <c r="V11" s="250"/>
      <c r="W11" s="250"/>
      <c r="X11" s="250"/>
      <c r="Y11" s="250"/>
      <c r="Z11" s="259"/>
      <c r="AA11" s="260"/>
      <c r="AC11" s="10">
        <f t="shared" ref="AC11:AC19" si="2">IF(Z11/12&gt;7200,1,0)</f>
        <v>0</v>
      </c>
      <c r="AD11" s="48"/>
    </row>
    <row r="12" spans="2:44" ht="20.100000000000001" customHeight="1" x14ac:dyDescent="0.25">
      <c r="B12" s="49" t="s">
        <v>108</v>
      </c>
      <c r="C12" s="251"/>
      <c r="D12" s="242"/>
      <c r="E12" s="242"/>
      <c r="F12" s="242"/>
      <c r="G12" s="242"/>
      <c r="H12" s="242"/>
      <c r="I12" s="242"/>
      <c r="J12" s="242"/>
      <c r="K12" s="242"/>
      <c r="L12" s="144" t="str">
        <f t="shared" si="0"/>
        <v/>
      </c>
      <c r="M12" s="243" t="str">
        <f t="shared" si="1"/>
        <v/>
      </c>
      <c r="N12" s="244"/>
      <c r="O12" s="250"/>
      <c r="P12" s="250"/>
      <c r="Q12" s="250"/>
      <c r="R12" s="250"/>
      <c r="S12" s="250"/>
      <c r="T12" s="250"/>
      <c r="U12" s="250"/>
      <c r="V12" s="250"/>
      <c r="W12" s="250"/>
      <c r="X12" s="250"/>
      <c r="Y12" s="250"/>
      <c r="Z12" s="259"/>
      <c r="AA12" s="260"/>
      <c r="AC12" s="10">
        <f t="shared" si="2"/>
        <v>0</v>
      </c>
    </row>
    <row r="13" spans="2:44" ht="20.100000000000001" customHeight="1" x14ac:dyDescent="0.25">
      <c r="B13" s="49" t="s">
        <v>109</v>
      </c>
      <c r="C13" s="251"/>
      <c r="D13" s="242"/>
      <c r="E13" s="242"/>
      <c r="F13" s="242"/>
      <c r="G13" s="242"/>
      <c r="H13" s="242"/>
      <c r="I13" s="242"/>
      <c r="J13" s="242"/>
      <c r="K13" s="242"/>
      <c r="L13" s="144" t="str">
        <f t="shared" si="0"/>
        <v/>
      </c>
      <c r="M13" s="243" t="str">
        <f t="shared" si="1"/>
        <v/>
      </c>
      <c r="N13" s="244"/>
      <c r="O13" s="250"/>
      <c r="P13" s="250"/>
      <c r="Q13" s="250"/>
      <c r="R13" s="250"/>
      <c r="S13" s="250"/>
      <c r="T13" s="250"/>
      <c r="U13" s="250"/>
      <c r="V13" s="250"/>
      <c r="W13" s="250"/>
      <c r="X13" s="250"/>
      <c r="Y13" s="250"/>
      <c r="Z13" s="259"/>
      <c r="AA13" s="260"/>
      <c r="AC13" s="10">
        <f t="shared" si="2"/>
        <v>0</v>
      </c>
    </row>
    <row r="14" spans="2:44" ht="20.100000000000001" customHeight="1" x14ac:dyDescent="0.25">
      <c r="B14" s="49" t="s">
        <v>110</v>
      </c>
      <c r="C14" s="251"/>
      <c r="D14" s="242"/>
      <c r="E14" s="242"/>
      <c r="F14" s="242"/>
      <c r="G14" s="242"/>
      <c r="H14" s="242"/>
      <c r="I14" s="242"/>
      <c r="J14" s="242"/>
      <c r="K14" s="242"/>
      <c r="L14" s="144" t="str">
        <f t="shared" si="0"/>
        <v/>
      </c>
      <c r="M14" s="243" t="str">
        <f t="shared" si="1"/>
        <v/>
      </c>
      <c r="N14" s="244"/>
      <c r="O14" s="250"/>
      <c r="P14" s="250"/>
      <c r="Q14" s="250"/>
      <c r="R14" s="250"/>
      <c r="S14" s="250"/>
      <c r="T14" s="250"/>
      <c r="U14" s="250"/>
      <c r="V14" s="250"/>
      <c r="W14" s="250"/>
      <c r="X14" s="250"/>
      <c r="Y14" s="250"/>
      <c r="Z14" s="259"/>
      <c r="AA14" s="260"/>
      <c r="AC14" s="10">
        <f t="shared" si="2"/>
        <v>0</v>
      </c>
    </row>
    <row r="15" spans="2:44" ht="20.100000000000001" customHeight="1" x14ac:dyDescent="0.25">
      <c r="B15" s="49" t="s">
        <v>111</v>
      </c>
      <c r="C15" s="251"/>
      <c r="D15" s="242"/>
      <c r="E15" s="242"/>
      <c r="F15" s="242"/>
      <c r="G15" s="242"/>
      <c r="H15" s="242"/>
      <c r="I15" s="242"/>
      <c r="J15" s="242"/>
      <c r="K15" s="242"/>
      <c r="L15" s="144" t="str">
        <f t="shared" si="0"/>
        <v/>
      </c>
      <c r="M15" s="243" t="str">
        <f t="shared" si="1"/>
        <v/>
      </c>
      <c r="N15" s="244"/>
      <c r="O15" s="250"/>
      <c r="P15" s="250"/>
      <c r="Q15" s="250"/>
      <c r="R15" s="250"/>
      <c r="S15" s="250"/>
      <c r="T15" s="250"/>
      <c r="U15" s="250"/>
      <c r="V15" s="250"/>
      <c r="W15" s="250"/>
      <c r="X15" s="250"/>
      <c r="Y15" s="250"/>
      <c r="Z15" s="259"/>
      <c r="AA15" s="260"/>
      <c r="AC15" s="10">
        <f t="shared" si="2"/>
        <v>0</v>
      </c>
    </row>
    <row r="16" spans="2:44" ht="20.100000000000001" customHeight="1" x14ac:dyDescent="0.25">
      <c r="B16" s="49" t="s">
        <v>112</v>
      </c>
      <c r="C16" s="251"/>
      <c r="D16" s="242"/>
      <c r="E16" s="242"/>
      <c r="F16" s="242"/>
      <c r="G16" s="242"/>
      <c r="H16" s="242"/>
      <c r="I16" s="242"/>
      <c r="J16" s="242"/>
      <c r="K16" s="242"/>
      <c r="L16" s="144" t="str">
        <f t="shared" si="0"/>
        <v/>
      </c>
      <c r="M16" s="243" t="str">
        <f t="shared" si="1"/>
        <v/>
      </c>
      <c r="N16" s="244"/>
      <c r="O16" s="250"/>
      <c r="P16" s="250"/>
      <c r="Q16" s="250"/>
      <c r="R16" s="250"/>
      <c r="S16" s="250"/>
      <c r="T16" s="250"/>
      <c r="U16" s="250"/>
      <c r="V16" s="250"/>
      <c r="W16" s="250"/>
      <c r="X16" s="250"/>
      <c r="Y16" s="250"/>
      <c r="Z16" s="259"/>
      <c r="AA16" s="260"/>
      <c r="AC16" s="10">
        <f t="shared" si="2"/>
        <v>0</v>
      </c>
    </row>
    <row r="17" spans="2:29" ht="20.100000000000001" customHeight="1" x14ac:dyDescent="0.25">
      <c r="B17" s="49" t="s">
        <v>113</v>
      </c>
      <c r="C17" s="251"/>
      <c r="D17" s="242"/>
      <c r="E17" s="242"/>
      <c r="F17" s="242"/>
      <c r="G17" s="242"/>
      <c r="H17" s="242"/>
      <c r="I17" s="242"/>
      <c r="J17" s="242"/>
      <c r="K17" s="242"/>
      <c r="L17" s="144" t="str">
        <f t="shared" si="0"/>
        <v/>
      </c>
      <c r="M17" s="243" t="str">
        <f t="shared" si="1"/>
        <v/>
      </c>
      <c r="N17" s="244"/>
      <c r="O17" s="250"/>
      <c r="P17" s="250"/>
      <c r="Q17" s="250"/>
      <c r="R17" s="250"/>
      <c r="S17" s="250"/>
      <c r="T17" s="250"/>
      <c r="U17" s="250"/>
      <c r="V17" s="250"/>
      <c r="W17" s="250"/>
      <c r="X17" s="250"/>
      <c r="Y17" s="250"/>
      <c r="Z17" s="259"/>
      <c r="AA17" s="260"/>
      <c r="AC17" s="10">
        <f t="shared" si="2"/>
        <v>0</v>
      </c>
    </row>
    <row r="18" spans="2:29" ht="20.100000000000001" customHeight="1" x14ac:dyDescent="0.25">
      <c r="B18" s="49" t="s">
        <v>114</v>
      </c>
      <c r="C18" s="251"/>
      <c r="D18" s="242"/>
      <c r="E18" s="242"/>
      <c r="F18" s="242"/>
      <c r="G18" s="242"/>
      <c r="H18" s="242"/>
      <c r="I18" s="242"/>
      <c r="J18" s="242"/>
      <c r="K18" s="242"/>
      <c r="L18" s="144" t="str">
        <f t="shared" si="0"/>
        <v/>
      </c>
      <c r="M18" s="243" t="str">
        <f t="shared" si="1"/>
        <v/>
      </c>
      <c r="N18" s="244"/>
      <c r="O18" s="250"/>
      <c r="P18" s="250"/>
      <c r="Q18" s="250"/>
      <c r="R18" s="250"/>
      <c r="S18" s="250"/>
      <c r="T18" s="250"/>
      <c r="U18" s="250"/>
      <c r="V18" s="250"/>
      <c r="W18" s="250"/>
      <c r="X18" s="250"/>
      <c r="Y18" s="250"/>
      <c r="Z18" s="259"/>
      <c r="AA18" s="260"/>
      <c r="AC18" s="10">
        <f t="shared" si="2"/>
        <v>0</v>
      </c>
    </row>
    <row r="19" spans="2:29" ht="20.100000000000001" customHeight="1" thickBot="1" x14ac:dyDescent="0.3">
      <c r="B19" s="50" t="s">
        <v>115</v>
      </c>
      <c r="C19" s="268"/>
      <c r="D19" s="247"/>
      <c r="E19" s="247"/>
      <c r="F19" s="247"/>
      <c r="G19" s="247"/>
      <c r="H19" s="247"/>
      <c r="I19" s="247"/>
      <c r="J19" s="247"/>
      <c r="K19" s="247"/>
      <c r="L19" s="145" t="str">
        <f t="shared" si="0"/>
        <v/>
      </c>
      <c r="M19" s="245" t="str">
        <f t="shared" si="1"/>
        <v/>
      </c>
      <c r="N19" s="246"/>
      <c r="O19" s="252"/>
      <c r="P19" s="252"/>
      <c r="Q19" s="252"/>
      <c r="R19" s="252"/>
      <c r="S19" s="252"/>
      <c r="T19" s="252"/>
      <c r="U19" s="252"/>
      <c r="V19" s="252"/>
      <c r="W19" s="252"/>
      <c r="X19" s="252"/>
      <c r="Y19" s="252"/>
      <c r="Z19" s="261"/>
      <c r="AA19" s="262"/>
      <c r="AC19" s="10">
        <f t="shared" si="2"/>
        <v>0</v>
      </c>
    </row>
    <row r="21" spans="2:29" ht="15" customHeight="1" x14ac:dyDescent="0.25">
      <c r="C21" s="239" t="s">
        <v>183</v>
      </c>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2:29" ht="15" customHeight="1" x14ac:dyDescent="0.25">
      <c r="B22" s="51"/>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row>
    <row r="23" spans="2:29" ht="15" customHeight="1" x14ac:dyDescent="0.25">
      <c r="C23" s="240" t="str">
        <f>IF(AC9&gt;0,CONCATENATE("NOTA 2: Existe algún trabajador con un coste bruto mensual empresa superior a 7.200 euros. Se considerará esté valor como el máximo mensual al calcular el importe del proyecto."),"")</f>
        <v/>
      </c>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row>
    <row r="24" spans="2:29" ht="15" customHeight="1" x14ac:dyDescent="0.25">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row>
    <row r="25" spans="2:29" ht="15" customHeight="1" x14ac:dyDescent="0.25">
      <c r="C25" s="52"/>
      <c r="D25" s="52"/>
      <c r="E25" s="52"/>
      <c r="F25" s="52"/>
      <c r="G25" s="52"/>
      <c r="H25" s="52"/>
      <c r="I25" s="52"/>
      <c r="J25" s="52"/>
      <c r="K25" s="52"/>
      <c r="L25" s="52"/>
      <c r="M25" s="52"/>
      <c r="N25" s="52"/>
      <c r="O25" s="52"/>
      <c r="P25" s="52"/>
      <c r="Q25" s="52"/>
      <c r="R25" s="52"/>
      <c r="S25" s="52"/>
      <c r="T25" s="52"/>
      <c r="U25" s="52"/>
      <c r="V25" s="52"/>
      <c r="W25" s="52"/>
      <c r="X25" s="52"/>
      <c r="Y25" s="52"/>
      <c r="Z25" s="52"/>
      <c r="AA25" s="52"/>
    </row>
    <row r="27" spans="2:29" ht="15" customHeight="1" x14ac:dyDescent="0.25">
      <c r="AA27" s="14"/>
    </row>
    <row r="30" spans="2:29" ht="15" customHeight="1" x14ac:dyDescent="0.25">
      <c r="AA30" s="42" t="s">
        <v>149</v>
      </c>
    </row>
  </sheetData>
  <sheetProtection algorithmName="SHA-512" hashValue="iKPPxF9RqW6keN+I90iug+bjdE521Hn3EIVtT8HAFkUPL1FFmzeKfL5rza+N3DlpJpEEEFeRDwBM2AB0kRop9w==" saltValue="WKaLmNi9UeE1HDOKhwOlEA==" spinCount="100000" sheet="1" objects="1" scenarios="1" selectLockedCells="1"/>
  <mergeCells count="69">
    <mergeCell ref="Z19:AA19"/>
    <mergeCell ref="F18:H18"/>
    <mergeCell ref="F19:H19"/>
    <mergeCell ref="C9:E9"/>
    <mergeCell ref="F9:H9"/>
    <mergeCell ref="C10:E10"/>
    <mergeCell ref="C11:E11"/>
    <mergeCell ref="C12:E12"/>
    <mergeCell ref="F10:H10"/>
    <mergeCell ref="F11:H11"/>
    <mergeCell ref="F12:H12"/>
    <mergeCell ref="C18:E18"/>
    <mergeCell ref="C19:E19"/>
    <mergeCell ref="F13:H13"/>
    <mergeCell ref="F14:H14"/>
    <mergeCell ref="F15:H15"/>
    <mergeCell ref="Z14:AA14"/>
    <mergeCell ref="Z15:AA15"/>
    <mergeCell ref="Z16:AA16"/>
    <mergeCell ref="Z17:AA17"/>
    <mergeCell ref="Z18:AA18"/>
    <mergeCell ref="Z9:AA9"/>
    <mergeCell ref="Z10:AA10"/>
    <mergeCell ref="Z11:AA11"/>
    <mergeCell ref="Z12:AA12"/>
    <mergeCell ref="Z13:AA13"/>
    <mergeCell ref="O18:Y18"/>
    <mergeCell ref="O19:Y19"/>
    <mergeCell ref="I9:K9"/>
    <mergeCell ref="M9:N9"/>
    <mergeCell ref="O9:Y9"/>
    <mergeCell ref="O12:Y12"/>
    <mergeCell ref="O13:Y13"/>
    <mergeCell ref="O14:Y14"/>
    <mergeCell ref="O15:Y15"/>
    <mergeCell ref="O16:Y16"/>
    <mergeCell ref="M12:N12"/>
    <mergeCell ref="I13:K13"/>
    <mergeCell ref="I14:K14"/>
    <mergeCell ref="I15:K15"/>
    <mergeCell ref="I12:K12"/>
    <mergeCell ref="O10:Y10"/>
    <mergeCell ref="I16:K16"/>
    <mergeCell ref="I17:K17"/>
    <mergeCell ref="O11:Y11"/>
    <mergeCell ref="F17:H17"/>
    <mergeCell ref="C13:E13"/>
    <mergeCell ref="C14:E14"/>
    <mergeCell ref="C15:E15"/>
    <mergeCell ref="C16:E16"/>
    <mergeCell ref="C17:E17"/>
    <mergeCell ref="O17:Y17"/>
    <mergeCell ref="F16:H16"/>
    <mergeCell ref="C21:AA22"/>
    <mergeCell ref="C23:AA24"/>
    <mergeCell ref="B7:AA7"/>
    <mergeCell ref="I10:K10"/>
    <mergeCell ref="I11:K11"/>
    <mergeCell ref="M18:N18"/>
    <mergeCell ref="M19:N19"/>
    <mergeCell ref="I18:K18"/>
    <mergeCell ref="I19:K19"/>
    <mergeCell ref="M13:N13"/>
    <mergeCell ref="M14:N14"/>
    <mergeCell ref="M15:N15"/>
    <mergeCell ref="M16:N16"/>
    <mergeCell ref="M17:N17"/>
    <mergeCell ref="M10:N10"/>
    <mergeCell ref="M11:N11"/>
  </mergeCells>
  <phoneticPr fontId="2" type="noConversion"/>
  <conditionalFormatting sqref="C23">
    <cfRule type="expression" dxfId="153" priority="1">
      <formula>$AC$9&gt;0</formula>
    </cfRule>
  </conditionalFormatting>
  <printOptions horizontalCentered="1"/>
  <pageMargins left="0.39370078740157483" right="0.39370078740157483" top="0.39370078740157483" bottom="0.78740157480314965" header="0.19685039370078741" footer="0.19685039370078741"/>
  <pageSetup paperSize="9" scale="85" orientation="landscape" r:id="rId1"/>
  <colBreaks count="1" manualBreakCount="1">
    <brk id="28" max="1048575" man="1"/>
  </colBreaks>
  <ignoredErrors>
    <ignoredError sqref="N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G73"/>
  <sheetViews>
    <sheetView showGridLines="0" zoomScale="85" zoomScaleNormal="85" workbookViewId="0"/>
  </sheetViews>
  <sheetFormatPr baseColWidth="10" defaultColWidth="5.5703125" defaultRowHeight="18.75" x14ac:dyDescent="0.25"/>
  <cols>
    <col min="1" max="1" width="5.5703125" style="10"/>
    <col min="2" max="3" width="5.5703125" style="8" hidden="1" customWidth="1"/>
    <col min="4" max="5" width="5.5703125" style="10"/>
    <col min="6" max="6" width="56.7109375" style="10" customWidth="1"/>
    <col min="7" max="8" width="7.42578125" style="10" customWidth="1"/>
    <col min="9" max="33" width="7.5703125" style="10" customWidth="1"/>
    <col min="34" max="16384" width="5.5703125" style="10"/>
  </cols>
  <sheetData>
    <row r="1" spans="2:33" ht="20.100000000000001" customHeight="1" x14ac:dyDescent="0.25">
      <c r="AF1" s="14"/>
    </row>
    <row r="2" spans="2:33" ht="20.100000000000001" customHeight="1" x14ac:dyDescent="0.25">
      <c r="G2" s="46" t="str">
        <f>IF(B7&gt;0,"ERROR: No se ha indicado el inicio o final de algún paquete de trabajo o tarea",IF(C7&gt;0,"ERROR: En algún paquete de trabajo o tarea el mes de inicio es posterior al mes de finalización",""))</f>
        <v/>
      </c>
    </row>
    <row r="3" spans="2:33" ht="20.100000000000001" customHeight="1" x14ac:dyDescent="0.25">
      <c r="G3" s="46" t="str">
        <f>IF(OR(DATOS!$N$16="",DATOS!$F$26="",DATOS!$F$27="",DATOS!$N$26="",DATOS!$N$27=""),"",IF(AUXILIAR!$C$11&gt;AUXILIAR!$E$6,"ERROR: EL PLAZO DE EJECUCIÓN INDICADO EN LA PESTAÑA ''DATOS'' EXCEDE DEL MÁXIMO PERMITIDO",""))</f>
        <v/>
      </c>
    </row>
    <row r="4" spans="2:33" ht="20.100000000000001" customHeight="1" x14ac:dyDescent="0.25">
      <c r="AG4" s="14" t="str">
        <f>DATOS!P3</f>
        <v xml:space="preserve">SOLICITANTE: </v>
      </c>
    </row>
    <row r="5" spans="2:33" ht="20.100000000000001" customHeight="1" x14ac:dyDescent="0.25">
      <c r="B5" s="273" t="s">
        <v>184</v>
      </c>
      <c r="C5" s="273" t="s">
        <v>185</v>
      </c>
      <c r="AG5" s="14" t="str">
        <f>DATOS!P4</f>
        <v xml:space="preserve">PROYECTO: </v>
      </c>
    </row>
    <row r="6" spans="2:33" ht="20.100000000000001" customHeight="1" thickBot="1" x14ac:dyDescent="0.3">
      <c r="B6" s="274"/>
      <c r="C6" s="274"/>
    </row>
    <row r="7" spans="2:33" ht="20.100000000000001" customHeight="1" thickTop="1" x14ac:dyDescent="0.25">
      <c r="B7" s="275">
        <f>SUM(B10:B69)</f>
        <v>0</v>
      </c>
      <c r="C7" s="275">
        <f>SUM(C10:C69)</f>
        <v>0</v>
      </c>
      <c r="D7" s="278" t="s">
        <v>96</v>
      </c>
      <c r="E7" s="279"/>
      <c r="F7" s="276" t="s">
        <v>97</v>
      </c>
      <c r="G7" s="31" t="s">
        <v>85</v>
      </c>
      <c r="H7" s="32" t="s">
        <v>85</v>
      </c>
      <c r="I7" s="269" t="s">
        <v>173</v>
      </c>
      <c r="J7" s="270"/>
      <c r="K7" s="270"/>
      <c r="L7" s="270"/>
      <c r="M7" s="270"/>
      <c r="N7" s="270"/>
      <c r="O7" s="270"/>
      <c r="P7" s="270"/>
      <c r="Q7" s="270"/>
      <c r="R7" s="270"/>
      <c r="S7" s="270"/>
      <c r="T7" s="270"/>
      <c r="U7" s="270"/>
      <c r="V7" s="270"/>
      <c r="W7" s="270"/>
      <c r="X7" s="270"/>
      <c r="Y7" s="270"/>
      <c r="Z7" s="270"/>
      <c r="AA7" s="270"/>
      <c r="AB7" s="270"/>
      <c r="AC7" s="270"/>
      <c r="AD7" s="270"/>
      <c r="AE7" s="270"/>
      <c r="AF7" s="270"/>
      <c r="AG7" s="271"/>
    </row>
    <row r="8" spans="2:33" ht="20.100000000000001" customHeight="1" thickBot="1" x14ac:dyDescent="0.3">
      <c r="B8" s="275"/>
      <c r="C8" s="275"/>
      <c r="D8" s="280"/>
      <c r="E8" s="281"/>
      <c r="F8" s="277"/>
      <c r="G8" s="33" t="s">
        <v>83</v>
      </c>
      <c r="H8" s="34" t="s">
        <v>95</v>
      </c>
      <c r="I8" s="35">
        <f>AUXILIAR!F38</f>
        <v>1</v>
      </c>
      <c r="J8" s="36" t="str">
        <f t="shared" ref="J8:AG8" si="0">IF(I8="","",IF(EDATE(I8,1)&gt;MAX($G$10:$H$70),"",EDATE(I8,1)))</f>
        <v/>
      </c>
      <c r="K8" s="36" t="str">
        <f t="shared" si="0"/>
        <v/>
      </c>
      <c r="L8" s="36" t="str">
        <f t="shared" si="0"/>
        <v/>
      </c>
      <c r="M8" s="36" t="str">
        <f t="shared" si="0"/>
        <v/>
      </c>
      <c r="N8" s="36" t="str">
        <f t="shared" si="0"/>
        <v/>
      </c>
      <c r="O8" s="36" t="str">
        <f t="shared" si="0"/>
        <v/>
      </c>
      <c r="P8" s="36" t="str">
        <f t="shared" si="0"/>
        <v/>
      </c>
      <c r="Q8" s="36" t="str">
        <f t="shared" si="0"/>
        <v/>
      </c>
      <c r="R8" s="36" t="str">
        <f t="shared" si="0"/>
        <v/>
      </c>
      <c r="S8" s="36" t="str">
        <f t="shared" si="0"/>
        <v/>
      </c>
      <c r="T8" s="36" t="str">
        <f t="shared" si="0"/>
        <v/>
      </c>
      <c r="U8" s="36" t="str">
        <f t="shared" si="0"/>
        <v/>
      </c>
      <c r="V8" s="36" t="str">
        <f t="shared" si="0"/>
        <v/>
      </c>
      <c r="W8" s="36" t="str">
        <f t="shared" si="0"/>
        <v/>
      </c>
      <c r="X8" s="36" t="str">
        <f t="shared" si="0"/>
        <v/>
      </c>
      <c r="Y8" s="36" t="str">
        <f t="shared" si="0"/>
        <v/>
      </c>
      <c r="Z8" s="36" t="str">
        <f t="shared" si="0"/>
        <v/>
      </c>
      <c r="AA8" s="36" t="str">
        <f t="shared" si="0"/>
        <v/>
      </c>
      <c r="AB8" s="36" t="str">
        <f t="shared" si="0"/>
        <v/>
      </c>
      <c r="AC8" s="36" t="str">
        <f t="shared" si="0"/>
        <v/>
      </c>
      <c r="AD8" s="36" t="str">
        <f t="shared" si="0"/>
        <v/>
      </c>
      <c r="AE8" s="36" t="str">
        <f t="shared" si="0"/>
        <v/>
      </c>
      <c r="AF8" s="36" t="str">
        <f t="shared" si="0"/>
        <v/>
      </c>
      <c r="AG8" s="37" t="str">
        <f t="shared" si="0"/>
        <v/>
      </c>
    </row>
    <row r="9" spans="2:33" ht="9.9499999999999993" customHeight="1" thickTop="1" x14ac:dyDescent="0.25"/>
    <row r="10" spans="2:33" ht="15" customHeight="1" x14ac:dyDescent="0.4">
      <c r="B10" s="8">
        <f>IF(AND(D10&lt;&gt;"",OR(G10="",H10="")),1,0)</f>
        <v>0</v>
      </c>
      <c r="C10" s="8">
        <f>IF(AND(D10&lt;&gt;"",G10&gt;H10),1,0)</f>
        <v>0</v>
      </c>
      <c r="D10" s="272" t="str">
        <f>IF(AUXILIAR!X23="","",UPPER(AUXILIAR!X23))</f>
        <v/>
      </c>
      <c r="E10" s="272"/>
      <c r="F10" s="38" t="str">
        <f t="shared" ref="F10:F41" si="1">IF(D10="","",IF(LEN(D10)&lt;5,UPPER(VLOOKUP(D10,estructura,2,FALSE)),VLOOKUP(D10,estructura,2,FALSE)))</f>
        <v/>
      </c>
      <c r="G10" s="39" t="str">
        <f t="shared" ref="G10:G35" si="2">IF(D10="","",VLOOKUP(D10,estructura,3,FALSE))</f>
        <v/>
      </c>
      <c r="H10" s="39" t="str">
        <f t="shared" ref="H10:H35" si="3">IF(D10="","",VLOOKUP(D10,estructura,4,FALSE))</f>
        <v/>
      </c>
      <c r="I10" s="40"/>
    </row>
    <row r="11" spans="2:33" ht="15" customHeight="1" x14ac:dyDescent="0.4">
      <c r="B11" s="8">
        <f t="shared" ref="B11:B69" si="4">IF(AND(D11&lt;&gt;"",OR(G11="",H11="")),1,0)</f>
        <v>0</v>
      </c>
      <c r="C11" s="8">
        <f t="shared" ref="C11:C69" si="5">IF(AND(D11&lt;&gt;"",G11&gt;H11),1,0)</f>
        <v>0</v>
      </c>
      <c r="D11" s="272" t="str">
        <f>IF(AUXILIAR!X24="","",UPPER(AUXILIAR!X24))</f>
        <v/>
      </c>
      <c r="E11" s="272"/>
      <c r="F11" s="38" t="str">
        <f t="shared" si="1"/>
        <v/>
      </c>
      <c r="G11" s="39" t="str">
        <f t="shared" si="2"/>
        <v/>
      </c>
      <c r="H11" s="39" t="str">
        <f t="shared" si="3"/>
        <v/>
      </c>
      <c r="I11" s="40"/>
    </row>
    <row r="12" spans="2:33" ht="15" customHeight="1" x14ac:dyDescent="0.4">
      <c r="B12" s="8">
        <f t="shared" si="4"/>
        <v>0</v>
      </c>
      <c r="C12" s="8">
        <f t="shared" si="5"/>
        <v>0</v>
      </c>
      <c r="D12" s="272" t="str">
        <f>IF(AUXILIAR!X25="","",UPPER(AUXILIAR!X25))</f>
        <v/>
      </c>
      <c r="E12" s="272"/>
      <c r="F12" s="38" t="str">
        <f t="shared" si="1"/>
        <v/>
      </c>
      <c r="G12" s="39" t="str">
        <f t="shared" si="2"/>
        <v/>
      </c>
      <c r="H12" s="39" t="str">
        <f t="shared" si="3"/>
        <v/>
      </c>
      <c r="I12" s="40"/>
      <c r="P12" s="41"/>
    </row>
    <row r="13" spans="2:33" ht="15" customHeight="1" x14ac:dyDescent="0.4">
      <c r="B13" s="8">
        <f t="shared" si="4"/>
        <v>0</v>
      </c>
      <c r="C13" s="8">
        <f t="shared" si="5"/>
        <v>0</v>
      </c>
      <c r="D13" s="272" t="str">
        <f>IF(AUXILIAR!X26="","",UPPER(AUXILIAR!X26))</f>
        <v/>
      </c>
      <c r="E13" s="272"/>
      <c r="F13" s="38" t="str">
        <f t="shared" si="1"/>
        <v/>
      </c>
      <c r="G13" s="39" t="str">
        <f t="shared" si="2"/>
        <v/>
      </c>
      <c r="H13" s="39" t="str">
        <f t="shared" si="3"/>
        <v/>
      </c>
      <c r="I13" s="40"/>
    </row>
    <row r="14" spans="2:33" ht="15" customHeight="1" x14ac:dyDescent="0.4">
      <c r="B14" s="8">
        <f t="shared" si="4"/>
        <v>0</v>
      </c>
      <c r="C14" s="8">
        <f t="shared" si="5"/>
        <v>0</v>
      </c>
      <c r="D14" s="272" t="str">
        <f>IF(AUXILIAR!X27="","",UPPER(AUXILIAR!X27))</f>
        <v/>
      </c>
      <c r="E14" s="272"/>
      <c r="F14" s="38" t="str">
        <f t="shared" si="1"/>
        <v/>
      </c>
      <c r="G14" s="39" t="str">
        <f t="shared" si="2"/>
        <v/>
      </c>
      <c r="H14" s="39" t="str">
        <f t="shared" si="3"/>
        <v/>
      </c>
      <c r="I14" s="40"/>
    </row>
    <row r="15" spans="2:33" ht="15" customHeight="1" x14ac:dyDescent="0.4">
      <c r="B15" s="8">
        <f t="shared" si="4"/>
        <v>0</v>
      </c>
      <c r="C15" s="8">
        <f t="shared" si="5"/>
        <v>0</v>
      </c>
      <c r="D15" s="272" t="str">
        <f>IF(AUXILIAR!X28="","",UPPER(AUXILIAR!X28))</f>
        <v/>
      </c>
      <c r="E15" s="272"/>
      <c r="F15" s="38" t="str">
        <f t="shared" si="1"/>
        <v/>
      </c>
      <c r="G15" s="39" t="str">
        <f t="shared" si="2"/>
        <v/>
      </c>
      <c r="H15" s="39" t="str">
        <f t="shared" si="3"/>
        <v/>
      </c>
      <c r="I15" s="40"/>
    </row>
    <row r="16" spans="2:33" ht="15" customHeight="1" x14ac:dyDescent="0.4">
      <c r="B16" s="8">
        <f t="shared" si="4"/>
        <v>0</v>
      </c>
      <c r="C16" s="8">
        <f t="shared" si="5"/>
        <v>0</v>
      </c>
      <c r="D16" s="272" t="str">
        <f>IF(AUXILIAR!X29="","",UPPER(AUXILIAR!X29))</f>
        <v/>
      </c>
      <c r="E16" s="272"/>
      <c r="F16" s="38" t="str">
        <f t="shared" si="1"/>
        <v/>
      </c>
      <c r="G16" s="39" t="str">
        <f t="shared" si="2"/>
        <v/>
      </c>
      <c r="H16" s="39" t="str">
        <f t="shared" si="3"/>
        <v/>
      </c>
      <c r="I16" s="40"/>
    </row>
    <row r="17" spans="2:9" ht="15" customHeight="1" x14ac:dyDescent="0.4">
      <c r="B17" s="8">
        <f t="shared" si="4"/>
        <v>0</v>
      </c>
      <c r="C17" s="8">
        <f t="shared" si="5"/>
        <v>0</v>
      </c>
      <c r="D17" s="272" t="str">
        <f>IF(AUXILIAR!X30="","",UPPER(AUXILIAR!X30))</f>
        <v/>
      </c>
      <c r="E17" s="272"/>
      <c r="F17" s="38" t="str">
        <f t="shared" si="1"/>
        <v/>
      </c>
      <c r="G17" s="39" t="str">
        <f t="shared" si="2"/>
        <v/>
      </c>
      <c r="H17" s="39" t="str">
        <f t="shared" si="3"/>
        <v/>
      </c>
      <c r="I17" s="40"/>
    </row>
    <row r="18" spans="2:9" ht="15" customHeight="1" x14ac:dyDescent="0.4">
      <c r="B18" s="8">
        <f t="shared" si="4"/>
        <v>0</v>
      </c>
      <c r="C18" s="8">
        <f t="shared" si="5"/>
        <v>0</v>
      </c>
      <c r="D18" s="272" t="str">
        <f>IF(AUXILIAR!X31="","",UPPER(AUXILIAR!X31))</f>
        <v/>
      </c>
      <c r="E18" s="272"/>
      <c r="F18" s="38" t="str">
        <f t="shared" si="1"/>
        <v/>
      </c>
      <c r="G18" s="39" t="str">
        <f t="shared" si="2"/>
        <v/>
      </c>
      <c r="H18" s="39" t="str">
        <f t="shared" si="3"/>
        <v/>
      </c>
      <c r="I18" s="40"/>
    </row>
    <row r="19" spans="2:9" ht="15" customHeight="1" x14ac:dyDescent="0.4">
      <c r="B19" s="8">
        <f t="shared" si="4"/>
        <v>0</v>
      </c>
      <c r="C19" s="8">
        <f t="shared" si="5"/>
        <v>0</v>
      </c>
      <c r="D19" s="272" t="str">
        <f>IF(AUXILIAR!X32="","",UPPER(AUXILIAR!X32))</f>
        <v/>
      </c>
      <c r="E19" s="272"/>
      <c r="F19" s="38" t="str">
        <f t="shared" si="1"/>
        <v/>
      </c>
      <c r="G19" s="39" t="str">
        <f t="shared" si="2"/>
        <v/>
      </c>
      <c r="H19" s="39" t="str">
        <f t="shared" si="3"/>
        <v/>
      </c>
      <c r="I19" s="40"/>
    </row>
    <row r="20" spans="2:9" ht="15" customHeight="1" x14ac:dyDescent="0.4">
      <c r="B20" s="8">
        <f t="shared" si="4"/>
        <v>0</v>
      </c>
      <c r="C20" s="8">
        <f t="shared" si="5"/>
        <v>0</v>
      </c>
      <c r="D20" s="272" t="str">
        <f>IF(AUXILIAR!X33="","",UPPER(AUXILIAR!X33))</f>
        <v/>
      </c>
      <c r="E20" s="272"/>
      <c r="F20" s="38" t="str">
        <f t="shared" si="1"/>
        <v/>
      </c>
      <c r="G20" s="39" t="str">
        <f t="shared" si="2"/>
        <v/>
      </c>
      <c r="H20" s="39" t="str">
        <f t="shared" si="3"/>
        <v/>
      </c>
      <c r="I20" s="40"/>
    </row>
    <row r="21" spans="2:9" ht="15" customHeight="1" x14ac:dyDescent="0.4">
      <c r="B21" s="8">
        <f t="shared" si="4"/>
        <v>0</v>
      </c>
      <c r="C21" s="8">
        <f t="shared" si="5"/>
        <v>0</v>
      </c>
      <c r="D21" s="272" t="str">
        <f>IF(AUXILIAR!X34="","",UPPER(AUXILIAR!X34))</f>
        <v/>
      </c>
      <c r="E21" s="272"/>
      <c r="F21" s="38" t="str">
        <f t="shared" si="1"/>
        <v/>
      </c>
      <c r="G21" s="39" t="str">
        <f t="shared" si="2"/>
        <v/>
      </c>
      <c r="H21" s="39" t="str">
        <f t="shared" si="3"/>
        <v/>
      </c>
      <c r="I21" s="40"/>
    </row>
    <row r="22" spans="2:9" ht="15" customHeight="1" x14ac:dyDescent="0.4">
      <c r="B22" s="8">
        <f t="shared" si="4"/>
        <v>0</v>
      </c>
      <c r="C22" s="8">
        <f t="shared" si="5"/>
        <v>0</v>
      </c>
      <c r="D22" s="272" t="str">
        <f>IF(AUXILIAR!X35="","",UPPER(AUXILIAR!X35))</f>
        <v/>
      </c>
      <c r="E22" s="272"/>
      <c r="F22" s="38" t="str">
        <f t="shared" si="1"/>
        <v/>
      </c>
      <c r="G22" s="39" t="str">
        <f t="shared" si="2"/>
        <v/>
      </c>
      <c r="H22" s="39" t="str">
        <f t="shared" si="3"/>
        <v/>
      </c>
      <c r="I22" s="40"/>
    </row>
    <row r="23" spans="2:9" ht="15" customHeight="1" x14ac:dyDescent="0.4">
      <c r="B23" s="8">
        <f t="shared" si="4"/>
        <v>0</v>
      </c>
      <c r="C23" s="8">
        <f t="shared" si="5"/>
        <v>0</v>
      </c>
      <c r="D23" s="272" t="str">
        <f>IF(AUXILIAR!X36="","",UPPER(AUXILIAR!X36))</f>
        <v/>
      </c>
      <c r="E23" s="272"/>
      <c r="F23" s="38" t="str">
        <f t="shared" si="1"/>
        <v/>
      </c>
      <c r="G23" s="39" t="str">
        <f t="shared" si="2"/>
        <v/>
      </c>
      <c r="H23" s="39" t="str">
        <f t="shared" si="3"/>
        <v/>
      </c>
      <c r="I23" s="40"/>
    </row>
    <row r="24" spans="2:9" ht="15" customHeight="1" x14ac:dyDescent="0.4">
      <c r="B24" s="8">
        <f t="shared" si="4"/>
        <v>0</v>
      </c>
      <c r="C24" s="8">
        <f t="shared" si="5"/>
        <v>0</v>
      </c>
      <c r="D24" s="272" t="str">
        <f>IF(AUXILIAR!X37="","",UPPER(AUXILIAR!X37))</f>
        <v/>
      </c>
      <c r="E24" s="272"/>
      <c r="F24" s="38" t="str">
        <f t="shared" si="1"/>
        <v/>
      </c>
      <c r="G24" s="39" t="str">
        <f t="shared" si="2"/>
        <v/>
      </c>
      <c r="H24" s="39" t="str">
        <f t="shared" si="3"/>
        <v/>
      </c>
      <c r="I24" s="40"/>
    </row>
    <row r="25" spans="2:9" ht="15" customHeight="1" x14ac:dyDescent="0.4">
      <c r="B25" s="8">
        <f t="shared" si="4"/>
        <v>0</v>
      </c>
      <c r="C25" s="8">
        <f t="shared" si="5"/>
        <v>0</v>
      </c>
      <c r="D25" s="272" t="str">
        <f>IF(AUXILIAR!X38="","",UPPER(AUXILIAR!X38))</f>
        <v/>
      </c>
      <c r="E25" s="272"/>
      <c r="F25" s="38" t="str">
        <f t="shared" si="1"/>
        <v/>
      </c>
      <c r="G25" s="39" t="str">
        <f t="shared" si="2"/>
        <v/>
      </c>
      <c r="H25" s="39" t="str">
        <f t="shared" si="3"/>
        <v/>
      </c>
      <c r="I25" s="40"/>
    </row>
    <row r="26" spans="2:9" ht="15" customHeight="1" x14ac:dyDescent="0.4">
      <c r="B26" s="8">
        <f t="shared" si="4"/>
        <v>0</v>
      </c>
      <c r="C26" s="8">
        <f t="shared" si="5"/>
        <v>0</v>
      </c>
      <c r="D26" s="272" t="str">
        <f>IF(AUXILIAR!X39="","",UPPER(AUXILIAR!X39))</f>
        <v/>
      </c>
      <c r="E26" s="272"/>
      <c r="F26" s="38" t="str">
        <f t="shared" si="1"/>
        <v/>
      </c>
      <c r="G26" s="39" t="str">
        <f t="shared" si="2"/>
        <v/>
      </c>
      <c r="H26" s="39" t="str">
        <f t="shared" si="3"/>
        <v/>
      </c>
      <c r="I26" s="40"/>
    </row>
    <row r="27" spans="2:9" ht="15" customHeight="1" x14ac:dyDescent="0.4">
      <c r="B27" s="8">
        <f t="shared" si="4"/>
        <v>0</v>
      </c>
      <c r="C27" s="8">
        <f t="shared" si="5"/>
        <v>0</v>
      </c>
      <c r="D27" s="272" t="str">
        <f>IF(AUXILIAR!X40="","",UPPER(AUXILIAR!X40))</f>
        <v/>
      </c>
      <c r="E27" s="272"/>
      <c r="F27" s="38" t="str">
        <f t="shared" si="1"/>
        <v/>
      </c>
      <c r="G27" s="39" t="str">
        <f t="shared" si="2"/>
        <v/>
      </c>
      <c r="H27" s="39" t="str">
        <f t="shared" si="3"/>
        <v/>
      </c>
      <c r="I27" s="40"/>
    </row>
    <row r="28" spans="2:9" ht="15" customHeight="1" x14ac:dyDescent="0.4">
      <c r="B28" s="8">
        <f t="shared" si="4"/>
        <v>0</v>
      </c>
      <c r="C28" s="8">
        <f t="shared" si="5"/>
        <v>0</v>
      </c>
      <c r="D28" s="272" t="str">
        <f>IF(AUXILIAR!X41="","",UPPER(AUXILIAR!X41))</f>
        <v/>
      </c>
      <c r="E28" s="272"/>
      <c r="F28" s="38" t="str">
        <f t="shared" si="1"/>
        <v/>
      </c>
      <c r="G28" s="39" t="str">
        <f t="shared" si="2"/>
        <v/>
      </c>
      <c r="H28" s="39" t="str">
        <f t="shared" si="3"/>
        <v/>
      </c>
      <c r="I28" s="40"/>
    </row>
    <row r="29" spans="2:9" ht="15" customHeight="1" x14ac:dyDescent="0.4">
      <c r="B29" s="8">
        <f t="shared" si="4"/>
        <v>0</v>
      </c>
      <c r="C29" s="8">
        <f t="shared" si="5"/>
        <v>0</v>
      </c>
      <c r="D29" s="272" t="str">
        <f>IF(AUXILIAR!X42="","",UPPER(AUXILIAR!X42))</f>
        <v/>
      </c>
      <c r="E29" s="272"/>
      <c r="F29" s="38" t="str">
        <f t="shared" si="1"/>
        <v/>
      </c>
      <c r="G29" s="39" t="str">
        <f t="shared" si="2"/>
        <v/>
      </c>
      <c r="H29" s="39" t="str">
        <f t="shared" si="3"/>
        <v/>
      </c>
      <c r="I29" s="40"/>
    </row>
    <row r="30" spans="2:9" ht="15" customHeight="1" x14ac:dyDescent="0.4">
      <c r="B30" s="8">
        <f t="shared" si="4"/>
        <v>0</v>
      </c>
      <c r="C30" s="8">
        <f t="shared" si="5"/>
        <v>0</v>
      </c>
      <c r="D30" s="272" t="str">
        <f>IF(AUXILIAR!X43="","",UPPER(AUXILIAR!X43))</f>
        <v/>
      </c>
      <c r="E30" s="272"/>
      <c r="F30" s="38" t="str">
        <f t="shared" si="1"/>
        <v/>
      </c>
      <c r="G30" s="39" t="str">
        <f t="shared" si="2"/>
        <v/>
      </c>
      <c r="H30" s="39" t="str">
        <f t="shared" si="3"/>
        <v/>
      </c>
      <c r="I30" s="40"/>
    </row>
    <row r="31" spans="2:9" ht="15" customHeight="1" x14ac:dyDescent="0.4">
      <c r="B31" s="8">
        <f t="shared" si="4"/>
        <v>0</v>
      </c>
      <c r="C31" s="8">
        <f t="shared" si="5"/>
        <v>0</v>
      </c>
      <c r="D31" s="272" t="str">
        <f>IF(AUXILIAR!X44="","",UPPER(AUXILIAR!X44))</f>
        <v/>
      </c>
      <c r="E31" s="272"/>
      <c r="F31" s="38" t="str">
        <f t="shared" si="1"/>
        <v/>
      </c>
      <c r="G31" s="39" t="str">
        <f t="shared" si="2"/>
        <v/>
      </c>
      <c r="H31" s="39" t="str">
        <f t="shared" si="3"/>
        <v/>
      </c>
      <c r="I31" s="40"/>
    </row>
    <row r="32" spans="2:9" ht="15" customHeight="1" x14ac:dyDescent="0.4">
      <c r="B32" s="8">
        <f t="shared" si="4"/>
        <v>0</v>
      </c>
      <c r="C32" s="8">
        <f t="shared" si="5"/>
        <v>0</v>
      </c>
      <c r="D32" s="272" t="str">
        <f>IF(AUXILIAR!X45="","",UPPER(AUXILIAR!X45))</f>
        <v/>
      </c>
      <c r="E32" s="272"/>
      <c r="F32" s="38" t="str">
        <f t="shared" si="1"/>
        <v/>
      </c>
      <c r="G32" s="39" t="str">
        <f t="shared" si="2"/>
        <v/>
      </c>
      <c r="H32" s="39" t="str">
        <f t="shared" si="3"/>
        <v/>
      </c>
      <c r="I32" s="40"/>
    </row>
    <row r="33" spans="2:9" ht="15" customHeight="1" x14ac:dyDescent="0.4">
      <c r="B33" s="8">
        <f t="shared" si="4"/>
        <v>0</v>
      </c>
      <c r="C33" s="8">
        <f t="shared" si="5"/>
        <v>0</v>
      </c>
      <c r="D33" s="272" t="str">
        <f>IF(AUXILIAR!X46="","",UPPER(AUXILIAR!X46))</f>
        <v/>
      </c>
      <c r="E33" s="272"/>
      <c r="F33" s="38" t="str">
        <f t="shared" si="1"/>
        <v/>
      </c>
      <c r="G33" s="39" t="str">
        <f t="shared" si="2"/>
        <v/>
      </c>
      <c r="H33" s="39" t="str">
        <f t="shared" si="3"/>
        <v/>
      </c>
      <c r="I33" s="40"/>
    </row>
    <row r="34" spans="2:9" ht="15" customHeight="1" x14ac:dyDescent="0.4">
      <c r="B34" s="8">
        <f t="shared" si="4"/>
        <v>0</v>
      </c>
      <c r="C34" s="8">
        <f t="shared" si="5"/>
        <v>0</v>
      </c>
      <c r="D34" s="272" t="str">
        <f>IF(AUXILIAR!X47="","",UPPER(AUXILIAR!X47))</f>
        <v/>
      </c>
      <c r="E34" s="272"/>
      <c r="F34" s="38" t="str">
        <f t="shared" si="1"/>
        <v/>
      </c>
      <c r="G34" s="39" t="str">
        <f t="shared" si="2"/>
        <v/>
      </c>
      <c r="H34" s="39" t="str">
        <f t="shared" si="3"/>
        <v/>
      </c>
      <c r="I34" s="40"/>
    </row>
    <row r="35" spans="2:9" ht="15" customHeight="1" x14ac:dyDescent="0.4">
      <c r="B35" s="8">
        <f t="shared" si="4"/>
        <v>0</v>
      </c>
      <c r="C35" s="8">
        <f t="shared" si="5"/>
        <v>0</v>
      </c>
      <c r="D35" s="272" t="str">
        <f>IF(AUXILIAR!X48="","",UPPER(AUXILIAR!X48))</f>
        <v/>
      </c>
      <c r="E35" s="272"/>
      <c r="F35" s="38" t="str">
        <f t="shared" si="1"/>
        <v/>
      </c>
      <c r="G35" s="39" t="str">
        <f t="shared" si="2"/>
        <v/>
      </c>
      <c r="H35" s="39" t="str">
        <f t="shared" si="3"/>
        <v/>
      </c>
      <c r="I35" s="40"/>
    </row>
    <row r="36" spans="2:9" ht="15" customHeight="1" x14ac:dyDescent="0.4">
      <c r="B36" s="8">
        <f t="shared" si="4"/>
        <v>0</v>
      </c>
      <c r="C36" s="8">
        <f t="shared" si="5"/>
        <v>0</v>
      </c>
      <c r="D36" s="272" t="str">
        <f>IF(AUXILIAR!X49="","",UPPER(AUXILIAR!X49))</f>
        <v/>
      </c>
      <c r="E36" s="272"/>
      <c r="F36" s="38" t="str">
        <f t="shared" si="1"/>
        <v/>
      </c>
      <c r="G36" s="39" t="str">
        <f t="shared" ref="G36:G47" si="6">IF(D36="","",VLOOKUP(D36,estructura,3,FALSE))</f>
        <v/>
      </c>
      <c r="H36" s="39" t="str">
        <f t="shared" ref="H36:H47" si="7">IF(D36="","",VLOOKUP(D36,estructura,4,FALSE))</f>
        <v/>
      </c>
      <c r="I36" s="40"/>
    </row>
    <row r="37" spans="2:9" ht="15" customHeight="1" x14ac:dyDescent="0.4">
      <c r="B37" s="8">
        <f t="shared" si="4"/>
        <v>0</v>
      </c>
      <c r="C37" s="8">
        <f t="shared" si="5"/>
        <v>0</v>
      </c>
      <c r="D37" s="272" t="str">
        <f>IF(AUXILIAR!X50="","",UPPER(AUXILIAR!X50))</f>
        <v/>
      </c>
      <c r="E37" s="272"/>
      <c r="F37" s="38" t="str">
        <f t="shared" si="1"/>
        <v/>
      </c>
      <c r="G37" s="39" t="str">
        <f t="shared" si="6"/>
        <v/>
      </c>
      <c r="H37" s="39" t="str">
        <f t="shared" si="7"/>
        <v/>
      </c>
      <c r="I37" s="40"/>
    </row>
    <row r="38" spans="2:9" ht="15" customHeight="1" x14ac:dyDescent="0.4">
      <c r="B38" s="8">
        <f t="shared" si="4"/>
        <v>0</v>
      </c>
      <c r="C38" s="8">
        <f t="shared" si="5"/>
        <v>0</v>
      </c>
      <c r="D38" s="272" t="str">
        <f>IF(AUXILIAR!X51="","",UPPER(AUXILIAR!X51))</f>
        <v/>
      </c>
      <c r="E38" s="272"/>
      <c r="F38" s="38" t="str">
        <f t="shared" si="1"/>
        <v/>
      </c>
      <c r="G38" s="39" t="str">
        <f t="shared" si="6"/>
        <v/>
      </c>
      <c r="H38" s="39" t="str">
        <f t="shared" si="7"/>
        <v/>
      </c>
      <c r="I38" s="40"/>
    </row>
    <row r="39" spans="2:9" ht="15" customHeight="1" x14ac:dyDescent="0.4">
      <c r="B39" s="8">
        <f t="shared" si="4"/>
        <v>0</v>
      </c>
      <c r="C39" s="8">
        <f t="shared" si="5"/>
        <v>0</v>
      </c>
      <c r="D39" s="272" t="str">
        <f>IF(AUXILIAR!X52="","",UPPER(AUXILIAR!X52))</f>
        <v/>
      </c>
      <c r="E39" s="272"/>
      <c r="F39" s="38" t="str">
        <f t="shared" si="1"/>
        <v/>
      </c>
      <c r="G39" s="39" t="str">
        <f t="shared" si="6"/>
        <v/>
      </c>
      <c r="H39" s="39" t="str">
        <f t="shared" si="7"/>
        <v/>
      </c>
      <c r="I39" s="40"/>
    </row>
    <row r="40" spans="2:9" ht="15" customHeight="1" x14ac:dyDescent="0.4">
      <c r="B40" s="8">
        <f t="shared" si="4"/>
        <v>0</v>
      </c>
      <c r="C40" s="8">
        <f t="shared" si="5"/>
        <v>0</v>
      </c>
      <c r="D40" s="272" t="str">
        <f>IF(AUXILIAR!X53="","",UPPER(AUXILIAR!X53))</f>
        <v/>
      </c>
      <c r="E40" s="272"/>
      <c r="F40" s="38" t="str">
        <f t="shared" si="1"/>
        <v/>
      </c>
      <c r="G40" s="39" t="str">
        <f t="shared" si="6"/>
        <v/>
      </c>
      <c r="H40" s="39" t="str">
        <f t="shared" si="7"/>
        <v/>
      </c>
      <c r="I40" s="40"/>
    </row>
    <row r="41" spans="2:9" ht="15" customHeight="1" x14ac:dyDescent="0.4">
      <c r="B41" s="8">
        <f t="shared" si="4"/>
        <v>0</v>
      </c>
      <c r="C41" s="8">
        <f t="shared" si="5"/>
        <v>0</v>
      </c>
      <c r="D41" s="272" t="str">
        <f>IF(AUXILIAR!X54="","",UPPER(AUXILIAR!X54))</f>
        <v/>
      </c>
      <c r="E41" s="272"/>
      <c r="F41" s="38" t="str">
        <f t="shared" si="1"/>
        <v/>
      </c>
      <c r="G41" s="39" t="str">
        <f t="shared" si="6"/>
        <v/>
      </c>
      <c r="H41" s="39" t="str">
        <f t="shared" si="7"/>
        <v/>
      </c>
      <c r="I41" s="40"/>
    </row>
    <row r="42" spans="2:9" ht="15" customHeight="1" x14ac:dyDescent="0.4">
      <c r="B42" s="8">
        <f t="shared" si="4"/>
        <v>0</v>
      </c>
      <c r="C42" s="8">
        <f t="shared" si="5"/>
        <v>0</v>
      </c>
      <c r="D42" s="272" t="str">
        <f>IF(AUXILIAR!X55="","",UPPER(AUXILIAR!X55))</f>
        <v/>
      </c>
      <c r="E42" s="272"/>
      <c r="F42" s="38" t="str">
        <f t="shared" ref="F42:F69" si="8">IF(D42="","",IF(LEN(D42)&lt;5,UPPER(VLOOKUP(D42,estructura,2,FALSE)),VLOOKUP(D42,estructura,2,FALSE)))</f>
        <v/>
      </c>
      <c r="G42" s="39" t="str">
        <f t="shared" si="6"/>
        <v/>
      </c>
      <c r="H42" s="39" t="str">
        <f t="shared" si="7"/>
        <v/>
      </c>
      <c r="I42" s="40"/>
    </row>
    <row r="43" spans="2:9" ht="15" customHeight="1" x14ac:dyDescent="0.4">
      <c r="B43" s="8">
        <f t="shared" si="4"/>
        <v>0</v>
      </c>
      <c r="C43" s="8">
        <f t="shared" si="5"/>
        <v>0</v>
      </c>
      <c r="D43" s="272" t="str">
        <f>IF(AUXILIAR!X56="","",UPPER(AUXILIAR!X56))</f>
        <v/>
      </c>
      <c r="E43" s="272"/>
      <c r="F43" s="38" t="str">
        <f t="shared" si="8"/>
        <v/>
      </c>
      <c r="G43" s="39" t="str">
        <f t="shared" si="6"/>
        <v/>
      </c>
      <c r="H43" s="39" t="str">
        <f t="shared" si="7"/>
        <v/>
      </c>
      <c r="I43" s="40"/>
    </row>
    <row r="44" spans="2:9" ht="15" customHeight="1" x14ac:dyDescent="0.4">
      <c r="B44" s="8">
        <f t="shared" si="4"/>
        <v>0</v>
      </c>
      <c r="C44" s="8">
        <f t="shared" si="5"/>
        <v>0</v>
      </c>
      <c r="D44" s="272" t="str">
        <f>IF(AUXILIAR!X57="","",UPPER(AUXILIAR!X57))</f>
        <v/>
      </c>
      <c r="E44" s="272"/>
      <c r="F44" s="38" t="str">
        <f t="shared" si="8"/>
        <v/>
      </c>
      <c r="G44" s="39" t="str">
        <f t="shared" si="6"/>
        <v/>
      </c>
      <c r="H44" s="39" t="str">
        <f t="shared" si="7"/>
        <v/>
      </c>
      <c r="I44" s="40"/>
    </row>
    <row r="45" spans="2:9" ht="15" customHeight="1" x14ac:dyDescent="0.4">
      <c r="B45" s="8">
        <f t="shared" si="4"/>
        <v>0</v>
      </c>
      <c r="C45" s="8">
        <f t="shared" si="5"/>
        <v>0</v>
      </c>
      <c r="D45" s="272" t="str">
        <f>IF(AUXILIAR!X58="","",UPPER(AUXILIAR!X58))</f>
        <v/>
      </c>
      <c r="E45" s="272"/>
      <c r="F45" s="38" t="str">
        <f t="shared" si="8"/>
        <v/>
      </c>
      <c r="G45" s="39" t="str">
        <f t="shared" si="6"/>
        <v/>
      </c>
      <c r="H45" s="39" t="str">
        <f t="shared" si="7"/>
        <v/>
      </c>
      <c r="I45" s="40"/>
    </row>
    <row r="46" spans="2:9" ht="15" customHeight="1" x14ac:dyDescent="0.4">
      <c r="B46" s="8">
        <f t="shared" si="4"/>
        <v>0</v>
      </c>
      <c r="C46" s="8">
        <f t="shared" si="5"/>
        <v>0</v>
      </c>
      <c r="D46" s="272" t="str">
        <f>IF(AUXILIAR!X59="","",UPPER(AUXILIAR!X59))</f>
        <v/>
      </c>
      <c r="E46" s="272"/>
      <c r="F46" s="38" t="str">
        <f t="shared" si="8"/>
        <v/>
      </c>
      <c r="G46" s="39" t="str">
        <f t="shared" si="6"/>
        <v/>
      </c>
      <c r="H46" s="39" t="str">
        <f t="shared" si="7"/>
        <v/>
      </c>
      <c r="I46" s="40"/>
    </row>
    <row r="47" spans="2:9" ht="15" customHeight="1" x14ac:dyDescent="0.4">
      <c r="B47" s="8">
        <f t="shared" si="4"/>
        <v>0</v>
      </c>
      <c r="C47" s="8">
        <f t="shared" si="5"/>
        <v>0</v>
      </c>
      <c r="D47" s="282" t="str">
        <f>IF(AUXILIAR!X60="","",UPPER(AUXILIAR!X60))</f>
        <v/>
      </c>
      <c r="E47" s="282"/>
      <c r="F47" s="38" t="str">
        <f t="shared" si="8"/>
        <v/>
      </c>
      <c r="G47" s="39" t="str">
        <f t="shared" si="6"/>
        <v/>
      </c>
      <c r="H47" s="39" t="str">
        <f t="shared" si="7"/>
        <v/>
      </c>
      <c r="I47" s="40"/>
    </row>
    <row r="48" spans="2:9" ht="15" customHeight="1" x14ac:dyDescent="0.4">
      <c r="B48" s="8">
        <f t="shared" si="4"/>
        <v>0</v>
      </c>
      <c r="C48" s="8">
        <f t="shared" si="5"/>
        <v>0</v>
      </c>
      <c r="D48" s="282" t="str">
        <f>IF(AUXILIAR!X61="","",UPPER(AUXILIAR!X61))</f>
        <v/>
      </c>
      <c r="E48" s="282"/>
      <c r="F48" s="38" t="str">
        <f t="shared" si="8"/>
        <v/>
      </c>
      <c r="G48" s="39" t="str">
        <f t="shared" ref="G48:G69" si="9">IF(D48="","",VLOOKUP(D48,estructura,3,FALSE))</f>
        <v/>
      </c>
      <c r="H48" s="39" t="str">
        <f t="shared" ref="H48:H69" si="10">IF(D48="","",VLOOKUP(D48,estructura,4,FALSE))</f>
        <v/>
      </c>
      <c r="I48" s="40"/>
    </row>
    <row r="49" spans="2:9" ht="15" customHeight="1" x14ac:dyDescent="0.4">
      <c r="B49" s="8">
        <f t="shared" si="4"/>
        <v>0</v>
      </c>
      <c r="C49" s="8">
        <f t="shared" si="5"/>
        <v>0</v>
      </c>
      <c r="D49" s="282" t="str">
        <f>IF(AUXILIAR!X62="","",UPPER(AUXILIAR!X62))</f>
        <v/>
      </c>
      <c r="E49" s="282"/>
      <c r="F49" s="38" t="str">
        <f t="shared" si="8"/>
        <v/>
      </c>
      <c r="G49" s="39" t="str">
        <f t="shared" si="9"/>
        <v/>
      </c>
      <c r="H49" s="39" t="str">
        <f t="shared" si="10"/>
        <v/>
      </c>
      <c r="I49" s="40"/>
    </row>
    <row r="50" spans="2:9" ht="15" customHeight="1" x14ac:dyDescent="0.4">
      <c r="B50" s="8">
        <f t="shared" si="4"/>
        <v>0</v>
      </c>
      <c r="C50" s="8">
        <f t="shared" si="5"/>
        <v>0</v>
      </c>
      <c r="D50" s="282" t="str">
        <f>IF(AUXILIAR!X63="","",UPPER(AUXILIAR!X63))</f>
        <v/>
      </c>
      <c r="E50" s="282"/>
      <c r="F50" s="38" t="str">
        <f t="shared" si="8"/>
        <v/>
      </c>
      <c r="G50" s="39" t="str">
        <f t="shared" si="9"/>
        <v/>
      </c>
      <c r="H50" s="39" t="str">
        <f t="shared" si="10"/>
        <v/>
      </c>
      <c r="I50" s="40"/>
    </row>
    <row r="51" spans="2:9" ht="15" customHeight="1" x14ac:dyDescent="0.4">
      <c r="B51" s="8">
        <f t="shared" si="4"/>
        <v>0</v>
      </c>
      <c r="C51" s="8">
        <f t="shared" si="5"/>
        <v>0</v>
      </c>
      <c r="D51" s="282" t="str">
        <f>IF(AUXILIAR!X64="","",UPPER(AUXILIAR!X64))</f>
        <v/>
      </c>
      <c r="E51" s="282"/>
      <c r="F51" s="38" t="str">
        <f t="shared" si="8"/>
        <v/>
      </c>
      <c r="G51" s="39" t="str">
        <f t="shared" si="9"/>
        <v/>
      </c>
      <c r="H51" s="39" t="str">
        <f t="shared" si="10"/>
        <v/>
      </c>
      <c r="I51" s="40"/>
    </row>
    <row r="52" spans="2:9" ht="15" customHeight="1" x14ac:dyDescent="0.4">
      <c r="B52" s="8">
        <f t="shared" si="4"/>
        <v>0</v>
      </c>
      <c r="C52" s="8">
        <f t="shared" si="5"/>
        <v>0</v>
      </c>
      <c r="D52" s="282" t="str">
        <f>IF(AUXILIAR!X65="","",UPPER(AUXILIAR!X65))</f>
        <v/>
      </c>
      <c r="E52" s="282"/>
      <c r="F52" s="38" t="str">
        <f t="shared" si="8"/>
        <v/>
      </c>
      <c r="G52" s="39" t="str">
        <f t="shared" si="9"/>
        <v/>
      </c>
      <c r="H52" s="39" t="str">
        <f t="shared" si="10"/>
        <v/>
      </c>
      <c r="I52" s="40"/>
    </row>
    <row r="53" spans="2:9" ht="15" customHeight="1" x14ac:dyDescent="0.4">
      <c r="B53" s="8">
        <f t="shared" si="4"/>
        <v>0</v>
      </c>
      <c r="C53" s="8">
        <f t="shared" si="5"/>
        <v>0</v>
      </c>
      <c r="D53" s="282" t="str">
        <f>IF(AUXILIAR!X66="","",UPPER(AUXILIAR!X66))</f>
        <v/>
      </c>
      <c r="E53" s="282"/>
      <c r="F53" s="38" t="str">
        <f t="shared" si="8"/>
        <v/>
      </c>
      <c r="G53" s="39" t="str">
        <f t="shared" si="9"/>
        <v/>
      </c>
      <c r="H53" s="39" t="str">
        <f t="shared" si="10"/>
        <v/>
      </c>
      <c r="I53" s="40"/>
    </row>
    <row r="54" spans="2:9" ht="15" customHeight="1" x14ac:dyDescent="0.4">
      <c r="B54" s="8">
        <f t="shared" si="4"/>
        <v>0</v>
      </c>
      <c r="C54" s="8">
        <f t="shared" si="5"/>
        <v>0</v>
      </c>
      <c r="D54" s="282" t="str">
        <f>IF(AUXILIAR!X67="","",UPPER(AUXILIAR!X67))</f>
        <v/>
      </c>
      <c r="E54" s="282"/>
      <c r="F54" s="38" t="str">
        <f t="shared" si="8"/>
        <v/>
      </c>
      <c r="G54" s="39" t="str">
        <f t="shared" si="9"/>
        <v/>
      </c>
      <c r="H54" s="39" t="str">
        <f t="shared" si="10"/>
        <v/>
      </c>
      <c r="I54" s="40"/>
    </row>
    <row r="55" spans="2:9" ht="15" customHeight="1" x14ac:dyDescent="0.4">
      <c r="B55" s="8">
        <f t="shared" si="4"/>
        <v>0</v>
      </c>
      <c r="C55" s="8">
        <f t="shared" si="5"/>
        <v>0</v>
      </c>
      <c r="D55" s="282" t="str">
        <f>IF(AUXILIAR!X68="","",UPPER(AUXILIAR!X68))</f>
        <v/>
      </c>
      <c r="E55" s="282"/>
      <c r="F55" s="38" t="str">
        <f t="shared" si="8"/>
        <v/>
      </c>
      <c r="G55" s="39" t="str">
        <f t="shared" si="9"/>
        <v/>
      </c>
      <c r="H55" s="39" t="str">
        <f t="shared" si="10"/>
        <v/>
      </c>
      <c r="I55" s="40"/>
    </row>
    <row r="56" spans="2:9" ht="15" customHeight="1" x14ac:dyDescent="0.4">
      <c r="B56" s="8">
        <f t="shared" si="4"/>
        <v>0</v>
      </c>
      <c r="C56" s="8">
        <f t="shared" si="5"/>
        <v>0</v>
      </c>
      <c r="D56" s="282" t="str">
        <f>IF(AUXILIAR!X69="","",UPPER(AUXILIAR!X69))</f>
        <v/>
      </c>
      <c r="E56" s="282"/>
      <c r="F56" s="38" t="str">
        <f t="shared" si="8"/>
        <v/>
      </c>
      <c r="G56" s="39" t="str">
        <f t="shared" si="9"/>
        <v/>
      </c>
      <c r="H56" s="39" t="str">
        <f t="shared" si="10"/>
        <v/>
      </c>
      <c r="I56" s="40"/>
    </row>
    <row r="57" spans="2:9" ht="15" customHeight="1" x14ac:dyDescent="0.4">
      <c r="B57" s="8">
        <f t="shared" si="4"/>
        <v>0</v>
      </c>
      <c r="C57" s="8">
        <f t="shared" si="5"/>
        <v>0</v>
      </c>
      <c r="D57" s="282" t="str">
        <f>IF(AUXILIAR!X70="","",UPPER(AUXILIAR!X70))</f>
        <v/>
      </c>
      <c r="E57" s="282"/>
      <c r="F57" s="38" t="str">
        <f t="shared" si="8"/>
        <v/>
      </c>
      <c r="G57" s="39" t="str">
        <f t="shared" si="9"/>
        <v/>
      </c>
      <c r="H57" s="39" t="str">
        <f t="shared" si="10"/>
        <v/>
      </c>
      <c r="I57" s="40"/>
    </row>
    <row r="58" spans="2:9" ht="15" customHeight="1" x14ac:dyDescent="0.4">
      <c r="B58" s="8">
        <f t="shared" si="4"/>
        <v>0</v>
      </c>
      <c r="C58" s="8">
        <f t="shared" si="5"/>
        <v>0</v>
      </c>
      <c r="D58" s="282" t="str">
        <f>IF(AUXILIAR!X71="","",UPPER(AUXILIAR!X71))</f>
        <v/>
      </c>
      <c r="E58" s="282"/>
      <c r="F58" s="38" t="str">
        <f t="shared" si="8"/>
        <v/>
      </c>
      <c r="G58" s="39" t="str">
        <f t="shared" si="9"/>
        <v/>
      </c>
      <c r="H58" s="39" t="str">
        <f t="shared" si="10"/>
        <v/>
      </c>
      <c r="I58" s="40"/>
    </row>
    <row r="59" spans="2:9" ht="15" customHeight="1" x14ac:dyDescent="0.4">
      <c r="B59" s="8">
        <f t="shared" si="4"/>
        <v>0</v>
      </c>
      <c r="C59" s="8">
        <f t="shared" si="5"/>
        <v>0</v>
      </c>
      <c r="D59" s="282" t="str">
        <f>IF(AUXILIAR!X72="","",UPPER(AUXILIAR!X72))</f>
        <v/>
      </c>
      <c r="E59" s="282"/>
      <c r="F59" s="38" t="str">
        <f t="shared" si="8"/>
        <v/>
      </c>
      <c r="G59" s="39" t="str">
        <f t="shared" si="9"/>
        <v/>
      </c>
      <c r="H59" s="39" t="str">
        <f t="shared" si="10"/>
        <v/>
      </c>
      <c r="I59" s="40"/>
    </row>
    <row r="60" spans="2:9" ht="15" customHeight="1" x14ac:dyDescent="0.4">
      <c r="B60" s="8">
        <f t="shared" si="4"/>
        <v>0</v>
      </c>
      <c r="C60" s="8">
        <f t="shared" si="5"/>
        <v>0</v>
      </c>
      <c r="D60" s="282" t="str">
        <f>IF(AUXILIAR!X73="","",UPPER(AUXILIAR!X73))</f>
        <v/>
      </c>
      <c r="E60" s="282"/>
      <c r="F60" s="38" t="str">
        <f t="shared" si="8"/>
        <v/>
      </c>
      <c r="G60" s="39" t="str">
        <f t="shared" si="9"/>
        <v/>
      </c>
      <c r="H60" s="39" t="str">
        <f t="shared" si="10"/>
        <v/>
      </c>
      <c r="I60" s="40"/>
    </row>
    <row r="61" spans="2:9" ht="15" customHeight="1" x14ac:dyDescent="0.4">
      <c r="B61" s="8">
        <f t="shared" si="4"/>
        <v>0</v>
      </c>
      <c r="C61" s="8">
        <f t="shared" si="5"/>
        <v>0</v>
      </c>
      <c r="D61" s="282" t="str">
        <f>IF(AUXILIAR!X74="","",UPPER(AUXILIAR!X74))</f>
        <v/>
      </c>
      <c r="E61" s="282"/>
      <c r="F61" s="38" t="str">
        <f t="shared" si="8"/>
        <v/>
      </c>
      <c r="G61" s="39" t="str">
        <f t="shared" si="9"/>
        <v/>
      </c>
      <c r="H61" s="39" t="str">
        <f t="shared" si="10"/>
        <v/>
      </c>
      <c r="I61" s="40"/>
    </row>
    <row r="62" spans="2:9" ht="15" customHeight="1" x14ac:dyDescent="0.4">
      <c r="B62" s="8">
        <f t="shared" si="4"/>
        <v>0</v>
      </c>
      <c r="C62" s="8">
        <f t="shared" si="5"/>
        <v>0</v>
      </c>
      <c r="D62" s="282" t="str">
        <f>IF(AUXILIAR!X75="","",UPPER(AUXILIAR!X75))</f>
        <v/>
      </c>
      <c r="E62" s="282"/>
      <c r="F62" s="38" t="str">
        <f t="shared" si="8"/>
        <v/>
      </c>
      <c r="G62" s="39" t="str">
        <f t="shared" si="9"/>
        <v/>
      </c>
      <c r="H62" s="39" t="str">
        <f t="shared" si="10"/>
        <v/>
      </c>
      <c r="I62" s="40"/>
    </row>
    <row r="63" spans="2:9" ht="15" customHeight="1" x14ac:dyDescent="0.4">
      <c r="B63" s="8">
        <f t="shared" si="4"/>
        <v>0</v>
      </c>
      <c r="C63" s="8">
        <f t="shared" si="5"/>
        <v>0</v>
      </c>
      <c r="D63" s="282" t="str">
        <f>IF(AUXILIAR!X76="","",UPPER(AUXILIAR!X76))</f>
        <v/>
      </c>
      <c r="E63" s="282"/>
      <c r="F63" s="38" t="str">
        <f t="shared" si="8"/>
        <v/>
      </c>
      <c r="G63" s="39" t="str">
        <f t="shared" si="9"/>
        <v/>
      </c>
      <c r="H63" s="39" t="str">
        <f t="shared" si="10"/>
        <v/>
      </c>
      <c r="I63" s="40"/>
    </row>
    <row r="64" spans="2:9" ht="15" customHeight="1" x14ac:dyDescent="0.4">
      <c r="B64" s="8">
        <f t="shared" si="4"/>
        <v>0</v>
      </c>
      <c r="C64" s="8">
        <f t="shared" si="5"/>
        <v>0</v>
      </c>
      <c r="D64" s="282" t="str">
        <f>IF(AUXILIAR!X77="","",UPPER(AUXILIAR!X77))</f>
        <v/>
      </c>
      <c r="E64" s="282"/>
      <c r="F64" s="38" t="str">
        <f t="shared" si="8"/>
        <v/>
      </c>
      <c r="G64" s="39" t="str">
        <f t="shared" si="9"/>
        <v/>
      </c>
      <c r="H64" s="39" t="str">
        <f t="shared" si="10"/>
        <v/>
      </c>
      <c r="I64" s="40"/>
    </row>
    <row r="65" spans="2:32" ht="15" customHeight="1" x14ac:dyDescent="0.4">
      <c r="B65" s="8">
        <f t="shared" si="4"/>
        <v>0</v>
      </c>
      <c r="C65" s="8">
        <f t="shared" si="5"/>
        <v>0</v>
      </c>
      <c r="D65" s="282" t="str">
        <f>IF(AUXILIAR!X78="","",UPPER(AUXILIAR!X78))</f>
        <v/>
      </c>
      <c r="E65" s="282"/>
      <c r="F65" s="38" t="str">
        <f t="shared" si="8"/>
        <v/>
      </c>
      <c r="G65" s="39" t="str">
        <f t="shared" si="9"/>
        <v/>
      </c>
      <c r="H65" s="39" t="str">
        <f t="shared" si="10"/>
        <v/>
      </c>
      <c r="I65" s="40"/>
    </row>
    <row r="66" spans="2:32" ht="15" customHeight="1" x14ac:dyDescent="0.4">
      <c r="B66" s="8">
        <f t="shared" si="4"/>
        <v>0</v>
      </c>
      <c r="C66" s="8">
        <f t="shared" si="5"/>
        <v>0</v>
      </c>
      <c r="D66" s="282" t="str">
        <f>IF(AUXILIAR!X79="","",UPPER(AUXILIAR!X79))</f>
        <v/>
      </c>
      <c r="E66" s="282"/>
      <c r="F66" s="38" t="str">
        <f t="shared" si="8"/>
        <v/>
      </c>
      <c r="G66" s="39" t="str">
        <f t="shared" si="9"/>
        <v/>
      </c>
      <c r="H66" s="39" t="str">
        <f t="shared" si="10"/>
        <v/>
      </c>
      <c r="I66" s="40"/>
    </row>
    <row r="67" spans="2:32" ht="15" customHeight="1" x14ac:dyDescent="0.4">
      <c r="B67" s="8">
        <f t="shared" si="4"/>
        <v>0</v>
      </c>
      <c r="C67" s="8">
        <f t="shared" si="5"/>
        <v>0</v>
      </c>
      <c r="D67" s="282" t="str">
        <f>IF(AUXILIAR!X80="","",UPPER(AUXILIAR!X80))</f>
        <v/>
      </c>
      <c r="E67" s="282"/>
      <c r="F67" s="38" t="str">
        <f t="shared" si="8"/>
        <v/>
      </c>
      <c r="G67" s="39" t="str">
        <f t="shared" si="9"/>
        <v/>
      </c>
      <c r="H67" s="39" t="str">
        <f t="shared" si="10"/>
        <v/>
      </c>
      <c r="I67" s="40"/>
    </row>
    <row r="68" spans="2:32" ht="15" customHeight="1" x14ac:dyDescent="0.4">
      <c r="B68" s="8">
        <f t="shared" si="4"/>
        <v>0</v>
      </c>
      <c r="C68" s="8">
        <f t="shared" si="5"/>
        <v>0</v>
      </c>
      <c r="D68" s="282" t="str">
        <f>IF(AUXILIAR!X81="","",UPPER(AUXILIAR!X81))</f>
        <v/>
      </c>
      <c r="E68" s="282"/>
      <c r="F68" s="38" t="str">
        <f t="shared" si="8"/>
        <v/>
      </c>
      <c r="G68" s="39" t="str">
        <f t="shared" si="9"/>
        <v/>
      </c>
      <c r="H68" s="39" t="str">
        <f t="shared" si="10"/>
        <v/>
      </c>
      <c r="I68" s="40"/>
    </row>
    <row r="69" spans="2:32" ht="15" customHeight="1" x14ac:dyDescent="0.4">
      <c r="B69" s="8">
        <f t="shared" si="4"/>
        <v>0</v>
      </c>
      <c r="C69" s="8">
        <f t="shared" si="5"/>
        <v>0</v>
      </c>
      <c r="D69" s="282" t="str">
        <f>IF(AUXILIAR!X82="","",UPPER(AUXILIAR!X82))</f>
        <v/>
      </c>
      <c r="E69" s="282"/>
      <c r="F69" s="38" t="str">
        <f t="shared" si="8"/>
        <v/>
      </c>
      <c r="G69" s="39" t="str">
        <f t="shared" si="9"/>
        <v/>
      </c>
      <c r="H69" s="39" t="str">
        <f t="shared" si="10"/>
        <v/>
      </c>
      <c r="I69" s="40"/>
    </row>
    <row r="70" spans="2:32" ht="15" customHeight="1" x14ac:dyDescent="0.25"/>
    <row r="73" spans="2:32" x14ac:dyDescent="0.25">
      <c r="AF73" s="42" t="s">
        <v>87</v>
      </c>
    </row>
  </sheetData>
  <sheetProtection algorithmName="SHA-512" hashValue="kSxohFEKCJTB+zUoEs049UE/kgCLP7RsY/8SuCZd1SRfIaO+tIezKeDjzSnLufjDbCdNofu40YPCJEcxZVY4wQ==" saltValue="In/I+mjvCddwB38Al41Jjw==" spinCount="100000" sheet="1" objects="1" scenarios="1" selectLockedCells="1" selectUnlockedCells="1"/>
  <mergeCells count="67">
    <mergeCell ref="D67:E67"/>
    <mergeCell ref="D68:E68"/>
    <mergeCell ref="D69:E69"/>
    <mergeCell ref="D62:E62"/>
    <mergeCell ref="D63:E63"/>
    <mergeCell ref="D64:E64"/>
    <mergeCell ref="D65:E65"/>
    <mergeCell ref="D66:E66"/>
    <mergeCell ref="D57:E57"/>
    <mergeCell ref="D58:E58"/>
    <mergeCell ref="D59:E59"/>
    <mergeCell ref="D60:E60"/>
    <mergeCell ref="D61:E61"/>
    <mergeCell ref="D52:E52"/>
    <mergeCell ref="D53:E53"/>
    <mergeCell ref="D54:E54"/>
    <mergeCell ref="D55:E55"/>
    <mergeCell ref="D56:E56"/>
    <mergeCell ref="D47:E47"/>
    <mergeCell ref="D48:E48"/>
    <mergeCell ref="D49:E49"/>
    <mergeCell ref="D50:E50"/>
    <mergeCell ref="D51:E51"/>
    <mergeCell ref="D41:E41"/>
    <mergeCell ref="D45:E45"/>
    <mergeCell ref="D46:E46"/>
    <mergeCell ref="D13:E13"/>
    <mergeCell ref="D14:E14"/>
    <mergeCell ref="D15:E15"/>
    <mergeCell ref="D16:E16"/>
    <mergeCell ref="D36:E36"/>
    <mergeCell ref="D37:E37"/>
    <mergeCell ref="D38:E38"/>
    <mergeCell ref="D28:E28"/>
    <mergeCell ref="D42:E42"/>
    <mergeCell ref="D43:E43"/>
    <mergeCell ref="D44:E44"/>
    <mergeCell ref="D39:E39"/>
    <mergeCell ref="D40:E40"/>
    <mergeCell ref="D27:E27"/>
    <mergeCell ref="D29:E29"/>
    <mergeCell ref="D17:E17"/>
    <mergeCell ref="D18:E18"/>
    <mergeCell ref="D19:E19"/>
    <mergeCell ref="D20:E20"/>
    <mergeCell ref="D21:E21"/>
    <mergeCell ref="D22:E22"/>
    <mergeCell ref="D35:E35"/>
    <mergeCell ref="D32:E32"/>
    <mergeCell ref="D33:E33"/>
    <mergeCell ref="D34:E34"/>
    <mergeCell ref="D30:E30"/>
    <mergeCell ref="D31:E31"/>
    <mergeCell ref="B5:B6"/>
    <mergeCell ref="B7:B8"/>
    <mergeCell ref="F7:F8"/>
    <mergeCell ref="C7:C8"/>
    <mergeCell ref="C5:C6"/>
    <mergeCell ref="D7:E8"/>
    <mergeCell ref="I7:AG7"/>
    <mergeCell ref="D25:E25"/>
    <mergeCell ref="D26:E26"/>
    <mergeCell ref="D10:E10"/>
    <mergeCell ref="D11:E11"/>
    <mergeCell ref="D12:E12"/>
    <mergeCell ref="D23:E23"/>
    <mergeCell ref="D24:E24"/>
  </mergeCells>
  <conditionalFormatting sqref="D10:H69">
    <cfRule type="expression" dxfId="151" priority="10">
      <formula>AND($D10&lt;&gt;"",LEN($D10)&gt;=3,LEN($D10)&lt;=4)</formula>
    </cfRule>
    <cfRule type="expression" dxfId="150" priority="31">
      <formula>$D10&lt;&gt;""</formula>
    </cfRule>
  </conditionalFormatting>
  <conditionalFormatting sqref="G2">
    <cfRule type="cellIs" dxfId="149" priority="2" operator="notEqual">
      <formula>""</formula>
    </cfRule>
  </conditionalFormatting>
  <conditionalFormatting sqref="G10:H69">
    <cfRule type="expression" dxfId="148" priority="7" stopIfTrue="1">
      <formula>AND($D10&lt;&gt;"",OR($G10="",$H10=""))</formula>
    </cfRule>
    <cfRule type="expression" dxfId="147" priority="8" stopIfTrue="1">
      <formula>AND($D10&lt;&gt;"",$G10&gt;$H10)</formula>
    </cfRule>
  </conditionalFormatting>
  <conditionalFormatting sqref="AG10:AG11 D10:AF69">
    <cfRule type="expression" dxfId="146" priority="6" stopIfTrue="1">
      <formula>$D10=""</formula>
    </cfRule>
  </conditionalFormatting>
  <conditionalFormatting sqref="AG10:AG11 I10:AF69">
    <cfRule type="expression" dxfId="145" priority="46" stopIfTrue="1">
      <formula>AND($G10&lt;&gt;"",$H10&lt;&gt;"",I$8&gt;=$G10,I$8&lt;=$H10,LEN($D10)&lt;=4)</formula>
    </cfRule>
    <cfRule type="expression" dxfId="144" priority="47" stopIfTrue="1">
      <formula>AND($G10&lt;&gt;"",$H10&lt;&gt;"",I$8&gt;=$G10,I$8&lt;=$H10,LEN($D10)&gt;4)</formula>
    </cfRule>
  </conditionalFormatting>
  <printOptions horizontalCentered="1" verticalCentered="1"/>
  <pageMargins left="0.39370078740157483" right="0.39370078740157483" top="0.39370078740157483" bottom="0.39370078740157483" header="0.19685039370078741" footer="0.19685039370078741"/>
  <pageSetup paperSize="8" scale="6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A06BC5DD-082F-42BC-8104-266BF37F461A}">
            <xm:f>AUXILIAR!$C$11&gt;AUXILIAR!$E$6</xm:f>
            <x14:dxf>
              <font>
                <color theme="0"/>
              </font>
              <fill>
                <patternFill>
                  <bgColor theme="0"/>
                </patternFill>
              </fill>
              <border>
                <left/>
                <right/>
                <top/>
                <bottom/>
                <vertical/>
                <horizontal/>
              </border>
            </x14:dxf>
          </x14:cfRule>
          <xm:sqref>A10:XFD69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81C75-EE6A-4C82-A67D-4A69757DD771}">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12"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193</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295" t="str">
        <f>IF(RRHH!M10="","",CONCATENATE(UPPER(RRHH!I10)," ",UPPER(RRHH!C10)," ",UPPER(RRHH!F10)))</f>
        <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F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si="6"/>
        <v/>
      </c>
      <c r="AG15" s="8"/>
    </row>
    <row r="16" spans="1:45" ht="20.100000000000001" customHeight="1" thickBot="1" x14ac:dyDescent="0.3">
      <c r="B16" s="275"/>
      <c r="C16" s="275"/>
      <c r="D16" s="291"/>
      <c r="E16" s="277"/>
      <c r="F16" s="285"/>
      <c r="G16" s="288"/>
      <c r="H16" s="16">
        <f>AUXILIAR!F38</f>
        <v>1</v>
      </c>
      <c r="I16" s="17" t="str">
        <f t="shared" ref="I16:AF16" si="7">IF(H16="","",IF(EDATE(H16,1)&gt;MAX($F$18:$G$28),"",EDATE(H16,1)))</f>
        <v/>
      </c>
      <c r="J16" s="17" t="str">
        <f t="shared" si="7"/>
        <v/>
      </c>
      <c r="K16" s="17" t="str">
        <f t="shared" si="7"/>
        <v/>
      </c>
      <c r="L16" s="17" t="str">
        <f t="shared" si="7"/>
        <v/>
      </c>
      <c r="M16" s="17" t="str">
        <f t="shared" si="7"/>
        <v/>
      </c>
      <c r="N16" s="17" t="str">
        <f t="shared" si="7"/>
        <v/>
      </c>
      <c r="O16" s="17" t="str">
        <f t="shared" si="7"/>
        <v/>
      </c>
      <c r="P16" s="17" t="str">
        <f t="shared" si="7"/>
        <v/>
      </c>
      <c r="Q16" s="17" t="str">
        <f t="shared" si="7"/>
        <v/>
      </c>
      <c r="R16" s="17" t="str">
        <f t="shared" si="7"/>
        <v/>
      </c>
      <c r="S16" s="17" t="str">
        <f t="shared" si="7"/>
        <v/>
      </c>
      <c r="T16" s="17" t="str">
        <f t="shared" si="7"/>
        <v/>
      </c>
      <c r="U16" s="17" t="str">
        <f t="shared" si="7"/>
        <v/>
      </c>
      <c r="V16" s="17" t="str">
        <f t="shared" si="7"/>
        <v/>
      </c>
      <c r="W16" s="17" t="str">
        <f t="shared" si="7"/>
        <v/>
      </c>
      <c r="X16" s="17" t="str">
        <f t="shared" si="7"/>
        <v/>
      </c>
      <c r="Y16" s="17" t="str">
        <f t="shared" si="7"/>
        <v/>
      </c>
      <c r="Z16" s="17" t="str">
        <f t="shared" si="7"/>
        <v/>
      </c>
      <c r="AA16" s="17" t="str">
        <f t="shared" si="7"/>
        <v/>
      </c>
      <c r="AB16" s="17" t="str">
        <f t="shared" si="7"/>
        <v/>
      </c>
      <c r="AC16" s="17" t="str">
        <f t="shared" si="7"/>
        <v/>
      </c>
      <c r="AD16" s="17" t="str">
        <f t="shared" si="7"/>
        <v/>
      </c>
      <c r="AE16" s="17" t="str">
        <f t="shared" si="7"/>
        <v/>
      </c>
      <c r="AF16" s="18" t="str">
        <f t="shared" si="7"/>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8">IF(D18="","",UPPER(VLOOKUP(D18,estructura,2,FALSE)))</f>
        <v/>
      </c>
      <c r="F18" s="21" t="str">
        <f t="shared" ref="F18" si="9">IF(D18="","",VLOOKUP(D18,estructura,3,FALSE))</f>
        <v/>
      </c>
      <c r="G18" s="22" t="str">
        <f t="shared" ref="G18" si="10">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1">IF(AND(H18&gt;0,OR(H$16&lt;$F18,H$16&gt;$G18)),1,0)</f>
        <v>0</v>
      </c>
      <c r="AJ18" s="23">
        <f t="shared" si="11"/>
        <v>0</v>
      </c>
      <c r="AK18" s="23">
        <f t="shared" si="11"/>
        <v>0</v>
      </c>
      <c r="AL18" s="23">
        <f t="shared" si="11"/>
        <v>0</v>
      </c>
      <c r="AM18" s="23">
        <f t="shared" si="11"/>
        <v>0</v>
      </c>
      <c r="AN18" s="23">
        <f t="shared" si="11"/>
        <v>0</v>
      </c>
      <c r="AO18" s="23">
        <f t="shared" si="11"/>
        <v>0</v>
      </c>
      <c r="AP18" s="23">
        <f t="shared" si="11"/>
        <v>0</v>
      </c>
      <c r="AQ18" s="23">
        <f t="shared" si="11"/>
        <v>0</v>
      </c>
      <c r="AR18" s="23">
        <f t="shared" si="11"/>
        <v>0</v>
      </c>
      <c r="AS18" s="23">
        <f t="shared" si="11"/>
        <v>0</v>
      </c>
      <c r="AT18" s="23">
        <f t="shared" si="11"/>
        <v>0</v>
      </c>
      <c r="AU18" s="23">
        <f t="shared" si="11"/>
        <v>0</v>
      </c>
      <c r="AV18" s="23">
        <f t="shared" si="11"/>
        <v>0</v>
      </c>
      <c r="AW18" s="23">
        <f t="shared" si="11"/>
        <v>0</v>
      </c>
      <c r="AX18" s="23">
        <f t="shared" si="11"/>
        <v>0</v>
      </c>
      <c r="AY18" s="23">
        <f t="shared" si="11"/>
        <v>0</v>
      </c>
      <c r="AZ18" s="23">
        <f t="shared" si="11"/>
        <v>0</v>
      </c>
      <c r="BA18" s="23">
        <f t="shared" si="11"/>
        <v>0</v>
      </c>
      <c r="BB18" s="23">
        <f t="shared" si="11"/>
        <v>0</v>
      </c>
      <c r="BC18" s="23">
        <f t="shared" si="11"/>
        <v>0</v>
      </c>
      <c r="BD18" s="23">
        <f t="shared" si="11"/>
        <v>0</v>
      </c>
      <c r="BE18" s="23">
        <f t="shared" si="11"/>
        <v>0</v>
      </c>
      <c r="BF18" s="23">
        <f t="shared" si="11"/>
        <v>0</v>
      </c>
      <c r="BG18" s="23">
        <f t="shared" si="11"/>
        <v>0</v>
      </c>
      <c r="BH18" s="9"/>
      <c r="BI18" s="9"/>
      <c r="BJ18" s="9"/>
      <c r="BK18" s="9"/>
      <c r="BL18" s="9"/>
    </row>
    <row r="19" spans="1:64" ht="39.950000000000003" customHeight="1" x14ac:dyDescent="0.25">
      <c r="B19" s="8">
        <f t="shared" ref="B19:B27" si="12">IF(AND(D19&lt;&gt;"",OR(F19="",G19="")),1,0)</f>
        <v>0</v>
      </c>
      <c r="C19" s="8">
        <f t="shared" ref="C19:C27" si="13">IF(AND(D19&lt;&gt;"",F19&gt;G19),1,0)</f>
        <v>0</v>
      </c>
      <c r="D19" s="19" t="str">
        <f>IF(AUXILIAR!AC24="","",UPPER(AUXILIAR!AC24))</f>
        <v/>
      </c>
      <c r="E19" s="20" t="str">
        <f t="shared" si="8"/>
        <v/>
      </c>
      <c r="F19" s="22" t="str">
        <f t="shared" ref="F19:F27" si="14">IF(D19="","",VLOOKUP(D19,estructura,3,FALSE))</f>
        <v/>
      </c>
      <c r="G19" s="22" t="str">
        <f t="shared" ref="G19:G27" si="15">IF(D19="","",VLOOKUP(D19,estructura,4,FALSE))</f>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6">IF(AND(D19&lt;&gt;"",OR(F19="",G19="")),1,SUM(AI19:BG19))</f>
        <v>0</v>
      </c>
      <c r="AI19" s="23">
        <f t="shared" ref="AI19:AI21" si="17">IF(AND(H19&gt;0,OR(H$16&lt;$F19,H$16&gt;$G19)),1,0)</f>
        <v>0</v>
      </c>
      <c r="AJ19" s="23">
        <f t="shared" ref="AJ19:AS21" si="18">IF(AND(I19&gt;0,OR(I$16&lt;$F19,I$16&gt;$G19)),1,0)</f>
        <v>0</v>
      </c>
      <c r="AK19" s="23">
        <f t="shared" si="18"/>
        <v>0</v>
      </c>
      <c r="AL19" s="23">
        <f t="shared" si="18"/>
        <v>0</v>
      </c>
      <c r="AM19" s="23">
        <f t="shared" si="18"/>
        <v>0</v>
      </c>
      <c r="AN19" s="23">
        <f t="shared" si="18"/>
        <v>0</v>
      </c>
      <c r="AO19" s="23">
        <f t="shared" si="18"/>
        <v>0</v>
      </c>
      <c r="AP19" s="23">
        <f t="shared" si="18"/>
        <v>0</v>
      </c>
      <c r="AQ19" s="23">
        <f t="shared" si="18"/>
        <v>0</v>
      </c>
      <c r="AR19" s="23">
        <f t="shared" si="18"/>
        <v>0</v>
      </c>
      <c r="AS19" s="23">
        <f t="shared" si="18"/>
        <v>0</v>
      </c>
      <c r="AT19" s="23">
        <f t="shared" ref="AT19:BC21" si="19">IF(AND(S19&gt;0,OR(S$16&lt;$F19,S$16&gt;$G19)),1,0)</f>
        <v>0</v>
      </c>
      <c r="AU19" s="23">
        <f t="shared" si="19"/>
        <v>0</v>
      </c>
      <c r="AV19" s="23">
        <f t="shared" si="19"/>
        <v>0</v>
      </c>
      <c r="AW19" s="23">
        <f t="shared" si="19"/>
        <v>0</v>
      </c>
      <c r="AX19" s="23">
        <f t="shared" si="19"/>
        <v>0</v>
      </c>
      <c r="AY19" s="23">
        <f t="shared" si="19"/>
        <v>0</v>
      </c>
      <c r="AZ19" s="23">
        <f t="shared" si="19"/>
        <v>0</v>
      </c>
      <c r="BA19" s="23">
        <f t="shared" si="19"/>
        <v>0</v>
      </c>
      <c r="BB19" s="23">
        <f t="shared" si="19"/>
        <v>0</v>
      </c>
      <c r="BC19" s="23">
        <f t="shared" si="19"/>
        <v>0</v>
      </c>
      <c r="BD19" s="23">
        <f t="shared" ref="BD19:BG21" si="20">IF(AND(AC19&gt;0,OR(AC$16&lt;$F19,AC$16&gt;$G19)),1,0)</f>
        <v>0</v>
      </c>
      <c r="BE19" s="23">
        <f t="shared" si="20"/>
        <v>0</v>
      </c>
      <c r="BF19" s="23">
        <f t="shared" si="20"/>
        <v>0</v>
      </c>
      <c r="BG19" s="23">
        <f t="shared" si="20"/>
        <v>0</v>
      </c>
    </row>
    <row r="20" spans="1:64" ht="39.950000000000003" customHeight="1" x14ac:dyDescent="0.25">
      <c r="B20" s="8">
        <f t="shared" si="12"/>
        <v>0</v>
      </c>
      <c r="C20" s="8">
        <f t="shared" si="13"/>
        <v>0</v>
      </c>
      <c r="D20" s="19" t="str">
        <f>IF(AUXILIAR!AC25="","",UPPER(AUXILIAR!AC25))</f>
        <v/>
      </c>
      <c r="E20" s="20" t="str">
        <f t="shared" si="8"/>
        <v/>
      </c>
      <c r="F20" s="22" t="str">
        <f t="shared" si="14"/>
        <v/>
      </c>
      <c r="G20" s="22" t="str">
        <f t="shared" si="15"/>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6"/>
        <v>0</v>
      </c>
      <c r="AI20" s="23">
        <f t="shared" si="17"/>
        <v>0</v>
      </c>
      <c r="AJ20" s="23">
        <f t="shared" si="18"/>
        <v>0</v>
      </c>
      <c r="AK20" s="23">
        <f t="shared" si="18"/>
        <v>0</v>
      </c>
      <c r="AL20" s="23">
        <f t="shared" si="18"/>
        <v>0</v>
      </c>
      <c r="AM20" s="23">
        <f t="shared" si="18"/>
        <v>0</v>
      </c>
      <c r="AN20" s="23">
        <f t="shared" si="18"/>
        <v>0</v>
      </c>
      <c r="AO20" s="23">
        <f t="shared" si="18"/>
        <v>0</v>
      </c>
      <c r="AP20" s="23">
        <f t="shared" si="18"/>
        <v>0</v>
      </c>
      <c r="AQ20" s="23">
        <f t="shared" si="18"/>
        <v>0</v>
      </c>
      <c r="AR20" s="23">
        <f t="shared" si="18"/>
        <v>0</v>
      </c>
      <c r="AS20" s="23">
        <f t="shared" si="18"/>
        <v>0</v>
      </c>
      <c r="AT20" s="23">
        <f t="shared" si="19"/>
        <v>0</v>
      </c>
      <c r="AU20" s="23">
        <f t="shared" si="19"/>
        <v>0</v>
      </c>
      <c r="AV20" s="23">
        <f t="shared" si="19"/>
        <v>0</v>
      </c>
      <c r="AW20" s="23">
        <f t="shared" si="19"/>
        <v>0</v>
      </c>
      <c r="AX20" s="23">
        <f t="shared" si="19"/>
        <v>0</v>
      </c>
      <c r="AY20" s="23">
        <f t="shared" si="19"/>
        <v>0</v>
      </c>
      <c r="AZ20" s="23">
        <f t="shared" si="19"/>
        <v>0</v>
      </c>
      <c r="BA20" s="23">
        <f t="shared" si="19"/>
        <v>0</v>
      </c>
      <c r="BB20" s="23">
        <f t="shared" si="19"/>
        <v>0</v>
      </c>
      <c r="BC20" s="23">
        <f t="shared" si="19"/>
        <v>0</v>
      </c>
      <c r="BD20" s="23">
        <f t="shared" si="20"/>
        <v>0</v>
      </c>
      <c r="BE20" s="23">
        <f t="shared" si="20"/>
        <v>0</v>
      </c>
      <c r="BF20" s="23">
        <f t="shared" si="20"/>
        <v>0</v>
      </c>
      <c r="BG20" s="23">
        <f t="shared" si="20"/>
        <v>0</v>
      </c>
    </row>
    <row r="21" spans="1:64" ht="39.950000000000003" customHeight="1" x14ac:dyDescent="0.25">
      <c r="B21" s="8">
        <f t="shared" si="12"/>
        <v>0</v>
      </c>
      <c r="C21" s="8">
        <f t="shared" si="13"/>
        <v>0</v>
      </c>
      <c r="D21" s="19" t="str">
        <f>IF(AUXILIAR!AC26="","",UPPER(AUXILIAR!AC26))</f>
        <v/>
      </c>
      <c r="E21" s="20" t="str">
        <f t="shared" si="8"/>
        <v/>
      </c>
      <c r="F21" s="22" t="str">
        <f t="shared" si="14"/>
        <v/>
      </c>
      <c r="G21" s="22" t="str">
        <f t="shared" si="15"/>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6"/>
        <v>0</v>
      </c>
      <c r="AI21" s="23">
        <f t="shared" si="17"/>
        <v>0</v>
      </c>
      <c r="AJ21" s="23">
        <f t="shared" si="18"/>
        <v>0</v>
      </c>
      <c r="AK21" s="23">
        <f t="shared" si="18"/>
        <v>0</v>
      </c>
      <c r="AL21" s="23">
        <f t="shared" si="18"/>
        <v>0</v>
      </c>
      <c r="AM21" s="23">
        <f t="shared" si="18"/>
        <v>0</v>
      </c>
      <c r="AN21" s="23">
        <f t="shared" si="18"/>
        <v>0</v>
      </c>
      <c r="AO21" s="23">
        <f t="shared" si="18"/>
        <v>0</v>
      </c>
      <c r="AP21" s="23">
        <f t="shared" si="18"/>
        <v>0</v>
      </c>
      <c r="AQ21" s="23">
        <f t="shared" si="18"/>
        <v>0</v>
      </c>
      <c r="AR21" s="23">
        <f t="shared" si="18"/>
        <v>0</v>
      </c>
      <c r="AS21" s="23">
        <f t="shared" si="18"/>
        <v>0</v>
      </c>
      <c r="AT21" s="23">
        <f t="shared" si="19"/>
        <v>0</v>
      </c>
      <c r="AU21" s="23">
        <f t="shared" si="19"/>
        <v>0</v>
      </c>
      <c r="AV21" s="23">
        <f t="shared" si="19"/>
        <v>0</v>
      </c>
      <c r="AW21" s="23">
        <f t="shared" si="19"/>
        <v>0</v>
      </c>
      <c r="AX21" s="23">
        <f t="shared" si="19"/>
        <v>0</v>
      </c>
      <c r="AY21" s="23">
        <f t="shared" si="19"/>
        <v>0</v>
      </c>
      <c r="AZ21" s="23">
        <f t="shared" si="19"/>
        <v>0</v>
      </c>
      <c r="BA21" s="23">
        <f t="shared" si="19"/>
        <v>0</v>
      </c>
      <c r="BB21" s="23">
        <f t="shared" si="19"/>
        <v>0</v>
      </c>
      <c r="BC21" s="23">
        <f t="shared" si="19"/>
        <v>0</v>
      </c>
      <c r="BD21" s="23">
        <f t="shared" si="20"/>
        <v>0</v>
      </c>
      <c r="BE21" s="23">
        <f t="shared" si="20"/>
        <v>0</v>
      </c>
      <c r="BF21" s="23">
        <f t="shared" si="20"/>
        <v>0</v>
      </c>
      <c r="BG21" s="23">
        <f t="shared" si="20"/>
        <v>0</v>
      </c>
    </row>
    <row r="22" spans="1:64" ht="39.950000000000003" customHeight="1" x14ac:dyDescent="0.25">
      <c r="B22" s="8">
        <f t="shared" si="12"/>
        <v>0</v>
      </c>
      <c r="C22" s="8">
        <f t="shared" si="13"/>
        <v>0</v>
      </c>
      <c r="D22" s="19" t="str">
        <f>IF(AUXILIAR!AC27="","",UPPER(AUXILIAR!AC27))</f>
        <v/>
      </c>
      <c r="E22" s="20" t="str">
        <f t="shared" si="8"/>
        <v/>
      </c>
      <c r="F22" s="22" t="str">
        <f t="shared" si="14"/>
        <v/>
      </c>
      <c r="G22" s="22" t="str">
        <f t="shared" si="15"/>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6"/>
        <v>0</v>
      </c>
      <c r="AI22" s="23">
        <f t="shared" ref="AI22:AI27" si="21">IF(AND(H22&gt;0,OR(H$16&lt;$F22,H$16&gt;$G22)),1,0)</f>
        <v>0</v>
      </c>
      <c r="AJ22" s="23">
        <f t="shared" ref="AJ22:AJ27" si="22">IF(AND(I22&gt;0,OR(I$16&lt;$F22,I$16&gt;$G22)),1,0)</f>
        <v>0</v>
      </c>
      <c r="AK22" s="23">
        <f t="shared" ref="AK22:AK27" si="23">IF(AND(J22&gt;0,OR(J$16&lt;$F22,J$16&gt;$G22)),1,0)</f>
        <v>0</v>
      </c>
      <c r="AL22" s="23">
        <f t="shared" ref="AL22:AL27" si="24">IF(AND(K22&gt;0,OR(K$16&lt;$F22,K$16&gt;$G22)),1,0)</f>
        <v>0</v>
      </c>
      <c r="AM22" s="23">
        <f t="shared" ref="AM22:AM27" si="25">IF(AND(L22&gt;0,OR(L$16&lt;$F22,L$16&gt;$G22)),1,0)</f>
        <v>0</v>
      </c>
      <c r="AN22" s="23">
        <f t="shared" ref="AN22:AN27" si="26">IF(AND(M22&gt;0,OR(M$16&lt;$F22,M$16&gt;$G22)),1,0)</f>
        <v>0</v>
      </c>
      <c r="AO22" s="23">
        <f t="shared" ref="AO22:AO27" si="27">IF(AND(N22&gt;0,OR(N$16&lt;$F22,N$16&gt;$G22)),1,0)</f>
        <v>0</v>
      </c>
      <c r="AP22" s="23">
        <f t="shared" ref="AP22:AP27" si="28">IF(AND(O22&gt;0,OR(O$16&lt;$F22,O$16&gt;$G22)),1,0)</f>
        <v>0</v>
      </c>
      <c r="AQ22" s="23">
        <f t="shared" ref="AQ22:AQ27" si="29">IF(AND(P22&gt;0,OR(P$16&lt;$F22,P$16&gt;$G22)),1,0)</f>
        <v>0</v>
      </c>
      <c r="AR22" s="23">
        <f t="shared" ref="AR22:AR27" si="30">IF(AND(Q22&gt;0,OR(Q$16&lt;$F22,Q$16&gt;$G22)),1,0)</f>
        <v>0</v>
      </c>
      <c r="AS22" s="23">
        <f t="shared" ref="AS22:AS27" si="31">IF(AND(R22&gt;0,OR(R$16&lt;$F22,R$16&gt;$G22)),1,0)</f>
        <v>0</v>
      </c>
      <c r="AT22" s="23">
        <f t="shared" ref="AT22:AT27" si="32">IF(AND(S22&gt;0,OR(S$16&lt;$F22,S$16&gt;$G22)),1,0)</f>
        <v>0</v>
      </c>
      <c r="AU22" s="23">
        <f t="shared" ref="AU22:AU27" si="33">IF(AND(T22&gt;0,OR(T$16&lt;$F22,T$16&gt;$G22)),1,0)</f>
        <v>0</v>
      </c>
      <c r="AV22" s="23">
        <f t="shared" ref="AV22:AV27" si="34">IF(AND(U22&gt;0,OR(U$16&lt;$F22,U$16&gt;$G22)),1,0)</f>
        <v>0</v>
      </c>
      <c r="AW22" s="23">
        <f t="shared" ref="AW22:AW27" si="35">IF(AND(V22&gt;0,OR(V$16&lt;$F22,V$16&gt;$G22)),1,0)</f>
        <v>0</v>
      </c>
      <c r="AX22" s="23">
        <f t="shared" ref="AX22:AX27" si="36">IF(AND(W22&gt;0,OR(W$16&lt;$F22,W$16&gt;$G22)),1,0)</f>
        <v>0</v>
      </c>
      <c r="AY22" s="23">
        <f t="shared" ref="AY22:AY27" si="37">IF(AND(X22&gt;0,OR(X$16&lt;$F22,X$16&gt;$G22)),1,0)</f>
        <v>0</v>
      </c>
      <c r="AZ22" s="23">
        <f t="shared" ref="AZ22:AZ27" si="38">IF(AND(Y22&gt;0,OR(Y$16&lt;$F22,Y$16&gt;$G22)),1,0)</f>
        <v>0</v>
      </c>
      <c r="BA22" s="23">
        <f t="shared" ref="BA22:BA27" si="39">IF(AND(Z22&gt;0,OR(Z$16&lt;$F22,Z$16&gt;$G22)),1,0)</f>
        <v>0</v>
      </c>
      <c r="BB22" s="23">
        <f t="shared" ref="BB22:BB27" si="40">IF(AND(AA22&gt;0,OR(AA$16&lt;$F22,AA$16&gt;$G22)),1,0)</f>
        <v>0</v>
      </c>
      <c r="BC22" s="23">
        <f t="shared" ref="BC22:BC27" si="41">IF(AND(AB22&gt;0,OR(AB$16&lt;$F22,AB$16&gt;$G22)),1,0)</f>
        <v>0</v>
      </c>
      <c r="BD22" s="23">
        <f t="shared" ref="BD22:BD27" si="42">IF(AND(AC22&gt;0,OR(AC$16&lt;$F22,AC$16&gt;$G22)),1,0)</f>
        <v>0</v>
      </c>
      <c r="BE22" s="23">
        <f t="shared" ref="BE22:BE27" si="43">IF(AND(AD22&gt;0,OR(AD$16&lt;$F22,AD$16&gt;$G22)),1,0)</f>
        <v>0</v>
      </c>
      <c r="BF22" s="23">
        <f t="shared" ref="BF22:BG27" si="44">IF(AND(AE22&gt;0,OR(AE$16&lt;$F22,AE$16&gt;$G22)),1,0)</f>
        <v>0</v>
      </c>
      <c r="BG22" s="23">
        <f t="shared" si="44"/>
        <v>0</v>
      </c>
    </row>
    <row r="23" spans="1:64" ht="39.950000000000003" customHeight="1" x14ac:dyDescent="0.25">
      <c r="B23" s="8">
        <f t="shared" si="12"/>
        <v>0</v>
      </c>
      <c r="C23" s="8">
        <f t="shared" si="13"/>
        <v>0</v>
      </c>
      <c r="D23" s="19" t="str">
        <f>IF(AUXILIAR!AC28="","",UPPER(AUXILIAR!AC28))</f>
        <v/>
      </c>
      <c r="E23" s="20" t="str">
        <f t="shared" si="8"/>
        <v/>
      </c>
      <c r="F23" s="22" t="str">
        <f t="shared" si="14"/>
        <v/>
      </c>
      <c r="G23" s="22" t="str">
        <f t="shared" si="15"/>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6"/>
        <v>0</v>
      </c>
      <c r="AI23" s="23">
        <f t="shared" si="21"/>
        <v>0</v>
      </c>
      <c r="AJ23" s="23">
        <f t="shared" si="22"/>
        <v>0</v>
      </c>
      <c r="AK23" s="23">
        <f t="shared" si="23"/>
        <v>0</v>
      </c>
      <c r="AL23" s="23">
        <f t="shared" si="24"/>
        <v>0</v>
      </c>
      <c r="AM23" s="23">
        <f t="shared" si="25"/>
        <v>0</v>
      </c>
      <c r="AN23" s="23">
        <f t="shared" si="26"/>
        <v>0</v>
      </c>
      <c r="AO23" s="23">
        <f t="shared" si="27"/>
        <v>0</v>
      </c>
      <c r="AP23" s="23">
        <f t="shared" si="28"/>
        <v>0</v>
      </c>
      <c r="AQ23" s="23">
        <f t="shared" si="29"/>
        <v>0</v>
      </c>
      <c r="AR23" s="23">
        <f t="shared" si="30"/>
        <v>0</v>
      </c>
      <c r="AS23" s="23">
        <f t="shared" si="31"/>
        <v>0</v>
      </c>
      <c r="AT23" s="23">
        <f t="shared" si="32"/>
        <v>0</v>
      </c>
      <c r="AU23" s="23">
        <f t="shared" si="33"/>
        <v>0</v>
      </c>
      <c r="AV23" s="23">
        <f t="shared" si="34"/>
        <v>0</v>
      </c>
      <c r="AW23" s="23">
        <f t="shared" si="35"/>
        <v>0</v>
      </c>
      <c r="AX23" s="23">
        <f t="shared" si="36"/>
        <v>0</v>
      </c>
      <c r="AY23" s="23">
        <f t="shared" si="37"/>
        <v>0</v>
      </c>
      <c r="AZ23" s="23">
        <f t="shared" si="38"/>
        <v>0</v>
      </c>
      <c r="BA23" s="23">
        <f t="shared" si="39"/>
        <v>0</v>
      </c>
      <c r="BB23" s="23">
        <f t="shared" si="40"/>
        <v>0</v>
      </c>
      <c r="BC23" s="23">
        <f t="shared" si="41"/>
        <v>0</v>
      </c>
      <c r="BD23" s="23">
        <f t="shared" si="42"/>
        <v>0</v>
      </c>
      <c r="BE23" s="23">
        <f t="shared" si="43"/>
        <v>0</v>
      </c>
      <c r="BF23" s="23">
        <f t="shared" si="44"/>
        <v>0</v>
      </c>
      <c r="BG23" s="23">
        <f t="shared" si="44"/>
        <v>0</v>
      </c>
    </row>
    <row r="24" spans="1:64" ht="39.950000000000003" customHeight="1" x14ac:dyDescent="0.25">
      <c r="B24" s="8">
        <f t="shared" si="12"/>
        <v>0</v>
      </c>
      <c r="C24" s="8">
        <f t="shared" si="13"/>
        <v>0</v>
      </c>
      <c r="D24" s="19" t="str">
        <f>IF(AUXILIAR!AC29="","",UPPER(AUXILIAR!AC29))</f>
        <v/>
      </c>
      <c r="E24" s="20" t="str">
        <f t="shared" si="8"/>
        <v/>
      </c>
      <c r="F24" s="22" t="str">
        <f t="shared" si="14"/>
        <v/>
      </c>
      <c r="G24" s="22" t="str">
        <f t="shared" si="15"/>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6"/>
        <v>0</v>
      </c>
      <c r="AI24" s="23">
        <f t="shared" si="21"/>
        <v>0</v>
      </c>
      <c r="AJ24" s="23">
        <f t="shared" si="22"/>
        <v>0</v>
      </c>
      <c r="AK24" s="23">
        <f t="shared" si="23"/>
        <v>0</v>
      </c>
      <c r="AL24" s="23">
        <f t="shared" si="24"/>
        <v>0</v>
      </c>
      <c r="AM24" s="23">
        <f t="shared" si="25"/>
        <v>0</v>
      </c>
      <c r="AN24" s="23">
        <f t="shared" si="26"/>
        <v>0</v>
      </c>
      <c r="AO24" s="23">
        <f t="shared" si="27"/>
        <v>0</v>
      </c>
      <c r="AP24" s="23">
        <f t="shared" si="28"/>
        <v>0</v>
      </c>
      <c r="AQ24" s="23">
        <f t="shared" si="29"/>
        <v>0</v>
      </c>
      <c r="AR24" s="23">
        <f t="shared" si="30"/>
        <v>0</v>
      </c>
      <c r="AS24" s="23">
        <f t="shared" si="31"/>
        <v>0</v>
      </c>
      <c r="AT24" s="23">
        <f t="shared" si="32"/>
        <v>0</v>
      </c>
      <c r="AU24" s="23">
        <f t="shared" si="33"/>
        <v>0</v>
      </c>
      <c r="AV24" s="23">
        <f t="shared" si="34"/>
        <v>0</v>
      </c>
      <c r="AW24" s="23">
        <f t="shared" si="35"/>
        <v>0</v>
      </c>
      <c r="AX24" s="23">
        <f t="shared" si="36"/>
        <v>0</v>
      </c>
      <c r="AY24" s="23">
        <f t="shared" si="37"/>
        <v>0</v>
      </c>
      <c r="AZ24" s="23">
        <f t="shared" si="38"/>
        <v>0</v>
      </c>
      <c r="BA24" s="23">
        <f t="shared" si="39"/>
        <v>0</v>
      </c>
      <c r="BB24" s="23">
        <f t="shared" si="40"/>
        <v>0</v>
      </c>
      <c r="BC24" s="23">
        <f t="shared" si="41"/>
        <v>0</v>
      </c>
      <c r="BD24" s="23">
        <f t="shared" si="42"/>
        <v>0</v>
      </c>
      <c r="BE24" s="23">
        <f t="shared" si="43"/>
        <v>0</v>
      </c>
      <c r="BF24" s="23">
        <f t="shared" si="44"/>
        <v>0</v>
      </c>
      <c r="BG24" s="23">
        <f t="shared" si="44"/>
        <v>0</v>
      </c>
    </row>
    <row r="25" spans="1:64" ht="39.950000000000003" customHeight="1" x14ac:dyDescent="0.25">
      <c r="B25" s="8">
        <f t="shared" si="12"/>
        <v>0</v>
      </c>
      <c r="C25" s="8">
        <f t="shared" si="13"/>
        <v>0</v>
      </c>
      <c r="D25" s="19" t="str">
        <f>IF(AUXILIAR!AC30="","",UPPER(AUXILIAR!AC30))</f>
        <v/>
      </c>
      <c r="E25" s="20" t="str">
        <f t="shared" si="8"/>
        <v/>
      </c>
      <c r="F25" s="22" t="str">
        <f t="shared" si="14"/>
        <v/>
      </c>
      <c r="G25" s="22" t="str">
        <f t="shared" si="15"/>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6"/>
        <v>0</v>
      </c>
      <c r="AI25" s="23">
        <f t="shared" si="21"/>
        <v>0</v>
      </c>
      <c r="AJ25" s="23">
        <f t="shared" si="22"/>
        <v>0</v>
      </c>
      <c r="AK25" s="23">
        <f t="shared" si="23"/>
        <v>0</v>
      </c>
      <c r="AL25" s="23">
        <f t="shared" si="24"/>
        <v>0</v>
      </c>
      <c r="AM25" s="23">
        <f t="shared" si="25"/>
        <v>0</v>
      </c>
      <c r="AN25" s="23">
        <f t="shared" si="26"/>
        <v>0</v>
      </c>
      <c r="AO25" s="23">
        <f t="shared" si="27"/>
        <v>0</v>
      </c>
      <c r="AP25" s="23">
        <f t="shared" si="28"/>
        <v>0</v>
      </c>
      <c r="AQ25" s="23">
        <f t="shared" si="29"/>
        <v>0</v>
      </c>
      <c r="AR25" s="23">
        <f t="shared" si="30"/>
        <v>0</v>
      </c>
      <c r="AS25" s="23">
        <f t="shared" si="31"/>
        <v>0</v>
      </c>
      <c r="AT25" s="23">
        <f t="shared" si="32"/>
        <v>0</v>
      </c>
      <c r="AU25" s="23">
        <f t="shared" si="33"/>
        <v>0</v>
      </c>
      <c r="AV25" s="23">
        <f t="shared" si="34"/>
        <v>0</v>
      </c>
      <c r="AW25" s="23">
        <f t="shared" si="35"/>
        <v>0</v>
      </c>
      <c r="AX25" s="23">
        <f t="shared" si="36"/>
        <v>0</v>
      </c>
      <c r="AY25" s="23">
        <f t="shared" si="37"/>
        <v>0</v>
      </c>
      <c r="AZ25" s="23">
        <f t="shared" si="38"/>
        <v>0</v>
      </c>
      <c r="BA25" s="23">
        <f t="shared" si="39"/>
        <v>0</v>
      </c>
      <c r="BB25" s="23">
        <f t="shared" si="40"/>
        <v>0</v>
      </c>
      <c r="BC25" s="23">
        <f t="shared" si="41"/>
        <v>0</v>
      </c>
      <c r="BD25" s="23">
        <f t="shared" si="42"/>
        <v>0</v>
      </c>
      <c r="BE25" s="23">
        <f t="shared" si="43"/>
        <v>0</v>
      </c>
      <c r="BF25" s="23">
        <f t="shared" si="44"/>
        <v>0</v>
      </c>
      <c r="BG25" s="23">
        <f t="shared" si="44"/>
        <v>0</v>
      </c>
    </row>
    <row r="26" spans="1:64" ht="39.950000000000003" customHeight="1" x14ac:dyDescent="0.25">
      <c r="B26" s="8">
        <f t="shared" si="12"/>
        <v>0</v>
      </c>
      <c r="C26" s="8">
        <f t="shared" si="13"/>
        <v>0</v>
      </c>
      <c r="D26" s="19" t="str">
        <f>IF(AUXILIAR!AC31="","",UPPER(AUXILIAR!AC31))</f>
        <v/>
      </c>
      <c r="E26" s="20" t="str">
        <f t="shared" si="8"/>
        <v/>
      </c>
      <c r="F26" s="22" t="str">
        <f t="shared" si="14"/>
        <v/>
      </c>
      <c r="G26" s="22" t="str">
        <f t="shared" si="15"/>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6"/>
        <v>0</v>
      </c>
      <c r="AI26" s="23">
        <f t="shared" si="21"/>
        <v>0</v>
      </c>
      <c r="AJ26" s="23">
        <f t="shared" si="22"/>
        <v>0</v>
      </c>
      <c r="AK26" s="23">
        <f t="shared" si="23"/>
        <v>0</v>
      </c>
      <c r="AL26" s="23">
        <f t="shared" si="24"/>
        <v>0</v>
      </c>
      <c r="AM26" s="23">
        <f t="shared" si="25"/>
        <v>0</v>
      </c>
      <c r="AN26" s="23">
        <f t="shared" si="26"/>
        <v>0</v>
      </c>
      <c r="AO26" s="23">
        <f t="shared" si="27"/>
        <v>0</v>
      </c>
      <c r="AP26" s="23">
        <f t="shared" si="28"/>
        <v>0</v>
      </c>
      <c r="AQ26" s="23">
        <f t="shared" si="29"/>
        <v>0</v>
      </c>
      <c r="AR26" s="23">
        <f t="shared" si="30"/>
        <v>0</v>
      </c>
      <c r="AS26" s="23">
        <f t="shared" si="31"/>
        <v>0</v>
      </c>
      <c r="AT26" s="23">
        <f t="shared" si="32"/>
        <v>0</v>
      </c>
      <c r="AU26" s="23">
        <f t="shared" si="33"/>
        <v>0</v>
      </c>
      <c r="AV26" s="23">
        <f t="shared" si="34"/>
        <v>0</v>
      </c>
      <c r="AW26" s="23">
        <f t="shared" si="35"/>
        <v>0</v>
      </c>
      <c r="AX26" s="23">
        <f t="shared" si="36"/>
        <v>0</v>
      </c>
      <c r="AY26" s="23">
        <f t="shared" si="37"/>
        <v>0</v>
      </c>
      <c r="AZ26" s="23">
        <f t="shared" si="38"/>
        <v>0</v>
      </c>
      <c r="BA26" s="23">
        <f t="shared" si="39"/>
        <v>0</v>
      </c>
      <c r="BB26" s="23">
        <f t="shared" si="40"/>
        <v>0</v>
      </c>
      <c r="BC26" s="23">
        <f t="shared" si="41"/>
        <v>0</v>
      </c>
      <c r="BD26" s="23">
        <f t="shared" si="42"/>
        <v>0</v>
      </c>
      <c r="BE26" s="23">
        <f t="shared" si="43"/>
        <v>0</v>
      </c>
      <c r="BF26" s="23">
        <f t="shared" si="44"/>
        <v>0</v>
      </c>
      <c r="BG26" s="23">
        <f t="shared" si="44"/>
        <v>0</v>
      </c>
    </row>
    <row r="27" spans="1:64" ht="39.950000000000003" customHeight="1" x14ac:dyDescent="0.25">
      <c r="B27" s="8">
        <f t="shared" si="12"/>
        <v>0</v>
      </c>
      <c r="C27" s="8">
        <f t="shared" si="13"/>
        <v>0</v>
      </c>
      <c r="D27" s="19" t="str">
        <f>IF(AUXILIAR!AC32="","",UPPER(AUXILIAR!AC32))</f>
        <v/>
      </c>
      <c r="E27" s="20" t="str">
        <f t="shared" si="8"/>
        <v/>
      </c>
      <c r="F27" s="22" t="str">
        <f t="shared" si="14"/>
        <v/>
      </c>
      <c r="G27" s="22" t="str">
        <f t="shared" si="15"/>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6"/>
        <v>0</v>
      </c>
      <c r="AI27" s="23">
        <f t="shared" si="21"/>
        <v>0</v>
      </c>
      <c r="AJ27" s="23">
        <f t="shared" si="22"/>
        <v>0</v>
      </c>
      <c r="AK27" s="23">
        <f t="shared" si="23"/>
        <v>0</v>
      </c>
      <c r="AL27" s="23">
        <f t="shared" si="24"/>
        <v>0</v>
      </c>
      <c r="AM27" s="23">
        <f t="shared" si="25"/>
        <v>0</v>
      </c>
      <c r="AN27" s="23">
        <f t="shared" si="26"/>
        <v>0</v>
      </c>
      <c r="AO27" s="23">
        <f t="shared" si="27"/>
        <v>0</v>
      </c>
      <c r="AP27" s="23">
        <f t="shared" si="28"/>
        <v>0</v>
      </c>
      <c r="AQ27" s="23">
        <f t="shared" si="29"/>
        <v>0</v>
      </c>
      <c r="AR27" s="23">
        <f t="shared" si="30"/>
        <v>0</v>
      </c>
      <c r="AS27" s="23">
        <f t="shared" si="31"/>
        <v>0</v>
      </c>
      <c r="AT27" s="23">
        <f t="shared" si="32"/>
        <v>0</v>
      </c>
      <c r="AU27" s="23">
        <f t="shared" si="33"/>
        <v>0</v>
      </c>
      <c r="AV27" s="23">
        <f t="shared" si="34"/>
        <v>0</v>
      </c>
      <c r="AW27" s="23">
        <f t="shared" si="35"/>
        <v>0</v>
      </c>
      <c r="AX27" s="23">
        <f t="shared" si="36"/>
        <v>0</v>
      </c>
      <c r="AY27" s="23">
        <f t="shared" si="37"/>
        <v>0</v>
      </c>
      <c r="AZ27" s="23">
        <f t="shared" si="38"/>
        <v>0</v>
      </c>
      <c r="BA27" s="23">
        <f t="shared" si="39"/>
        <v>0</v>
      </c>
      <c r="BB27" s="23">
        <f t="shared" si="40"/>
        <v>0</v>
      </c>
      <c r="BC27" s="23">
        <f t="shared" si="41"/>
        <v>0</v>
      </c>
      <c r="BD27" s="23">
        <f t="shared" si="42"/>
        <v>0</v>
      </c>
      <c r="BE27" s="23">
        <f t="shared" si="43"/>
        <v>0</v>
      </c>
      <c r="BF27" s="23">
        <f t="shared" si="44"/>
        <v>0</v>
      </c>
      <c r="BG27" s="23">
        <f t="shared" si="44"/>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98</v>
      </c>
      <c r="AG32" s="24"/>
    </row>
    <row r="33" ht="15" customHeight="1" x14ac:dyDescent="0.25"/>
    <row r="34" ht="15" customHeight="1" x14ac:dyDescent="0.25"/>
  </sheetData>
  <sheetProtection algorithmName="SHA-512" hashValue="wT/OpXteo3TU4wRuoOLUDBPRkEm3y+4fMHb+i8IAU89sJQblNFgBIfWpis6P4kJNAuiWGsnOV31Zeyq3+tc7uA==" saltValue="1ZxiTOtxTjEjAWWzQeYFcQ==" spinCount="100000" sheet="1" objects="1" scenarios="1" selectLockedCells="1"/>
  <mergeCells count="11">
    <mergeCell ref="B12:B14"/>
    <mergeCell ref="C12:C14"/>
    <mergeCell ref="B15:B16"/>
    <mergeCell ref="C15:C16"/>
    <mergeCell ref="E14:E16"/>
    <mergeCell ref="F14:F16"/>
    <mergeCell ref="G14:G16"/>
    <mergeCell ref="D14:D16"/>
    <mergeCell ref="D12:AF12"/>
    <mergeCell ref="D13:AF13"/>
    <mergeCell ref="H14:AF14"/>
  </mergeCells>
  <conditionalFormatting sqref="A7:XFD27">
    <cfRule type="expression" dxfId="143" priority="1">
      <formula>$A$1=0</formula>
    </cfRule>
  </conditionalFormatting>
  <conditionalFormatting sqref="D18:G27">
    <cfRule type="expression" dxfId="141" priority="16">
      <formula>$D18&lt;&gt;""</formula>
    </cfRule>
  </conditionalFormatting>
  <conditionalFormatting sqref="D18:AF27">
    <cfRule type="expression" dxfId="140" priority="5" stopIfTrue="1">
      <formula>AND($D18="",$H18&gt;0)</formula>
    </cfRule>
  </conditionalFormatting>
  <conditionalFormatting sqref="F2:F3">
    <cfRule type="cellIs" dxfId="139" priority="4" operator="notEqual">
      <formula>""</formula>
    </cfRule>
  </conditionalFormatting>
  <conditionalFormatting sqref="F18:G27">
    <cfRule type="expression" dxfId="138" priority="101" stopIfTrue="1">
      <formula>AND($D18&lt;&gt;"",OR($F18="",$G18=""))</formula>
    </cfRule>
    <cfRule type="expression" dxfId="137" priority="102" stopIfTrue="1">
      <formula>AND($D18&lt;&gt;"",$F18&gt;$G18)</formula>
    </cfRule>
  </conditionalFormatting>
  <conditionalFormatting sqref="H18:AF27">
    <cfRule type="expression" dxfId="136" priority="112" stopIfTrue="1">
      <formula>AND(H18&gt;1)</formula>
    </cfRule>
    <cfRule type="expression" dxfId="135" priority="113" stopIfTrue="1">
      <formula>AND(OR($F18="",$G18=""),H18&gt;0)</formula>
    </cfRule>
    <cfRule type="expression" dxfId="134" priority="116" stopIfTrue="1">
      <formula>AND(H18&gt;0,H$9=1)</formula>
    </cfRule>
    <cfRule type="expression" dxfId="133" priority="117" stopIfTrue="1">
      <formula>AND(H18&gt;0,OR(H$16&lt;$F18,H$16&gt;$G18,$D18=""))</formula>
    </cfRule>
    <cfRule type="expression" dxfId="132" priority="119">
      <formula>AND($F18&lt;&gt;"",$G18&lt;&gt;"",H$16&gt;=$F18,H$16&lt;=$G18,H18=0)</formula>
    </cfRule>
    <cfRule type="expression" dxfId="131" priority="120">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00000000-000E-0000-06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A1085-DEFB-4252-81F3-8F72600BFA4D}">
  <dimension ref="A1:BL34"/>
  <sheetViews>
    <sheetView showGridLines="0" zoomScaleNormal="10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IF(RRHH!M11="","",CONCATENATE(UPPER(RRHH!I11)," ",UPPER(RRHH!C11)," ",UPPER(RRHH!F11)))</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309" t="s">
        <v>169</v>
      </c>
      <c r="E14" s="312" t="s">
        <v>97</v>
      </c>
      <c r="F14" s="315" t="s">
        <v>171</v>
      </c>
      <c r="G14" s="303"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310"/>
      <c r="E15" s="313"/>
      <c r="F15" s="316"/>
      <c r="G15" s="304"/>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311"/>
      <c r="E16" s="314"/>
      <c r="F16" s="317"/>
      <c r="G16" s="305"/>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100</v>
      </c>
      <c r="AG32" s="24"/>
    </row>
    <row r="33" ht="15" customHeight="1" x14ac:dyDescent="0.25"/>
    <row r="34" ht="15" customHeight="1" x14ac:dyDescent="0.25"/>
  </sheetData>
  <sheetProtection algorithmName="SHA-512" hashValue="xKWaeyQopQaZrg3WBjJ36OUDxJAwJJiuGp8XSeC0sT6aykib9PvQ1cCwH6Dmg/l5byx+7ehXNI6gLIGrDAUtRA==" saltValue="GWyP7C61PsfJTn/2LXzv3A==" spinCount="100000" sheet="1" objects="1" scenarios="1" selectLockedCells="1"/>
  <mergeCells count="11">
    <mergeCell ref="G14:G16"/>
    <mergeCell ref="B15:B16"/>
    <mergeCell ref="C15:C16"/>
    <mergeCell ref="D12:AF12"/>
    <mergeCell ref="D13:AF13"/>
    <mergeCell ref="H14:AF14"/>
    <mergeCell ref="B12:B14"/>
    <mergeCell ref="C12:C14"/>
    <mergeCell ref="D14:D16"/>
    <mergeCell ref="E14:E16"/>
    <mergeCell ref="F14:F16"/>
  </mergeCells>
  <conditionalFormatting sqref="A7:XFD27">
    <cfRule type="expression" dxfId="130" priority="1">
      <formula>$A$1=0</formula>
    </cfRule>
  </conditionalFormatting>
  <conditionalFormatting sqref="D18:G27">
    <cfRule type="expression" dxfId="128" priority="6">
      <formula>$D18&lt;&gt;""</formula>
    </cfRule>
  </conditionalFormatting>
  <conditionalFormatting sqref="D18:AF27">
    <cfRule type="expression" dxfId="127" priority="5" stopIfTrue="1">
      <formula>AND($D18="",$H18&gt;0)</formula>
    </cfRule>
  </conditionalFormatting>
  <conditionalFormatting sqref="F2">
    <cfRule type="cellIs" dxfId="126" priority="4" operator="notEqual">
      <formula>""</formula>
    </cfRule>
  </conditionalFormatting>
  <conditionalFormatting sqref="F18:G27">
    <cfRule type="expression" dxfId="125" priority="7" stopIfTrue="1">
      <formula>AND($D18&lt;&gt;"",OR($F18="",$G18=""))</formula>
    </cfRule>
    <cfRule type="expression" dxfId="124" priority="8" stopIfTrue="1">
      <formula>AND($D18&lt;&gt;"",$F18&gt;$G18)</formula>
    </cfRule>
  </conditionalFormatting>
  <conditionalFormatting sqref="H18:AF27">
    <cfRule type="expression" dxfId="123" priority="9" stopIfTrue="1">
      <formula>AND(H18&gt;1)</formula>
    </cfRule>
    <cfRule type="expression" dxfId="122" priority="10" stopIfTrue="1">
      <formula>AND(OR($F18="",$G18=""),H18&gt;0)</formula>
    </cfRule>
    <cfRule type="expression" dxfId="121" priority="11" stopIfTrue="1">
      <formula>AND(H18&gt;0,H$9=1)</formula>
    </cfRule>
    <cfRule type="expression" dxfId="120" priority="12" stopIfTrue="1">
      <formula>AND(H18&gt;0,OR(H$16&lt;$F18,H$16&gt;$G18,$D18=""))</formula>
    </cfRule>
    <cfRule type="expression" dxfId="119" priority="13">
      <formula>AND($F18&lt;&gt;"",$G18&lt;&gt;"",H$16&gt;=$F18,H$16&lt;=$G18,H18=0)</formula>
    </cfRule>
    <cfRule type="expression" dxfId="118" priority="14">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7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1F57B-EE5E-487F-891B-72E840812A2A}">
  <dimension ref="A1:BL34"/>
  <sheetViews>
    <sheetView showGridLines="0" zoomScale="110" zoomScaleNormal="110" workbookViewId="0">
      <selection activeCell="H18" sqref="H18"/>
    </sheetView>
  </sheetViews>
  <sheetFormatPr baseColWidth="10" defaultColWidth="5.5703125" defaultRowHeight="18.75" x14ac:dyDescent="0.25"/>
  <cols>
    <col min="1" max="1" width="5.5703125" style="10"/>
    <col min="2" max="3" width="5.5703125" style="8" hidden="1" customWidth="1"/>
    <col min="4" max="4" width="5.7109375" style="9" customWidth="1"/>
    <col min="5" max="5" width="56.7109375" style="10" customWidth="1"/>
    <col min="6" max="7" width="7.42578125" style="10" customWidth="1"/>
    <col min="8" max="32" width="7.5703125" style="9" customWidth="1"/>
    <col min="33" max="33" width="5.7109375" style="9" customWidth="1"/>
    <col min="34" max="45" width="4.7109375" style="8" hidden="1" customWidth="1"/>
    <col min="46" max="58" width="4.7109375" style="12" hidden="1" customWidth="1"/>
    <col min="59" max="59" width="4.7109375" style="10" hidden="1" customWidth="1"/>
    <col min="60" max="16384" width="5.5703125" style="10"/>
  </cols>
  <sheetData>
    <row r="1" spans="1:45" ht="20.100000000000001" customHeight="1" x14ac:dyDescent="0.25">
      <c r="A1" s="30">
        <f>IF(D13&lt;&gt;"",1,0)</f>
        <v>0</v>
      </c>
      <c r="AE1" s="11"/>
      <c r="AF1" s="11"/>
      <c r="AG1" s="11"/>
    </row>
    <row r="2" spans="1:45" ht="20.100000000000001" customHeight="1" x14ac:dyDescent="0.25">
      <c r="F2" s="12" t="str">
        <f>IF(B15&gt;0,"ERROR: no se ha indicado el inicio o final de algún paquete de trabajo o tarea",IF(C15&gt;0,"ERROR: en algún paquete de trabajo o tarea el mes de inicio es posterior al mes de finalización",IF(G9&gt;0,CONCATENATE("ERROR: hay ",G9," mes(es) con una dedicación acumulada superior al 100%"),IF(G10&gt;0,CONCATENATE("ERROR: hay ",G10," mes(es) en los que ha reflejado % de dedicación fuera del plazo de ejcución del proyecto"),""))))</f>
        <v/>
      </c>
    </row>
    <row r="3" spans="1:45" ht="20.100000000000001" customHeight="1" x14ac:dyDescent="0.25">
      <c r="F3" s="46" t="str">
        <f>IF(OR(DATOS!$N$16="",DATOS!$F$26="",DATOS!$F$27="",DATOS!$N$26="",DATOS!$N$27=""),"",IF(AUXILIAR!$C$11&gt;AUXILIAR!$E$6,"ERROR: EL PLAZO DE EJECUCIÓN INDICADO EN LA PESTAÑA ''DATOS'' EXCEDE DEL MÁXIMO PERMITIDO",IF(AND(DATOS!$N$16="N",AUXILIAR!$E$6=AUXILIAR!$C$11,$H$15+$Z$15&gt;100%),CONCATENATE("REVISAR: LOS % DE DEDICACIÓN INDICADOS DURANTE EL PLAZO DE EJECUCIÓN PUEDEN SUPONER QUE SE SUPERE EL PLAZO MÁXIMO DE EJECUCIÓN PERMITIDO PARA PROYECTO INDIVIDUAL (",AUXILIAR!$E$6," meses)"),IF(AND(DATOS!$N$16="S",AUXILIAR!$E$6=AUXILIAR!$C$11,$H$15+$AF$15&gt;100%),CONCATENATE("REVISAR: LOS % DE DEDICACIÓN INDICADOS DURANTE EL PLAZO DE EJECUCIÓN PUEDEN SUPONER QUE SE SUPERE EL PLAZO MÁXIMO DE EJECUCIÓN PERMITIDO PARA PROYECTO EN COOPERACIÓN (",AUXILIAR!$E$6," meses)"),""))))</f>
        <v/>
      </c>
      <c r="G3" s="13"/>
      <c r="H3" s="13"/>
      <c r="I3" s="13"/>
    </row>
    <row r="4" spans="1:45" ht="20.100000000000001" customHeight="1" x14ac:dyDescent="0.25">
      <c r="AF4" s="14" t="str">
        <f>DATOS!P3</f>
        <v xml:space="preserve">SOLICITANTE: </v>
      </c>
      <c r="AG4" s="14"/>
    </row>
    <row r="5" spans="1:45" ht="20.100000000000001" customHeight="1" x14ac:dyDescent="0.25">
      <c r="AF5" s="14" t="str">
        <f>DATOS!P4</f>
        <v xml:space="preserve">PROYECTO: </v>
      </c>
      <c r="AG5" s="14"/>
    </row>
    <row r="6" spans="1:45" ht="20.100000000000001" customHeight="1" thickBot="1" x14ac:dyDescent="0.3">
      <c r="AE6" s="11"/>
      <c r="AF6" s="11"/>
      <c r="AG6" s="11"/>
    </row>
    <row r="7" spans="1:45" s="12" customFormat="1" ht="20.100000000000001" hidden="1" customHeight="1" x14ac:dyDescent="0.25">
      <c r="B7" s="8"/>
      <c r="C7" s="8"/>
      <c r="D7" s="8"/>
      <c r="G7" s="8" t="s">
        <v>151</v>
      </c>
      <c r="H7" s="8"/>
      <c r="I7" s="8"/>
      <c r="J7" s="8"/>
      <c r="K7" s="8"/>
      <c r="L7" s="8"/>
      <c r="M7" s="8"/>
      <c r="N7" s="8"/>
      <c r="O7" s="8"/>
      <c r="P7" s="8"/>
      <c r="Q7" s="8"/>
      <c r="R7" s="8"/>
      <c r="S7" s="8"/>
      <c r="T7" s="8"/>
      <c r="U7" s="8"/>
      <c r="V7" s="8"/>
      <c r="W7" s="8"/>
      <c r="X7" s="8"/>
      <c r="Y7" s="8"/>
      <c r="Z7" s="8"/>
      <c r="AA7" s="8"/>
      <c r="AB7" s="8"/>
      <c r="AC7" s="8"/>
      <c r="AD7" s="8"/>
      <c r="AE7" s="11"/>
      <c r="AF7" s="11"/>
      <c r="AG7" s="11"/>
      <c r="AH7" s="8"/>
      <c r="AI7" s="8"/>
      <c r="AJ7" s="8"/>
      <c r="AK7" s="8"/>
      <c r="AL7" s="8"/>
      <c r="AM7" s="8"/>
      <c r="AN7" s="8"/>
      <c r="AO7" s="8"/>
      <c r="AP7" s="8"/>
      <c r="AQ7" s="8"/>
      <c r="AR7" s="8"/>
      <c r="AS7" s="8"/>
    </row>
    <row r="8" spans="1:45" s="12" customFormat="1" ht="20.100000000000001" hidden="1" customHeight="1" x14ac:dyDescent="0.25">
      <c r="B8" s="8"/>
      <c r="C8" s="8"/>
      <c r="D8" s="8"/>
      <c r="F8" s="15" t="s">
        <v>192</v>
      </c>
      <c r="G8" s="8">
        <f>SUM(G9:G11)</f>
        <v>0</v>
      </c>
      <c r="H8" s="8"/>
      <c r="I8" s="8"/>
      <c r="J8" s="8"/>
      <c r="K8" s="8"/>
      <c r="L8" s="8"/>
      <c r="M8" s="8"/>
      <c r="N8" s="8"/>
      <c r="O8" s="8"/>
      <c r="P8" s="8"/>
      <c r="Q8" s="8"/>
      <c r="R8" s="8"/>
      <c r="S8" s="8"/>
      <c r="T8" s="8"/>
      <c r="U8" s="8"/>
      <c r="V8" s="8"/>
      <c r="W8" s="8"/>
      <c r="X8" s="8"/>
      <c r="Y8" s="8"/>
      <c r="Z8" s="8"/>
      <c r="AA8" s="8"/>
      <c r="AB8" s="8"/>
      <c r="AC8" s="8"/>
      <c r="AD8" s="8"/>
      <c r="AE8" s="11"/>
      <c r="AF8" s="11"/>
      <c r="AG8" s="11"/>
      <c r="AH8" s="8"/>
      <c r="AI8" s="8"/>
      <c r="AJ8" s="8"/>
      <c r="AK8" s="8"/>
      <c r="AL8" s="8"/>
      <c r="AM8" s="8"/>
      <c r="AN8" s="8"/>
      <c r="AO8" s="8"/>
      <c r="AP8" s="8"/>
      <c r="AQ8" s="8"/>
      <c r="AR8" s="8"/>
      <c r="AS8" s="8"/>
    </row>
    <row r="9" spans="1:45" s="12" customFormat="1" ht="20.100000000000001" hidden="1" customHeight="1" x14ac:dyDescent="0.25">
      <c r="B9" s="8"/>
      <c r="C9" s="8"/>
      <c r="D9" s="8"/>
      <c r="F9" s="15" t="s">
        <v>150</v>
      </c>
      <c r="G9" s="8">
        <f>SUM(H9:AF9)</f>
        <v>0</v>
      </c>
      <c r="H9" s="8">
        <f t="shared" ref="H9:T9" si="0">IF(H15="",0,IF(H15&gt;1,1,0))</f>
        <v>0</v>
      </c>
      <c r="I9" s="8">
        <f t="shared" si="0"/>
        <v>0</v>
      </c>
      <c r="J9" s="8">
        <f t="shared" si="0"/>
        <v>0</v>
      </c>
      <c r="K9" s="8">
        <f t="shared" si="0"/>
        <v>0</v>
      </c>
      <c r="L9" s="8">
        <f t="shared" si="0"/>
        <v>0</v>
      </c>
      <c r="M9" s="8">
        <f t="shared" si="0"/>
        <v>0</v>
      </c>
      <c r="N9" s="8">
        <f t="shared" si="0"/>
        <v>0</v>
      </c>
      <c r="O9" s="8">
        <f t="shared" si="0"/>
        <v>0</v>
      </c>
      <c r="P9" s="8">
        <f t="shared" si="0"/>
        <v>0</v>
      </c>
      <c r="Q9" s="8">
        <f t="shared" si="0"/>
        <v>0</v>
      </c>
      <c r="R9" s="8">
        <f t="shared" si="0"/>
        <v>0</v>
      </c>
      <c r="S9" s="8">
        <f t="shared" si="0"/>
        <v>0</v>
      </c>
      <c r="T9" s="8">
        <f t="shared" si="0"/>
        <v>0</v>
      </c>
      <c r="U9" s="8">
        <f>IF(U15="",0,IF(U15&gt;1,1,0))</f>
        <v>0</v>
      </c>
      <c r="V9" s="8">
        <f t="shared" ref="V9:AE9" si="1">IF(V15="",0,IF(V15&gt;1,1,0))</f>
        <v>0</v>
      </c>
      <c r="W9" s="8">
        <f t="shared" si="1"/>
        <v>0</v>
      </c>
      <c r="X9" s="8">
        <f t="shared" si="1"/>
        <v>0</v>
      </c>
      <c r="Y9" s="8">
        <f t="shared" si="1"/>
        <v>0</v>
      </c>
      <c r="Z9" s="8">
        <f t="shared" si="1"/>
        <v>0</v>
      </c>
      <c r="AA9" s="8">
        <f t="shared" si="1"/>
        <v>0</v>
      </c>
      <c r="AB9" s="8">
        <f t="shared" si="1"/>
        <v>0</v>
      </c>
      <c r="AC9" s="8">
        <f t="shared" si="1"/>
        <v>0</v>
      </c>
      <c r="AD9" s="8">
        <f t="shared" si="1"/>
        <v>0</v>
      </c>
      <c r="AE9" s="8">
        <f t="shared" si="1"/>
        <v>0</v>
      </c>
      <c r="AF9" s="8">
        <f t="shared" ref="AF9" si="2">IF(AF15="",0,IF(AF15&gt;1,1,0))</f>
        <v>0</v>
      </c>
      <c r="AG9" s="8"/>
      <c r="AH9" s="8"/>
      <c r="AI9" s="8"/>
      <c r="AJ9" s="8"/>
      <c r="AK9" s="8"/>
      <c r="AL9" s="8"/>
      <c r="AM9" s="8"/>
      <c r="AN9" s="8"/>
      <c r="AO9" s="8"/>
      <c r="AP9" s="8"/>
      <c r="AQ9" s="8"/>
      <c r="AR9" s="8"/>
      <c r="AS9" s="8"/>
    </row>
    <row r="10" spans="1:45" s="12" customFormat="1" ht="20.100000000000001" hidden="1" customHeight="1" x14ac:dyDescent="0.25">
      <c r="B10" s="8"/>
      <c r="C10" s="8"/>
      <c r="D10" s="8"/>
      <c r="F10" s="15" t="s">
        <v>186</v>
      </c>
      <c r="G10" s="8">
        <f>SUM(H10:AF10)</f>
        <v>0</v>
      </c>
      <c r="H10" s="8">
        <f t="shared" ref="H10:U10" si="3">IF(AND(H16="",SUM(H18:H27)&gt;0),1,0)</f>
        <v>0</v>
      </c>
      <c r="I10" s="8">
        <f t="shared" si="3"/>
        <v>0</v>
      </c>
      <c r="J10" s="8">
        <f t="shared" si="3"/>
        <v>0</v>
      </c>
      <c r="K10" s="8">
        <f t="shared" si="3"/>
        <v>0</v>
      </c>
      <c r="L10" s="8">
        <f t="shared" si="3"/>
        <v>0</v>
      </c>
      <c r="M10" s="8">
        <f t="shared" si="3"/>
        <v>0</v>
      </c>
      <c r="N10" s="8">
        <f t="shared" si="3"/>
        <v>0</v>
      </c>
      <c r="O10" s="8">
        <f t="shared" si="3"/>
        <v>0</v>
      </c>
      <c r="P10" s="8">
        <f t="shared" si="3"/>
        <v>0</v>
      </c>
      <c r="Q10" s="8">
        <f t="shared" si="3"/>
        <v>0</v>
      </c>
      <c r="R10" s="8">
        <f t="shared" si="3"/>
        <v>0</v>
      </c>
      <c r="S10" s="8">
        <f t="shared" si="3"/>
        <v>0</v>
      </c>
      <c r="T10" s="8">
        <f t="shared" si="3"/>
        <v>0</v>
      </c>
      <c r="U10" s="8">
        <f t="shared" si="3"/>
        <v>0</v>
      </c>
      <c r="V10" s="8">
        <f>IF(AND(V16="",SUM(V18:V27)&gt;0),1,0)</f>
        <v>0</v>
      </c>
      <c r="W10" s="8">
        <f t="shared" ref="W10:AE10" si="4">IF(AND(W16="",SUM(W18:W27)&gt;0),1,0)</f>
        <v>0</v>
      </c>
      <c r="X10" s="8">
        <f t="shared" si="4"/>
        <v>0</v>
      </c>
      <c r="Y10" s="8">
        <f t="shared" si="4"/>
        <v>0</v>
      </c>
      <c r="Z10" s="8">
        <f t="shared" si="4"/>
        <v>0</v>
      </c>
      <c r="AA10" s="8">
        <f t="shared" si="4"/>
        <v>0</v>
      </c>
      <c r="AB10" s="8">
        <f t="shared" si="4"/>
        <v>0</v>
      </c>
      <c r="AC10" s="8">
        <f t="shared" si="4"/>
        <v>0</v>
      </c>
      <c r="AD10" s="8">
        <f t="shared" si="4"/>
        <v>0</v>
      </c>
      <c r="AE10" s="8">
        <f t="shared" si="4"/>
        <v>0</v>
      </c>
      <c r="AF10" s="8">
        <f t="shared" ref="AF10" si="5">IF(AND(AF16="",SUM(AF18:AF27)&gt;0),1,0)</f>
        <v>0</v>
      </c>
      <c r="AG10" s="8"/>
      <c r="AH10" s="8"/>
      <c r="AI10" s="8"/>
      <c r="AJ10" s="8"/>
      <c r="AK10" s="8"/>
      <c r="AL10" s="8"/>
      <c r="AM10" s="8"/>
      <c r="AN10" s="8"/>
      <c r="AO10" s="8"/>
      <c r="AP10" s="8"/>
      <c r="AQ10" s="8"/>
      <c r="AR10" s="8"/>
      <c r="AS10" s="8"/>
    </row>
    <row r="11" spans="1:45" s="12" customFormat="1" ht="20.100000000000001" hidden="1" customHeight="1" thickBot="1" x14ac:dyDescent="0.3">
      <c r="B11" s="8"/>
      <c r="C11" s="8"/>
      <c r="D11" s="8"/>
      <c r="F11" s="15" t="s">
        <v>194</v>
      </c>
      <c r="G11" s="8">
        <f>SUM(AH18:AH27)</f>
        <v>0</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row>
    <row r="12" spans="1:45" ht="24.95" customHeight="1" thickTop="1" x14ac:dyDescent="0.25">
      <c r="B12" s="273" t="s">
        <v>184</v>
      </c>
      <c r="C12" s="273" t="s">
        <v>185</v>
      </c>
      <c r="D12" s="292" t="s">
        <v>190</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8"/>
    </row>
    <row r="13" spans="1:45" ht="24.95" customHeight="1" thickBot="1" x14ac:dyDescent="0.3">
      <c r="B13" s="273"/>
      <c r="C13" s="273"/>
      <c r="D13" s="306" t="str">
        <f>IF(RRHH!M12="","",CONCATENATE(UPPER(RRHH!I12)," ",UPPER(RRHH!C12)," ",UPPER(RRHH!F12)))</f>
        <v/>
      </c>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8"/>
      <c r="AG13" s="8"/>
    </row>
    <row r="14" spans="1:45" ht="20.100000000000001" customHeight="1" thickBot="1" x14ac:dyDescent="0.3">
      <c r="B14" s="274"/>
      <c r="C14" s="274"/>
      <c r="D14" s="289" t="s">
        <v>169</v>
      </c>
      <c r="E14" s="301" t="s">
        <v>97</v>
      </c>
      <c r="F14" s="283" t="s">
        <v>171</v>
      </c>
      <c r="G14" s="286" t="s">
        <v>170</v>
      </c>
      <c r="H14" s="298" t="s">
        <v>172</v>
      </c>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300"/>
      <c r="AG14" s="8"/>
    </row>
    <row r="15" spans="1:45" ht="20.100000000000001" customHeight="1" thickBot="1" x14ac:dyDescent="0.3">
      <c r="B15" s="275">
        <f>SUM(B18:B27)</f>
        <v>0</v>
      </c>
      <c r="C15" s="275">
        <f>SUM(C18:C27)</f>
        <v>0</v>
      </c>
      <c r="D15" s="290"/>
      <c r="E15" s="302"/>
      <c r="F15" s="284"/>
      <c r="G15" s="287"/>
      <c r="H15" s="151">
        <f t="shared" ref="H15:AE15" si="6">IF(H16="","",SUM(H18:H27))</f>
        <v>0</v>
      </c>
      <c r="I15" s="152" t="str">
        <f t="shared" si="6"/>
        <v/>
      </c>
      <c r="J15" s="152" t="str">
        <f t="shared" si="6"/>
        <v/>
      </c>
      <c r="K15" s="152" t="str">
        <f t="shared" si="6"/>
        <v/>
      </c>
      <c r="L15" s="152" t="str">
        <f t="shared" si="6"/>
        <v/>
      </c>
      <c r="M15" s="152" t="str">
        <f t="shared" si="6"/>
        <v/>
      </c>
      <c r="N15" s="152" t="str">
        <f t="shared" si="6"/>
        <v/>
      </c>
      <c r="O15" s="152" t="str">
        <f t="shared" si="6"/>
        <v/>
      </c>
      <c r="P15" s="152" t="str">
        <f t="shared" si="6"/>
        <v/>
      </c>
      <c r="Q15" s="152" t="str">
        <f t="shared" si="6"/>
        <v/>
      </c>
      <c r="R15" s="152" t="str">
        <f t="shared" si="6"/>
        <v/>
      </c>
      <c r="S15" s="152" t="str">
        <f t="shared" si="6"/>
        <v/>
      </c>
      <c r="T15" s="152" t="str">
        <f t="shared" si="6"/>
        <v/>
      </c>
      <c r="U15" s="152" t="str">
        <f t="shared" si="6"/>
        <v/>
      </c>
      <c r="V15" s="152" t="str">
        <f t="shared" si="6"/>
        <v/>
      </c>
      <c r="W15" s="152" t="str">
        <f t="shared" si="6"/>
        <v/>
      </c>
      <c r="X15" s="152" t="str">
        <f t="shared" si="6"/>
        <v/>
      </c>
      <c r="Y15" s="152" t="str">
        <f t="shared" si="6"/>
        <v/>
      </c>
      <c r="Z15" s="152" t="str">
        <f t="shared" si="6"/>
        <v/>
      </c>
      <c r="AA15" s="152" t="str">
        <f t="shared" si="6"/>
        <v/>
      </c>
      <c r="AB15" s="152" t="str">
        <f t="shared" si="6"/>
        <v/>
      </c>
      <c r="AC15" s="152" t="str">
        <f t="shared" si="6"/>
        <v/>
      </c>
      <c r="AD15" s="152" t="str">
        <f t="shared" si="6"/>
        <v/>
      </c>
      <c r="AE15" s="152" t="str">
        <f t="shared" si="6"/>
        <v/>
      </c>
      <c r="AF15" s="153" t="str">
        <f t="shared" ref="AF15" si="7">IF(AF16="","",SUM(AF18:AF27))</f>
        <v/>
      </c>
      <c r="AG15" s="8"/>
    </row>
    <row r="16" spans="1:45" ht="20.100000000000001" customHeight="1" thickBot="1" x14ac:dyDescent="0.3">
      <c r="B16" s="275"/>
      <c r="C16" s="275"/>
      <c r="D16" s="291"/>
      <c r="E16" s="277"/>
      <c r="F16" s="285"/>
      <c r="G16" s="288"/>
      <c r="H16" s="16">
        <f>AUXILIAR!F38</f>
        <v>1</v>
      </c>
      <c r="I16" s="17" t="str">
        <f t="shared" ref="I16:AF16" si="8">IF(H16="","",IF(EDATE(H16,1)&gt;MAX($F$18:$G$28),"",EDATE(H16,1)))</f>
        <v/>
      </c>
      <c r="J16" s="17" t="str">
        <f t="shared" si="8"/>
        <v/>
      </c>
      <c r="K16" s="17" t="str">
        <f t="shared" si="8"/>
        <v/>
      </c>
      <c r="L16" s="17" t="str">
        <f t="shared" si="8"/>
        <v/>
      </c>
      <c r="M16" s="17" t="str">
        <f t="shared" si="8"/>
        <v/>
      </c>
      <c r="N16" s="17" t="str">
        <f t="shared" si="8"/>
        <v/>
      </c>
      <c r="O16" s="17" t="str">
        <f t="shared" si="8"/>
        <v/>
      </c>
      <c r="P16" s="17" t="str">
        <f t="shared" si="8"/>
        <v/>
      </c>
      <c r="Q16" s="17" t="str">
        <f t="shared" si="8"/>
        <v/>
      </c>
      <c r="R16" s="17" t="str">
        <f t="shared" si="8"/>
        <v/>
      </c>
      <c r="S16" s="17" t="str">
        <f t="shared" si="8"/>
        <v/>
      </c>
      <c r="T16" s="17" t="str">
        <f t="shared" si="8"/>
        <v/>
      </c>
      <c r="U16" s="17" t="str">
        <f t="shared" si="8"/>
        <v/>
      </c>
      <c r="V16" s="17" t="str">
        <f t="shared" si="8"/>
        <v/>
      </c>
      <c r="W16" s="17" t="str">
        <f t="shared" si="8"/>
        <v/>
      </c>
      <c r="X16" s="17" t="str">
        <f t="shared" si="8"/>
        <v/>
      </c>
      <c r="Y16" s="17" t="str">
        <f t="shared" si="8"/>
        <v/>
      </c>
      <c r="Z16" s="17" t="str">
        <f t="shared" si="8"/>
        <v/>
      </c>
      <c r="AA16" s="17" t="str">
        <f t="shared" si="8"/>
        <v/>
      </c>
      <c r="AB16" s="17" t="str">
        <f t="shared" si="8"/>
        <v/>
      </c>
      <c r="AC16" s="17" t="str">
        <f t="shared" si="8"/>
        <v/>
      </c>
      <c r="AD16" s="17" t="str">
        <f t="shared" si="8"/>
        <v/>
      </c>
      <c r="AE16" s="17" t="str">
        <f t="shared" si="8"/>
        <v/>
      </c>
      <c r="AF16" s="18" t="str">
        <f t="shared" si="8"/>
        <v/>
      </c>
      <c r="AG16" s="8"/>
    </row>
    <row r="17" spans="1:64" ht="9.9499999999999993" customHeight="1" thickTop="1" x14ac:dyDescent="0.25">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64" ht="39.950000000000003" customHeight="1" x14ac:dyDescent="0.25">
      <c r="B18" s="8">
        <f>IF(AND(D18&lt;&gt;"",OR(F18="",G18="")),1,0)</f>
        <v>0</v>
      </c>
      <c r="C18" s="8">
        <f>IF(AND(D18&lt;&gt;"",F18&gt;G18),1,0)</f>
        <v>0</v>
      </c>
      <c r="D18" s="19" t="str">
        <f>IF(AUXILIAR!AC23="","",UPPER(AUXILIAR!AC23))</f>
        <v/>
      </c>
      <c r="E18" s="20" t="str">
        <f t="shared" ref="E18:E27" si="9">IF(D18="","",UPPER(VLOOKUP(D18,estructura,2,FALSE)))</f>
        <v/>
      </c>
      <c r="F18" s="21" t="str">
        <f t="shared" ref="F18:F27" si="10">IF(D18="","",VLOOKUP(D18,estructura,3,FALSE))</f>
        <v/>
      </c>
      <c r="G18" s="22" t="str">
        <f t="shared" ref="G18:G27" si="11">IF(D18="","",VLOOKUP(D18,estructura,4,FALSE))</f>
        <v/>
      </c>
      <c r="H18" s="25"/>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8"/>
      <c r="AH18" s="23">
        <f>IF(AND(D18&lt;&gt;"",OR(F18="",G18="")),1,SUM(AI18:BG18))</f>
        <v>0</v>
      </c>
      <c r="AI18" s="23">
        <f t="shared" ref="AI18:BG18" si="12">IF(AND(H18&gt;0,OR(H$16&lt;$F18,H$16&gt;$G18)),1,0)</f>
        <v>0</v>
      </c>
      <c r="AJ18" s="23">
        <f t="shared" si="12"/>
        <v>0</v>
      </c>
      <c r="AK18" s="23">
        <f t="shared" si="12"/>
        <v>0</v>
      </c>
      <c r="AL18" s="23">
        <f t="shared" si="12"/>
        <v>0</v>
      </c>
      <c r="AM18" s="23">
        <f t="shared" si="12"/>
        <v>0</v>
      </c>
      <c r="AN18" s="23">
        <f t="shared" si="12"/>
        <v>0</v>
      </c>
      <c r="AO18" s="23">
        <f t="shared" si="12"/>
        <v>0</v>
      </c>
      <c r="AP18" s="23">
        <f t="shared" si="12"/>
        <v>0</v>
      </c>
      <c r="AQ18" s="23">
        <f t="shared" si="12"/>
        <v>0</v>
      </c>
      <c r="AR18" s="23">
        <f t="shared" si="12"/>
        <v>0</v>
      </c>
      <c r="AS18" s="23">
        <f t="shared" si="12"/>
        <v>0</v>
      </c>
      <c r="AT18" s="23">
        <f t="shared" si="12"/>
        <v>0</v>
      </c>
      <c r="AU18" s="23">
        <f t="shared" si="12"/>
        <v>0</v>
      </c>
      <c r="AV18" s="23">
        <f t="shared" si="12"/>
        <v>0</v>
      </c>
      <c r="AW18" s="23">
        <f t="shared" si="12"/>
        <v>0</v>
      </c>
      <c r="AX18" s="23">
        <f t="shared" si="12"/>
        <v>0</v>
      </c>
      <c r="AY18" s="23">
        <f t="shared" si="12"/>
        <v>0</v>
      </c>
      <c r="AZ18" s="23">
        <f t="shared" si="12"/>
        <v>0</v>
      </c>
      <c r="BA18" s="23">
        <f t="shared" si="12"/>
        <v>0</v>
      </c>
      <c r="BB18" s="23">
        <f t="shared" si="12"/>
        <v>0</v>
      </c>
      <c r="BC18" s="23">
        <f t="shared" si="12"/>
        <v>0</v>
      </c>
      <c r="BD18" s="23">
        <f t="shared" si="12"/>
        <v>0</v>
      </c>
      <c r="BE18" s="23">
        <f t="shared" si="12"/>
        <v>0</v>
      </c>
      <c r="BF18" s="23">
        <f t="shared" si="12"/>
        <v>0</v>
      </c>
      <c r="BG18" s="23">
        <f t="shared" si="12"/>
        <v>0</v>
      </c>
      <c r="BH18" s="9"/>
      <c r="BI18" s="9"/>
      <c r="BJ18" s="9"/>
      <c r="BK18" s="9"/>
      <c r="BL18" s="9"/>
    </row>
    <row r="19" spans="1:64" ht="39.950000000000003" customHeight="1" x14ac:dyDescent="0.25">
      <c r="B19" s="8">
        <f t="shared" ref="B19:B27" si="13">IF(AND(D19&lt;&gt;"",OR(F19="",G19="")),1,0)</f>
        <v>0</v>
      </c>
      <c r="C19" s="8">
        <f t="shared" ref="C19:C27" si="14">IF(AND(D19&lt;&gt;"",F19&gt;G19),1,0)</f>
        <v>0</v>
      </c>
      <c r="D19" s="19" t="str">
        <f>IF(AUXILIAR!AC24="","",UPPER(AUXILIAR!AC24))</f>
        <v/>
      </c>
      <c r="E19" s="20" t="str">
        <f t="shared" si="9"/>
        <v/>
      </c>
      <c r="F19" s="22" t="str">
        <f t="shared" si="10"/>
        <v/>
      </c>
      <c r="G19" s="22" t="str">
        <f t="shared" si="11"/>
        <v/>
      </c>
      <c r="H19" s="25"/>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8"/>
      <c r="AH19" s="23">
        <f t="shared" ref="AH19:AH27" si="15">IF(AND(D19&lt;&gt;"",OR(F19="",G19="")),1,SUM(AI19:BG19))</f>
        <v>0</v>
      </c>
      <c r="AI19" s="23">
        <f t="shared" ref="AI19:AI27" si="16">IF(AND(H19&gt;0,OR(H$16&lt;$F19,H$16&gt;$G19)),1,0)</f>
        <v>0</v>
      </c>
      <c r="AJ19" s="23">
        <f t="shared" ref="AJ19:AJ27" si="17">IF(AND(I19&gt;0,OR(I$16&lt;$F19,I$16&gt;$G19)),1,0)</f>
        <v>0</v>
      </c>
      <c r="AK19" s="23">
        <f t="shared" ref="AK19:AK27" si="18">IF(AND(J19&gt;0,OR(J$16&lt;$F19,J$16&gt;$G19)),1,0)</f>
        <v>0</v>
      </c>
      <c r="AL19" s="23">
        <f t="shared" ref="AL19:AL27" si="19">IF(AND(K19&gt;0,OR(K$16&lt;$F19,K$16&gt;$G19)),1,0)</f>
        <v>0</v>
      </c>
      <c r="AM19" s="23">
        <f t="shared" ref="AM19:AM27" si="20">IF(AND(L19&gt;0,OR(L$16&lt;$F19,L$16&gt;$G19)),1,0)</f>
        <v>0</v>
      </c>
      <c r="AN19" s="23">
        <f t="shared" ref="AN19:AN27" si="21">IF(AND(M19&gt;0,OR(M$16&lt;$F19,M$16&gt;$G19)),1,0)</f>
        <v>0</v>
      </c>
      <c r="AO19" s="23">
        <f t="shared" ref="AO19:AO27" si="22">IF(AND(N19&gt;0,OR(N$16&lt;$F19,N$16&gt;$G19)),1,0)</f>
        <v>0</v>
      </c>
      <c r="AP19" s="23">
        <f t="shared" ref="AP19:AP27" si="23">IF(AND(O19&gt;0,OR(O$16&lt;$F19,O$16&gt;$G19)),1,0)</f>
        <v>0</v>
      </c>
      <c r="AQ19" s="23">
        <f t="shared" ref="AQ19:AQ27" si="24">IF(AND(P19&gt;0,OR(P$16&lt;$F19,P$16&gt;$G19)),1,0)</f>
        <v>0</v>
      </c>
      <c r="AR19" s="23">
        <f t="shared" ref="AR19:AR27" si="25">IF(AND(Q19&gt;0,OR(Q$16&lt;$F19,Q$16&gt;$G19)),1,0)</f>
        <v>0</v>
      </c>
      <c r="AS19" s="23">
        <f t="shared" ref="AS19:AS27" si="26">IF(AND(R19&gt;0,OR(R$16&lt;$F19,R$16&gt;$G19)),1,0)</f>
        <v>0</v>
      </c>
      <c r="AT19" s="23">
        <f t="shared" ref="AT19:AT27" si="27">IF(AND(S19&gt;0,OR(S$16&lt;$F19,S$16&gt;$G19)),1,0)</f>
        <v>0</v>
      </c>
      <c r="AU19" s="23">
        <f t="shared" ref="AU19:AU27" si="28">IF(AND(T19&gt;0,OR(T$16&lt;$F19,T$16&gt;$G19)),1,0)</f>
        <v>0</v>
      </c>
      <c r="AV19" s="23">
        <f t="shared" ref="AV19:AV27" si="29">IF(AND(U19&gt;0,OR(U$16&lt;$F19,U$16&gt;$G19)),1,0)</f>
        <v>0</v>
      </c>
      <c r="AW19" s="23">
        <f t="shared" ref="AW19:AW27" si="30">IF(AND(V19&gt;0,OR(V$16&lt;$F19,V$16&gt;$G19)),1,0)</f>
        <v>0</v>
      </c>
      <c r="AX19" s="23">
        <f t="shared" ref="AX19:AX27" si="31">IF(AND(W19&gt;0,OR(W$16&lt;$F19,W$16&gt;$G19)),1,0)</f>
        <v>0</v>
      </c>
      <c r="AY19" s="23">
        <f t="shared" ref="AY19:AY27" si="32">IF(AND(X19&gt;0,OR(X$16&lt;$F19,X$16&gt;$G19)),1,0)</f>
        <v>0</v>
      </c>
      <c r="AZ19" s="23">
        <f t="shared" ref="AZ19:AZ27" si="33">IF(AND(Y19&gt;0,OR(Y$16&lt;$F19,Y$16&gt;$G19)),1,0)</f>
        <v>0</v>
      </c>
      <c r="BA19" s="23">
        <f t="shared" ref="BA19:BA27" si="34">IF(AND(Z19&gt;0,OR(Z$16&lt;$F19,Z$16&gt;$G19)),1,0)</f>
        <v>0</v>
      </c>
      <c r="BB19" s="23">
        <f t="shared" ref="BB19:BB27" si="35">IF(AND(AA19&gt;0,OR(AA$16&lt;$F19,AA$16&gt;$G19)),1,0)</f>
        <v>0</v>
      </c>
      <c r="BC19" s="23">
        <f t="shared" ref="BC19:BC27" si="36">IF(AND(AB19&gt;0,OR(AB$16&lt;$F19,AB$16&gt;$G19)),1,0)</f>
        <v>0</v>
      </c>
      <c r="BD19" s="23">
        <f t="shared" ref="BD19:BD27" si="37">IF(AND(AC19&gt;0,OR(AC$16&lt;$F19,AC$16&gt;$G19)),1,0)</f>
        <v>0</v>
      </c>
      <c r="BE19" s="23">
        <f t="shared" ref="BE19:BE27" si="38">IF(AND(AD19&gt;0,OR(AD$16&lt;$F19,AD$16&gt;$G19)),1,0)</f>
        <v>0</v>
      </c>
      <c r="BF19" s="23">
        <f t="shared" ref="BF19:BF27" si="39">IF(AND(AE19&gt;0,OR(AE$16&lt;$F19,AE$16&gt;$G19)),1,0)</f>
        <v>0</v>
      </c>
      <c r="BG19" s="23">
        <f t="shared" ref="BG19:BG27" si="40">IF(AND(AF19&gt;0,OR(AF$16&lt;$F19,AF$16&gt;$G19)),1,0)</f>
        <v>0</v>
      </c>
    </row>
    <row r="20" spans="1:64" ht="39.950000000000003" customHeight="1" x14ac:dyDescent="0.25">
      <c r="B20" s="8">
        <f t="shared" si="13"/>
        <v>0</v>
      </c>
      <c r="C20" s="8">
        <f t="shared" si="14"/>
        <v>0</v>
      </c>
      <c r="D20" s="19" t="str">
        <f>IF(AUXILIAR!AC25="","",UPPER(AUXILIAR!AC25))</f>
        <v/>
      </c>
      <c r="E20" s="20" t="str">
        <f t="shared" si="9"/>
        <v/>
      </c>
      <c r="F20" s="22" t="str">
        <f t="shared" si="10"/>
        <v/>
      </c>
      <c r="G20" s="22" t="str">
        <f t="shared" si="11"/>
        <v/>
      </c>
      <c r="H20" s="25"/>
      <c r="I20" s="26"/>
      <c r="J20" s="26"/>
      <c r="K20" s="26"/>
      <c r="L20" s="26"/>
      <c r="M20" s="26"/>
      <c r="N20" s="26"/>
      <c r="O20" s="27"/>
      <c r="P20" s="26"/>
      <c r="Q20" s="26"/>
      <c r="R20" s="26"/>
      <c r="S20" s="26"/>
      <c r="T20" s="26"/>
      <c r="U20" s="26"/>
      <c r="V20" s="26"/>
      <c r="W20" s="26"/>
      <c r="X20" s="26"/>
      <c r="Y20" s="26"/>
      <c r="Z20" s="26"/>
      <c r="AA20" s="26"/>
      <c r="AB20" s="26"/>
      <c r="AC20" s="26"/>
      <c r="AD20" s="26"/>
      <c r="AE20" s="26"/>
      <c r="AF20" s="26"/>
      <c r="AG20" s="8"/>
      <c r="AH20" s="23">
        <f t="shared" si="15"/>
        <v>0</v>
      </c>
      <c r="AI20" s="23">
        <f t="shared" si="16"/>
        <v>0</v>
      </c>
      <c r="AJ20" s="23">
        <f t="shared" si="17"/>
        <v>0</v>
      </c>
      <c r="AK20" s="23">
        <f t="shared" si="18"/>
        <v>0</v>
      </c>
      <c r="AL20" s="23">
        <f t="shared" si="19"/>
        <v>0</v>
      </c>
      <c r="AM20" s="23">
        <f t="shared" si="20"/>
        <v>0</v>
      </c>
      <c r="AN20" s="23">
        <f t="shared" si="21"/>
        <v>0</v>
      </c>
      <c r="AO20" s="23">
        <f t="shared" si="22"/>
        <v>0</v>
      </c>
      <c r="AP20" s="23">
        <f t="shared" si="23"/>
        <v>0</v>
      </c>
      <c r="AQ20" s="23">
        <f t="shared" si="24"/>
        <v>0</v>
      </c>
      <c r="AR20" s="23">
        <f t="shared" si="25"/>
        <v>0</v>
      </c>
      <c r="AS20" s="23">
        <f t="shared" si="26"/>
        <v>0</v>
      </c>
      <c r="AT20" s="23">
        <f t="shared" si="27"/>
        <v>0</v>
      </c>
      <c r="AU20" s="23">
        <f t="shared" si="28"/>
        <v>0</v>
      </c>
      <c r="AV20" s="23">
        <f t="shared" si="29"/>
        <v>0</v>
      </c>
      <c r="AW20" s="23">
        <f t="shared" si="30"/>
        <v>0</v>
      </c>
      <c r="AX20" s="23">
        <f t="shared" si="31"/>
        <v>0</v>
      </c>
      <c r="AY20" s="23">
        <f t="shared" si="32"/>
        <v>0</v>
      </c>
      <c r="AZ20" s="23">
        <f t="shared" si="33"/>
        <v>0</v>
      </c>
      <c r="BA20" s="23">
        <f t="shared" si="34"/>
        <v>0</v>
      </c>
      <c r="BB20" s="23">
        <f t="shared" si="35"/>
        <v>0</v>
      </c>
      <c r="BC20" s="23">
        <f t="shared" si="36"/>
        <v>0</v>
      </c>
      <c r="BD20" s="23">
        <f t="shared" si="37"/>
        <v>0</v>
      </c>
      <c r="BE20" s="23">
        <f t="shared" si="38"/>
        <v>0</v>
      </c>
      <c r="BF20" s="23">
        <f t="shared" si="39"/>
        <v>0</v>
      </c>
      <c r="BG20" s="23">
        <f t="shared" si="40"/>
        <v>0</v>
      </c>
    </row>
    <row r="21" spans="1:64" ht="39.950000000000003" customHeight="1" x14ac:dyDescent="0.25">
      <c r="B21" s="8">
        <f t="shared" si="13"/>
        <v>0</v>
      </c>
      <c r="C21" s="8">
        <f t="shared" si="14"/>
        <v>0</v>
      </c>
      <c r="D21" s="19" t="str">
        <f>IF(AUXILIAR!AC26="","",UPPER(AUXILIAR!AC26))</f>
        <v/>
      </c>
      <c r="E21" s="20" t="str">
        <f t="shared" si="9"/>
        <v/>
      </c>
      <c r="F21" s="22" t="str">
        <f t="shared" si="10"/>
        <v/>
      </c>
      <c r="G21" s="22" t="str">
        <f t="shared" si="11"/>
        <v/>
      </c>
      <c r="H21" s="25"/>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8"/>
      <c r="AH21" s="23">
        <f t="shared" si="15"/>
        <v>0</v>
      </c>
      <c r="AI21" s="23">
        <f t="shared" si="16"/>
        <v>0</v>
      </c>
      <c r="AJ21" s="23">
        <f t="shared" si="17"/>
        <v>0</v>
      </c>
      <c r="AK21" s="23">
        <f t="shared" si="18"/>
        <v>0</v>
      </c>
      <c r="AL21" s="23">
        <f t="shared" si="19"/>
        <v>0</v>
      </c>
      <c r="AM21" s="23">
        <f t="shared" si="20"/>
        <v>0</v>
      </c>
      <c r="AN21" s="23">
        <f t="shared" si="21"/>
        <v>0</v>
      </c>
      <c r="AO21" s="23">
        <f t="shared" si="22"/>
        <v>0</v>
      </c>
      <c r="AP21" s="23">
        <f t="shared" si="23"/>
        <v>0</v>
      </c>
      <c r="AQ21" s="23">
        <f t="shared" si="24"/>
        <v>0</v>
      </c>
      <c r="AR21" s="23">
        <f t="shared" si="25"/>
        <v>0</v>
      </c>
      <c r="AS21" s="23">
        <f t="shared" si="26"/>
        <v>0</v>
      </c>
      <c r="AT21" s="23">
        <f t="shared" si="27"/>
        <v>0</v>
      </c>
      <c r="AU21" s="23">
        <f t="shared" si="28"/>
        <v>0</v>
      </c>
      <c r="AV21" s="23">
        <f t="shared" si="29"/>
        <v>0</v>
      </c>
      <c r="AW21" s="23">
        <f t="shared" si="30"/>
        <v>0</v>
      </c>
      <c r="AX21" s="23">
        <f t="shared" si="31"/>
        <v>0</v>
      </c>
      <c r="AY21" s="23">
        <f t="shared" si="32"/>
        <v>0</v>
      </c>
      <c r="AZ21" s="23">
        <f t="shared" si="33"/>
        <v>0</v>
      </c>
      <c r="BA21" s="23">
        <f t="shared" si="34"/>
        <v>0</v>
      </c>
      <c r="BB21" s="23">
        <f t="shared" si="35"/>
        <v>0</v>
      </c>
      <c r="BC21" s="23">
        <f t="shared" si="36"/>
        <v>0</v>
      </c>
      <c r="BD21" s="23">
        <f t="shared" si="37"/>
        <v>0</v>
      </c>
      <c r="BE21" s="23">
        <f t="shared" si="38"/>
        <v>0</v>
      </c>
      <c r="BF21" s="23">
        <f t="shared" si="39"/>
        <v>0</v>
      </c>
      <c r="BG21" s="23">
        <f t="shared" si="40"/>
        <v>0</v>
      </c>
    </row>
    <row r="22" spans="1:64" ht="39.950000000000003" customHeight="1" x14ac:dyDescent="0.25">
      <c r="B22" s="8">
        <f t="shared" si="13"/>
        <v>0</v>
      </c>
      <c r="C22" s="8">
        <f t="shared" si="14"/>
        <v>0</v>
      </c>
      <c r="D22" s="19" t="str">
        <f>IF(AUXILIAR!AC27="","",UPPER(AUXILIAR!AC27))</f>
        <v/>
      </c>
      <c r="E22" s="20" t="str">
        <f t="shared" si="9"/>
        <v/>
      </c>
      <c r="F22" s="22" t="str">
        <f t="shared" si="10"/>
        <v/>
      </c>
      <c r="G22" s="22" t="str">
        <f t="shared" si="11"/>
        <v/>
      </c>
      <c r="H22" s="25"/>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8"/>
      <c r="AH22" s="23">
        <f t="shared" si="15"/>
        <v>0</v>
      </c>
      <c r="AI22" s="23">
        <f t="shared" si="16"/>
        <v>0</v>
      </c>
      <c r="AJ22" s="23">
        <f t="shared" si="17"/>
        <v>0</v>
      </c>
      <c r="AK22" s="23">
        <f t="shared" si="18"/>
        <v>0</v>
      </c>
      <c r="AL22" s="23">
        <f t="shared" si="19"/>
        <v>0</v>
      </c>
      <c r="AM22" s="23">
        <f t="shared" si="20"/>
        <v>0</v>
      </c>
      <c r="AN22" s="23">
        <f t="shared" si="21"/>
        <v>0</v>
      </c>
      <c r="AO22" s="23">
        <f t="shared" si="22"/>
        <v>0</v>
      </c>
      <c r="AP22" s="23">
        <f t="shared" si="23"/>
        <v>0</v>
      </c>
      <c r="AQ22" s="23">
        <f t="shared" si="24"/>
        <v>0</v>
      </c>
      <c r="AR22" s="23">
        <f t="shared" si="25"/>
        <v>0</v>
      </c>
      <c r="AS22" s="23">
        <f t="shared" si="26"/>
        <v>0</v>
      </c>
      <c r="AT22" s="23">
        <f t="shared" si="27"/>
        <v>0</v>
      </c>
      <c r="AU22" s="23">
        <f t="shared" si="28"/>
        <v>0</v>
      </c>
      <c r="AV22" s="23">
        <f t="shared" si="29"/>
        <v>0</v>
      </c>
      <c r="AW22" s="23">
        <f t="shared" si="30"/>
        <v>0</v>
      </c>
      <c r="AX22" s="23">
        <f t="shared" si="31"/>
        <v>0</v>
      </c>
      <c r="AY22" s="23">
        <f t="shared" si="32"/>
        <v>0</v>
      </c>
      <c r="AZ22" s="23">
        <f t="shared" si="33"/>
        <v>0</v>
      </c>
      <c r="BA22" s="23">
        <f t="shared" si="34"/>
        <v>0</v>
      </c>
      <c r="BB22" s="23">
        <f t="shared" si="35"/>
        <v>0</v>
      </c>
      <c r="BC22" s="23">
        <f t="shared" si="36"/>
        <v>0</v>
      </c>
      <c r="BD22" s="23">
        <f t="shared" si="37"/>
        <v>0</v>
      </c>
      <c r="BE22" s="23">
        <f t="shared" si="38"/>
        <v>0</v>
      </c>
      <c r="BF22" s="23">
        <f t="shared" si="39"/>
        <v>0</v>
      </c>
      <c r="BG22" s="23">
        <f t="shared" si="40"/>
        <v>0</v>
      </c>
    </row>
    <row r="23" spans="1:64" ht="39.950000000000003" customHeight="1" x14ac:dyDescent="0.25">
      <c r="B23" s="8">
        <f t="shared" si="13"/>
        <v>0</v>
      </c>
      <c r="C23" s="8">
        <f t="shared" si="14"/>
        <v>0</v>
      </c>
      <c r="D23" s="19" t="str">
        <f>IF(AUXILIAR!AC28="","",UPPER(AUXILIAR!AC28))</f>
        <v/>
      </c>
      <c r="E23" s="20" t="str">
        <f t="shared" si="9"/>
        <v/>
      </c>
      <c r="F23" s="22" t="str">
        <f t="shared" si="10"/>
        <v/>
      </c>
      <c r="G23" s="22" t="str">
        <f t="shared" si="11"/>
        <v/>
      </c>
      <c r="H23" s="25"/>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8"/>
      <c r="AH23" s="23">
        <f t="shared" si="15"/>
        <v>0</v>
      </c>
      <c r="AI23" s="23">
        <f t="shared" si="16"/>
        <v>0</v>
      </c>
      <c r="AJ23" s="23">
        <f t="shared" si="17"/>
        <v>0</v>
      </c>
      <c r="AK23" s="23">
        <f t="shared" si="18"/>
        <v>0</v>
      </c>
      <c r="AL23" s="23">
        <f t="shared" si="19"/>
        <v>0</v>
      </c>
      <c r="AM23" s="23">
        <f t="shared" si="20"/>
        <v>0</v>
      </c>
      <c r="AN23" s="23">
        <f t="shared" si="21"/>
        <v>0</v>
      </c>
      <c r="AO23" s="23">
        <f t="shared" si="22"/>
        <v>0</v>
      </c>
      <c r="AP23" s="23">
        <f t="shared" si="23"/>
        <v>0</v>
      </c>
      <c r="AQ23" s="23">
        <f t="shared" si="24"/>
        <v>0</v>
      </c>
      <c r="AR23" s="23">
        <f t="shared" si="25"/>
        <v>0</v>
      </c>
      <c r="AS23" s="23">
        <f t="shared" si="26"/>
        <v>0</v>
      </c>
      <c r="AT23" s="23">
        <f t="shared" si="27"/>
        <v>0</v>
      </c>
      <c r="AU23" s="23">
        <f t="shared" si="28"/>
        <v>0</v>
      </c>
      <c r="AV23" s="23">
        <f t="shared" si="29"/>
        <v>0</v>
      </c>
      <c r="AW23" s="23">
        <f t="shared" si="30"/>
        <v>0</v>
      </c>
      <c r="AX23" s="23">
        <f t="shared" si="31"/>
        <v>0</v>
      </c>
      <c r="AY23" s="23">
        <f t="shared" si="32"/>
        <v>0</v>
      </c>
      <c r="AZ23" s="23">
        <f t="shared" si="33"/>
        <v>0</v>
      </c>
      <c r="BA23" s="23">
        <f t="shared" si="34"/>
        <v>0</v>
      </c>
      <c r="BB23" s="23">
        <f t="shared" si="35"/>
        <v>0</v>
      </c>
      <c r="BC23" s="23">
        <f t="shared" si="36"/>
        <v>0</v>
      </c>
      <c r="BD23" s="23">
        <f t="shared" si="37"/>
        <v>0</v>
      </c>
      <c r="BE23" s="23">
        <f t="shared" si="38"/>
        <v>0</v>
      </c>
      <c r="BF23" s="23">
        <f t="shared" si="39"/>
        <v>0</v>
      </c>
      <c r="BG23" s="23">
        <f t="shared" si="40"/>
        <v>0</v>
      </c>
    </row>
    <row r="24" spans="1:64" ht="39.950000000000003" customHeight="1" x14ac:dyDescent="0.25">
      <c r="B24" s="8">
        <f t="shared" si="13"/>
        <v>0</v>
      </c>
      <c r="C24" s="8">
        <f t="shared" si="14"/>
        <v>0</v>
      </c>
      <c r="D24" s="19" t="str">
        <f>IF(AUXILIAR!AC29="","",UPPER(AUXILIAR!AC29))</f>
        <v/>
      </c>
      <c r="E24" s="20" t="str">
        <f t="shared" si="9"/>
        <v/>
      </c>
      <c r="F24" s="22" t="str">
        <f t="shared" si="10"/>
        <v/>
      </c>
      <c r="G24" s="22" t="str">
        <f t="shared" si="11"/>
        <v/>
      </c>
      <c r="H24" s="25"/>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8"/>
      <c r="AH24" s="23">
        <f t="shared" si="15"/>
        <v>0</v>
      </c>
      <c r="AI24" s="23">
        <f t="shared" si="16"/>
        <v>0</v>
      </c>
      <c r="AJ24" s="23">
        <f t="shared" si="17"/>
        <v>0</v>
      </c>
      <c r="AK24" s="23">
        <f t="shared" si="18"/>
        <v>0</v>
      </c>
      <c r="AL24" s="23">
        <f t="shared" si="19"/>
        <v>0</v>
      </c>
      <c r="AM24" s="23">
        <f t="shared" si="20"/>
        <v>0</v>
      </c>
      <c r="AN24" s="23">
        <f t="shared" si="21"/>
        <v>0</v>
      </c>
      <c r="AO24" s="23">
        <f t="shared" si="22"/>
        <v>0</v>
      </c>
      <c r="AP24" s="23">
        <f t="shared" si="23"/>
        <v>0</v>
      </c>
      <c r="AQ24" s="23">
        <f t="shared" si="24"/>
        <v>0</v>
      </c>
      <c r="AR24" s="23">
        <f t="shared" si="25"/>
        <v>0</v>
      </c>
      <c r="AS24" s="23">
        <f t="shared" si="26"/>
        <v>0</v>
      </c>
      <c r="AT24" s="23">
        <f t="shared" si="27"/>
        <v>0</v>
      </c>
      <c r="AU24" s="23">
        <f t="shared" si="28"/>
        <v>0</v>
      </c>
      <c r="AV24" s="23">
        <f t="shared" si="29"/>
        <v>0</v>
      </c>
      <c r="AW24" s="23">
        <f t="shared" si="30"/>
        <v>0</v>
      </c>
      <c r="AX24" s="23">
        <f t="shared" si="31"/>
        <v>0</v>
      </c>
      <c r="AY24" s="23">
        <f t="shared" si="32"/>
        <v>0</v>
      </c>
      <c r="AZ24" s="23">
        <f t="shared" si="33"/>
        <v>0</v>
      </c>
      <c r="BA24" s="23">
        <f t="shared" si="34"/>
        <v>0</v>
      </c>
      <c r="BB24" s="23">
        <f t="shared" si="35"/>
        <v>0</v>
      </c>
      <c r="BC24" s="23">
        <f t="shared" si="36"/>
        <v>0</v>
      </c>
      <c r="BD24" s="23">
        <f t="shared" si="37"/>
        <v>0</v>
      </c>
      <c r="BE24" s="23">
        <f t="shared" si="38"/>
        <v>0</v>
      </c>
      <c r="BF24" s="23">
        <f t="shared" si="39"/>
        <v>0</v>
      </c>
      <c r="BG24" s="23">
        <f t="shared" si="40"/>
        <v>0</v>
      </c>
    </row>
    <row r="25" spans="1:64" ht="39.950000000000003" customHeight="1" x14ac:dyDescent="0.25">
      <c r="B25" s="8">
        <f t="shared" si="13"/>
        <v>0</v>
      </c>
      <c r="C25" s="8">
        <f t="shared" si="14"/>
        <v>0</v>
      </c>
      <c r="D25" s="19" t="str">
        <f>IF(AUXILIAR!AC30="","",UPPER(AUXILIAR!AC30))</f>
        <v/>
      </c>
      <c r="E25" s="20" t="str">
        <f t="shared" si="9"/>
        <v/>
      </c>
      <c r="F25" s="22" t="str">
        <f t="shared" si="10"/>
        <v/>
      </c>
      <c r="G25" s="22" t="str">
        <f t="shared" si="11"/>
        <v/>
      </c>
      <c r="H25" s="25"/>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8"/>
      <c r="AH25" s="23">
        <f t="shared" si="15"/>
        <v>0</v>
      </c>
      <c r="AI25" s="23">
        <f t="shared" si="16"/>
        <v>0</v>
      </c>
      <c r="AJ25" s="23">
        <f t="shared" si="17"/>
        <v>0</v>
      </c>
      <c r="AK25" s="23">
        <f t="shared" si="18"/>
        <v>0</v>
      </c>
      <c r="AL25" s="23">
        <f t="shared" si="19"/>
        <v>0</v>
      </c>
      <c r="AM25" s="23">
        <f t="shared" si="20"/>
        <v>0</v>
      </c>
      <c r="AN25" s="23">
        <f t="shared" si="21"/>
        <v>0</v>
      </c>
      <c r="AO25" s="23">
        <f t="shared" si="22"/>
        <v>0</v>
      </c>
      <c r="AP25" s="23">
        <f t="shared" si="23"/>
        <v>0</v>
      </c>
      <c r="AQ25" s="23">
        <f t="shared" si="24"/>
        <v>0</v>
      </c>
      <c r="AR25" s="23">
        <f t="shared" si="25"/>
        <v>0</v>
      </c>
      <c r="AS25" s="23">
        <f t="shared" si="26"/>
        <v>0</v>
      </c>
      <c r="AT25" s="23">
        <f t="shared" si="27"/>
        <v>0</v>
      </c>
      <c r="AU25" s="23">
        <f t="shared" si="28"/>
        <v>0</v>
      </c>
      <c r="AV25" s="23">
        <f t="shared" si="29"/>
        <v>0</v>
      </c>
      <c r="AW25" s="23">
        <f t="shared" si="30"/>
        <v>0</v>
      </c>
      <c r="AX25" s="23">
        <f t="shared" si="31"/>
        <v>0</v>
      </c>
      <c r="AY25" s="23">
        <f t="shared" si="32"/>
        <v>0</v>
      </c>
      <c r="AZ25" s="23">
        <f t="shared" si="33"/>
        <v>0</v>
      </c>
      <c r="BA25" s="23">
        <f t="shared" si="34"/>
        <v>0</v>
      </c>
      <c r="BB25" s="23">
        <f t="shared" si="35"/>
        <v>0</v>
      </c>
      <c r="BC25" s="23">
        <f t="shared" si="36"/>
        <v>0</v>
      </c>
      <c r="BD25" s="23">
        <f t="shared" si="37"/>
        <v>0</v>
      </c>
      <c r="BE25" s="23">
        <f t="shared" si="38"/>
        <v>0</v>
      </c>
      <c r="BF25" s="23">
        <f t="shared" si="39"/>
        <v>0</v>
      </c>
      <c r="BG25" s="23">
        <f t="shared" si="40"/>
        <v>0</v>
      </c>
    </row>
    <row r="26" spans="1:64" ht="39.950000000000003" customHeight="1" x14ac:dyDescent="0.25">
      <c r="B26" s="8">
        <f t="shared" si="13"/>
        <v>0</v>
      </c>
      <c r="C26" s="8">
        <f t="shared" si="14"/>
        <v>0</v>
      </c>
      <c r="D26" s="19" t="str">
        <f>IF(AUXILIAR!AC31="","",UPPER(AUXILIAR!AC31))</f>
        <v/>
      </c>
      <c r="E26" s="20" t="str">
        <f t="shared" si="9"/>
        <v/>
      </c>
      <c r="F26" s="22" t="str">
        <f t="shared" si="10"/>
        <v/>
      </c>
      <c r="G26" s="22" t="str">
        <f t="shared" si="11"/>
        <v/>
      </c>
      <c r="H26" s="25"/>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8"/>
      <c r="AH26" s="23">
        <f t="shared" si="15"/>
        <v>0</v>
      </c>
      <c r="AI26" s="23">
        <f t="shared" si="16"/>
        <v>0</v>
      </c>
      <c r="AJ26" s="23">
        <f t="shared" si="17"/>
        <v>0</v>
      </c>
      <c r="AK26" s="23">
        <f t="shared" si="18"/>
        <v>0</v>
      </c>
      <c r="AL26" s="23">
        <f t="shared" si="19"/>
        <v>0</v>
      </c>
      <c r="AM26" s="23">
        <f t="shared" si="20"/>
        <v>0</v>
      </c>
      <c r="AN26" s="23">
        <f t="shared" si="21"/>
        <v>0</v>
      </c>
      <c r="AO26" s="23">
        <f t="shared" si="22"/>
        <v>0</v>
      </c>
      <c r="AP26" s="23">
        <f t="shared" si="23"/>
        <v>0</v>
      </c>
      <c r="AQ26" s="23">
        <f t="shared" si="24"/>
        <v>0</v>
      </c>
      <c r="AR26" s="23">
        <f t="shared" si="25"/>
        <v>0</v>
      </c>
      <c r="AS26" s="23">
        <f t="shared" si="26"/>
        <v>0</v>
      </c>
      <c r="AT26" s="23">
        <f t="shared" si="27"/>
        <v>0</v>
      </c>
      <c r="AU26" s="23">
        <f t="shared" si="28"/>
        <v>0</v>
      </c>
      <c r="AV26" s="23">
        <f t="shared" si="29"/>
        <v>0</v>
      </c>
      <c r="AW26" s="23">
        <f t="shared" si="30"/>
        <v>0</v>
      </c>
      <c r="AX26" s="23">
        <f t="shared" si="31"/>
        <v>0</v>
      </c>
      <c r="AY26" s="23">
        <f t="shared" si="32"/>
        <v>0</v>
      </c>
      <c r="AZ26" s="23">
        <f t="shared" si="33"/>
        <v>0</v>
      </c>
      <c r="BA26" s="23">
        <f t="shared" si="34"/>
        <v>0</v>
      </c>
      <c r="BB26" s="23">
        <f t="shared" si="35"/>
        <v>0</v>
      </c>
      <c r="BC26" s="23">
        <f t="shared" si="36"/>
        <v>0</v>
      </c>
      <c r="BD26" s="23">
        <f t="shared" si="37"/>
        <v>0</v>
      </c>
      <c r="BE26" s="23">
        <f t="shared" si="38"/>
        <v>0</v>
      </c>
      <c r="BF26" s="23">
        <f t="shared" si="39"/>
        <v>0</v>
      </c>
      <c r="BG26" s="23">
        <f t="shared" si="40"/>
        <v>0</v>
      </c>
    </row>
    <row r="27" spans="1:64" ht="39.950000000000003" customHeight="1" x14ac:dyDescent="0.25">
      <c r="B27" s="8">
        <f t="shared" si="13"/>
        <v>0</v>
      </c>
      <c r="C27" s="8">
        <f t="shared" si="14"/>
        <v>0</v>
      </c>
      <c r="D27" s="19" t="str">
        <f>IF(AUXILIAR!AC32="","",UPPER(AUXILIAR!AC32))</f>
        <v/>
      </c>
      <c r="E27" s="20" t="str">
        <f t="shared" si="9"/>
        <v/>
      </c>
      <c r="F27" s="22" t="str">
        <f t="shared" si="10"/>
        <v/>
      </c>
      <c r="G27" s="22" t="str">
        <f t="shared" si="11"/>
        <v/>
      </c>
      <c r="H27" s="25"/>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8"/>
      <c r="AH27" s="23">
        <f t="shared" si="15"/>
        <v>0</v>
      </c>
      <c r="AI27" s="23">
        <f t="shared" si="16"/>
        <v>0</v>
      </c>
      <c r="AJ27" s="23">
        <f t="shared" si="17"/>
        <v>0</v>
      </c>
      <c r="AK27" s="23">
        <f t="shared" si="18"/>
        <v>0</v>
      </c>
      <c r="AL27" s="23">
        <f t="shared" si="19"/>
        <v>0</v>
      </c>
      <c r="AM27" s="23">
        <f t="shared" si="20"/>
        <v>0</v>
      </c>
      <c r="AN27" s="23">
        <f t="shared" si="21"/>
        <v>0</v>
      </c>
      <c r="AO27" s="23">
        <f t="shared" si="22"/>
        <v>0</v>
      </c>
      <c r="AP27" s="23">
        <f t="shared" si="23"/>
        <v>0</v>
      </c>
      <c r="AQ27" s="23">
        <f t="shared" si="24"/>
        <v>0</v>
      </c>
      <c r="AR27" s="23">
        <f t="shared" si="25"/>
        <v>0</v>
      </c>
      <c r="AS27" s="23">
        <f t="shared" si="26"/>
        <v>0</v>
      </c>
      <c r="AT27" s="23">
        <f t="shared" si="27"/>
        <v>0</v>
      </c>
      <c r="AU27" s="23">
        <f t="shared" si="28"/>
        <v>0</v>
      </c>
      <c r="AV27" s="23">
        <f t="shared" si="29"/>
        <v>0</v>
      </c>
      <c r="AW27" s="23">
        <f t="shared" si="30"/>
        <v>0</v>
      </c>
      <c r="AX27" s="23">
        <f t="shared" si="31"/>
        <v>0</v>
      </c>
      <c r="AY27" s="23">
        <f t="shared" si="32"/>
        <v>0</v>
      </c>
      <c r="AZ27" s="23">
        <f t="shared" si="33"/>
        <v>0</v>
      </c>
      <c r="BA27" s="23">
        <f t="shared" si="34"/>
        <v>0</v>
      </c>
      <c r="BB27" s="23">
        <f t="shared" si="35"/>
        <v>0</v>
      </c>
      <c r="BC27" s="23">
        <f t="shared" si="36"/>
        <v>0</v>
      </c>
      <c r="BD27" s="23">
        <f t="shared" si="37"/>
        <v>0</v>
      </c>
      <c r="BE27" s="23">
        <f t="shared" si="38"/>
        <v>0</v>
      </c>
      <c r="BF27" s="23">
        <f t="shared" si="39"/>
        <v>0</v>
      </c>
      <c r="BG27" s="23">
        <f t="shared" si="40"/>
        <v>0</v>
      </c>
    </row>
    <row r="28" spans="1:64" ht="15" customHeight="1" x14ac:dyDescent="0.25">
      <c r="A28" s="9"/>
      <c r="B28" s="9"/>
      <c r="C28" s="9"/>
      <c r="AG28" s="8"/>
    </row>
    <row r="29" spans="1:64" ht="15" customHeight="1" x14ac:dyDescent="0.25">
      <c r="AG29" s="8"/>
    </row>
    <row r="30" spans="1:64" ht="15" customHeight="1" x14ac:dyDescent="0.25"/>
    <row r="31" spans="1:64" ht="15" customHeight="1" x14ac:dyDescent="0.25"/>
    <row r="32" spans="1:64" ht="15" customHeight="1" x14ac:dyDescent="0.25">
      <c r="AF32" s="24" t="s">
        <v>101</v>
      </c>
      <c r="AG32" s="24"/>
    </row>
    <row r="33" ht="15" customHeight="1" x14ac:dyDescent="0.25"/>
    <row r="34" ht="15" customHeight="1" x14ac:dyDescent="0.25"/>
  </sheetData>
  <sheetProtection algorithmName="SHA-512" hashValue="GHIdGH+dI0mmyOaluWPMk6GSDhF3ng6Ig4vU3y52pWFIaubJ+TuyMTrhufebfNqUBdci5Wnnk8Mmlw0WpKCOsQ==" saltValue="Cd5QLqpvwvEbHo4LefkZsw==" spinCount="100000" sheet="1" objects="1" scenarios="1" selectLockedCells="1"/>
  <mergeCells count="11">
    <mergeCell ref="G14:G16"/>
    <mergeCell ref="B15:B16"/>
    <mergeCell ref="C15:C16"/>
    <mergeCell ref="D12:AF12"/>
    <mergeCell ref="D13:AF13"/>
    <mergeCell ref="H14:AF14"/>
    <mergeCell ref="B12:B14"/>
    <mergeCell ref="C12:C14"/>
    <mergeCell ref="D14:D16"/>
    <mergeCell ref="E14:E16"/>
    <mergeCell ref="F14:F16"/>
  </mergeCells>
  <conditionalFormatting sqref="A7:XFD27">
    <cfRule type="expression" dxfId="117" priority="1">
      <formula>$A$1=0</formula>
    </cfRule>
  </conditionalFormatting>
  <conditionalFormatting sqref="D18:G27">
    <cfRule type="expression" dxfId="115" priority="7">
      <formula>$D18&lt;&gt;""</formula>
    </cfRule>
  </conditionalFormatting>
  <conditionalFormatting sqref="D18:AF27">
    <cfRule type="expression" dxfId="114" priority="6" stopIfTrue="1">
      <formula>AND($D18="",$H18&gt;0)</formula>
    </cfRule>
  </conditionalFormatting>
  <conditionalFormatting sqref="F2">
    <cfRule type="cellIs" dxfId="113" priority="5" operator="notEqual">
      <formula>""</formula>
    </cfRule>
  </conditionalFormatting>
  <conditionalFormatting sqref="F18:G27">
    <cfRule type="expression" dxfId="112" priority="8" stopIfTrue="1">
      <formula>AND($D18&lt;&gt;"",OR($F18="",$G18=""))</formula>
    </cfRule>
    <cfRule type="expression" dxfId="111" priority="9" stopIfTrue="1">
      <formula>AND($D18&lt;&gt;"",$F18&gt;$G18)</formula>
    </cfRule>
  </conditionalFormatting>
  <conditionalFormatting sqref="H18:AF27">
    <cfRule type="expression" dxfId="110" priority="10" stopIfTrue="1">
      <formula>AND(H18&gt;1)</formula>
    </cfRule>
    <cfRule type="expression" dxfId="109" priority="11" stopIfTrue="1">
      <formula>AND(OR($F18="",$G18=""),H18&gt;0)</formula>
    </cfRule>
    <cfRule type="expression" dxfId="108" priority="12" stopIfTrue="1">
      <formula>AND(H18&gt;0,H$9=1)</formula>
    </cfRule>
    <cfRule type="expression" dxfId="107" priority="13" stopIfTrue="1">
      <formula>AND(H18&gt;0,OR(H$16&lt;$F18,H$16&gt;$G18,$D18=""))</formula>
    </cfRule>
    <cfRule type="expression" dxfId="106" priority="14">
      <formula>AND($F18&lt;&gt;"",$G18&lt;&gt;"",H$16&gt;=$F18,H$16&lt;=$G18,H18=0)</formula>
    </cfRule>
    <cfRule type="expression" dxfId="105" priority="15">
      <formula>AND($F18&lt;&gt;"",$G18&lt;&gt;"",H$16&gt;=$F18,H$16&lt;=$G18)</formula>
    </cfRule>
  </conditionalFormatting>
  <printOptions horizontalCentered="1" verticalCentered="1"/>
  <pageMargins left="0.39370078740157483" right="0.39370078740157483" top="0.39370078740157483" bottom="0.39370078740157483" header="0.19685039370078741" footer="0.19685039370078741"/>
  <pageSetup paperSize="8" scale="70" orientation="landscape" r:id="rId1"/>
  <colBreaks count="1" manualBreakCount="1">
    <brk id="32"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2" id="{00000000-000E-0000-0800-000001000000}">
            <xm:f>AUXILIAR!$C$11&gt;AUXILIAR!$E$6</xm:f>
            <x14:dxf>
              <font>
                <color theme="0"/>
              </font>
              <fill>
                <patternFill>
                  <bgColor theme="0"/>
                </patternFill>
              </fill>
              <border>
                <left/>
                <right/>
                <top/>
                <bottom/>
                <vertical/>
                <horizontal/>
              </border>
            </x14:dxf>
          </x14:cfRule>
          <xm:sqref>A7:XFD27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4ca4520e05683ea6a53695b6ce327a4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929ba027d7e59255d7e7a90e973084f9"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a600c26-20e0-433c-877d-adf8e183668e">
      <UserInfo>
        <DisplayName>Integrantes de la Team_2024_ConvAyudas_General</DisplayName>
        <AccountId>29</AccountId>
        <AccountType/>
      </UserInfo>
    </SharedWithUsers>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5D958-9F0D-4E73-8FD2-B73EE092A4A1}"/>
</file>

<file path=customXml/itemProps2.xml><?xml version="1.0" encoding="utf-8"?>
<ds:datastoreItem xmlns:ds="http://schemas.openxmlformats.org/officeDocument/2006/customXml" ds:itemID="{507226D7-2C2E-455B-970C-28F6CBFC4DD9}">
  <ds:schemaRefs>
    <ds:schemaRef ds:uri="http://schemas.microsoft.com/office/2006/metadata/properties"/>
    <ds:schemaRef ds:uri="http://schemas.microsoft.com/office/infopath/2007/PartnerControls"/>
    <ds:schemaRef ds:uri="bc934ed1-fc6e-40dc-8eb3-366867545b6c"/>
    <ds:schemaRef ds:uri="ba600c26-20e0-433c-877d-adf8e183668e"/>
    <ds:schemaRef ds:uri="a6898cef-b646-45f3-b5b2-c92b2a7d62e4"/>
    <ds:schemaRef ds:uri="e43b486b-9798-4db9-b753-bb3c2bc7b067"/>
    <ds:schemaRef ds:uri="aed8ca9d-c892-4c2f-88f1-8958f5a09e40"/>
  </ds:schemaRefs>
</ds:datastoreItem>
</file>

<file path=customXml/itemProps3.xml><?xml version="1.0" encoding="utf-8"?>
<ds:datastoreItem xmlns:ds="http://schemas.openxmlformats.org/officeDocument/2006/customXml" ds:itemID="{30C17A26-86D2-4EAF-BD03-2F6430EB30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19</vt:i4>
      </vt:variant>
    </vt:vector>
  </HeadingPairs>
  <TitlesOfParts>
    <vt:vector size="37" baseType="lpstr">
      <vt:lpstr>INSTRUCCIONES</vt:lpstr>
      <vt:lpstr>DATOS</vt:lpstr>
      <vt:lpstr>ESTRUCTURA PROYECTO</vt:lpstr>
      <vt:lpstr>GASTOS COLABORACIONES EXTERNAS</vt:lpstr>
      <vt:lpstr>RRHH</vt:lpstr>
      <vt:lpstr>CRONOGRAMA</vt:lpstr>
      <vt:lpstr>DEDICACIÓN TEC-1</vt:lpstr>
      <vt:lpstr>DEDICACIÓN TEC-2</vt:lpstr>
      <vt:lpstr>DEDICACIÓN TEC-3</vt:lpstr>
      <vt:lpstr>DEDICACIÓN TEC-4</vt:lpstr>
      <vt:lpstr>DEDICACIÓN TEC-5</vt:lpstr>
      <vt:lpstr>DEDICACIÓN TEC-6</vt:lpstr>
      <vt:lpstr>DEDICACIÓN TEC-7</vt:lpstr>
      <vt:lpstr>DEDICACIÓN TEC-8</vt:lpstr>
      <vt:lpstr>DEDICACIÓN TEC-9</vt:lpstr>
      <vt:lpstr>DEDICACIÓN TEC-10</vt:lpstr>
      <vt:lpstr>RESUMEN</vt:lpstr>
      <vt:lpstr>AUXILIAR</vt:lpstr>
      <vt:lpstr>AUXILIAR!Área_de_impresión</vt:lpstr>
      <vt:lpstr>CRONOGRAMA!Área_de_impresión</vt:lpstr>
      <vt:lpstr>DATOS!Área_de_impresión</vt:lpstr>
      <vt:lpstr>'DEDICACIÓN TEC-1'!Área_de_impresión</vt:lpstr>
      <vt:lpstr>'DEDICACIÓN TEC-10'!Área_de_impresión</vt:lpstr>
      <vt:lpstr>'DEDICACIÓN TEC-2'!Área_de_impresión</vt:lpstr>
      <vt:lpstr>'DEDICACIÓN TEC-3'!Área_de_impresión</vt:lpstr>
      <vt:lpstr>'DEDICACIÓN TEC-4'!Área_de_impresión</vt:lpstr>
      <vt:lpstr>'DEDICACIÓN TEC-5'!Área_de_impresión</vt:lpstr>
      <vt:lpstr>'DEDICACIÓN TEC-6'!Área_de_impresión</vt:lpstr>
      <vt:lpstr>'DEDICACIÓN TEC-7'!Área_de_impresión</vt:lpstr>
      <vt:lpstr>'DEDICACIÓN TEC-8'!Área_de_impresión</vt:lpstr>
      <vt:lpstr>'DEDICACIÓN TEC-9'!Área_de_impresión</vt:lpstr>
      <vt:lpstr>'ESTRUCTURA PROYECTO'!Área_de_impresión</vt:lpstr>
      <vt:lpstr>'GASTOS COLABORACIONES EXTERNAS'!Área_de_impresión</vt:lpstr>
      <vt:lpstr>INSTRUCCIONES!Área_de_impresión</vt:lpstr>
      <vt:lpstr>RESUMEN!Área_de_impresión</vt:lpstr>
      <vt:lpstr>RRHH!Área_de_impresión</vt:lpstr>
      <vt:lpstr>estructura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Vicente Marco Adrián</dc:creator>
  <cp:lastModifiedBy>Teresa Ballesta Hermosilla</cp:lastModifiedBy>
  <cp:lastPrinted>2024-03-27T11:49:08Z</cp:lastPrinted>
  <dcterms:created xsi:type="dcterms:W3CDTF">2017-11-07T18:00:47Z</dcterms:created>
  <dcterms:modified xsi:type="dcterms:W3CDTF">2024-04-01T10:37:12Z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0x010100A0318DC7C631D14DA8A9E220C61C5A1F</vt:lpwstr>
  </property>
  <property fmtid="{D5CDD505-2E9C-101B-9397-08002B2CF9AE}" pid="3" name="Order">
    <vt:r8>13431800</vt:r8>
  </property>
  <property fmtid="{D5CDD505-2E9C-101B-9397-08002B2CF9AE}" pid="4" name="MediaServiceImageTags">
    <vt:lpwstr/>
  </property>
</Properties>
</file>