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ACEE/ACEE-COBRO24/"/>
    </mc:Choice>
  </mc:AlternateContent>
  <xr:revisionPtr revIDLastSave="110" documentId="8_{7C481A0E-EC13-4175-B6FD-097BCF0EBD2F}" xr6:coauthVersionLast="47" xr6:coauthVersionMax="47" xr10:uidLastSave="{704548DB-B398-409B-9696-E33B4C79853A}"/>
  <bookViews>
    <workbookView xWindow="28680" yWindow="-120" windowWidth="29040" windowHeight="15720" tabRatio="698" activeTab="1" xr2:uid="{73F84779-9D99-45B8-9D55-5F1AF97648F8}"/>
  </bookViews>
  <sheets>
    <sheet name="INSTRUCCIONES" sheetId="1" r:id="rId1"/>
    <sheet name="EXPEDIENTE" sheetId="8" r:id="rId2"/>
    <sheet name="RELACIÓN FACTURAS ACTUACIÓN 1" sheetId="2" r:id="rId3"/>
    <sheet name="RELACIÓN FACTURAS ACTUACIÓN 2" sheetId="10" r:id="rId4"/>
    <sheet name="RELACIÓN FACTURAS ACTUACIÓN 3" sheetId="11" r:id="rId5"/>
    <sheet name="RELACIÓN FACTURAS ACTUACIÓN 4" sheetId="12" r:id="rId6"/>
    <sheet name="RESUMEN FACTURAS" sheetId="13" r:id="rId7"/>
    <sheet name="LISTADO PROVEEDORES &gt; 15.000 €" sheetId="7" r:id="rId8"/>
    <sheet name="RELACIÓN DE OFERTAS &gt;15.000 €" sheetId="3" r:id="rId9"/>
    <sheet name="PAGOS" sheetId="9" r:id="rId10"/>
    <sheet name="INFORME" sheetId="6" r:id="rId11"/>
    <sheet name="AUXILIAR" sheetId="4" r:id="rId12"/>
  </sheets>
  <definedNames>
    <definedName name="_xlnm._FilterDatabase" localSheetId="2" hidden="1">'RELACIÓN FACTURAS ACTUACIÓN 1'!$L$6:$AK$6</definedName>
    <definedName name="_xlnm.Print_Area" localSheetId="11">AUXILIAR!$A$1</definedName>
    <definedName name="_xlnm.Print_Area" localSheetId="1">EXPEDIENTE!$B$1:$I$29</definedName>
    <definedName name="_xlnm.Print_Area" localSheetId="10">INFORME!$A$3:$F$254</definedName>
    <definedName name="_xlnm.Print_Area" localSheetId="0">INSTRUCCIONES!$B$3:$B$114</definedName>
    <definedName name="_xlnm.Print_Area" localSheetId="7">'LISTADO PROVEEDORES &gt; 15.000 €'!$A$1:$G$419</definedName>
    <definedName name="_xlnm.Print_Area" localSheetId="9">PAGOS!$A$1:$Y$247</definedName>
    <definedName name="_xlnm.Print_Area" localSheetId="2">'RELACIÓN FACTURAS ACTUACIÓN 1'!$K$1:$AK$68</definedName>
    <definedName name="_xlnm.Print_Area" localSheetId="6">'RESUMEN FACTURAS'!$A$1:$G$75</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AUXILIAR!$H$14:$H$23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8" i="10" l="1"/>
  <c r="AC49" i="10"/>
  <c r="AC50" i="10"/>
  <c r="AC51" i="10"/>
  <c r="AC52" i="10"/>
  <c r="AC53" i="10"/>
  <c r="AC54" i="10"/>
  <c r="AD54" i="10" s="1"/>
  <c r="AC55" i="10"/>
  <c r="AD55" i="10"/>
  <c r="AC56" i="10"/>
  <c r="AC57" i="10"/>
  <c r="AC58" i="10"/>
  <c r="AD58" i="10" s="1"/>
  <c r="AC59" i="10"/>
  <c r="AC60" i="10"/>
  <c r="AC61" i="10"/>
  <c r="AD61" i="10" s="1"/>
  <c r="AC62" i="10"/>
  <c r="AD62" i="10"/>
  <c r="AC63" i="10"/>
  <c r="AD63" i="10"/>
  <c r="AC64" i="10"/>
  <c r="AD64" i="10" s="1"/>
  <c r="AC65" i="10"/>
  <c r="AD65" i="10" s="1"/>
  <c r="AC66" i="10"/>
  <c r="AD66" i="10"/>
  <c r="AA48" i="10"/>
  <c r="AA49" i="10"/>
  <c r="AA50" i="10"/>
  <c r="AA51" i="10"/>
  <c r="AA52" i="10"/>
  <c r="AA53" i="10"/>
  <c r="AA54" i="10"/>
  <c r="AA55" i="10"/>
  <c r="AA56" i="10"/>
  <c r="AA57" i="10"/>
  <c r="AA58" i="10"/>
  <c r="AA59" i="10"/>
  <c r="AA60" i="10"/>
  <c r="AA61" i="10"/>
  <c r="AA62" i="10"/>
  <c r="AA63" i="10"/>
  <c r="AA64" i="10"/>
  <c r="AA65" i="10"/>
  <c r="AA66" i="10"/>
  <c r="B44" i="9"/>
  <c r="B45" i="9"/>
  <c r="B46" i="9"/>
  <c r="B47" i="9"/>
  <c r="B48" i="9"/>
  <c r="B49" i="9"/>
  <c r="C175" i="6" s="1"/>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C174" i="6"/>
  <c r="E174" i="6"/>
  <c r="E176" i="6"/>
  <c r="D177" i="6"/>
  <c r="D179" i="6"/>
  <c r="C180" i="6"/>
  <c r="C182" i="6"/>
  <c r="E182" i="6"/>
  <c r="E184" i="6"/>
  <c r="D185" i="6"/>
  <c r="D187" i="6"/>
  <c r="C188" i="6"/>
  <c r="C190" i="6"/>
  <c r="E190" i="6"/>
  <c r="E192" i="6"/>
  <c r="D193" i="6"/>
  <c r="D195" i="6"/>
  <c r="C196" i="6"/>
  <c r="C198" i="6"/>
  <c r="E198" i="6"/>
  <c r="E200" i="6"/>
  <c r="D201" i="6"/>
  <c r="D203" i="6"/>
  <c r="C204" i="6"/>
  <c r="C206" i="6"/>
  <c r="E206" i="6"/>
  <c r="E208" i="6"/>
  <c r="D209" i="6"/>
  <c r="D211" i="6"/>
  <c r="C212" i="6"/>
  <c r="C214" i="6"/>
  <c r="E214" i="6"/>
  <c r="E216" i="6"/>
  <c r="D217" i="6"/>
  <c r="D219" i="6"/>
  <c r="C220" i="6"/>
  <c r="C222" i="6"/>
  <c r="E222" i="6"/>
  <c r="E224" i="6"/>
  <c r="D225" i="6"/>
  <c r="D227" i="6"/>
  <c r="C228" i="6"/>
  <c r="C230" i="6"/>
  <c r="E230" i="6"/>
  <c r="E232" i="6"/>
  <c r="D233" i="6"/>
  <c r="D235" i="6"/>
  <c r="C236" i="6"/>
  <c r="C238" i="6"/>
  <c r="E238" i="6"/>
  <c r="E240" i="6"/>
  <c r="D241" i="6"/>
  <c r="D243" i="6"/>
  <c r="C244" i="6"/>
  <c r="C246" i="6"/>
  <c r="E246" i="6"/>
  <c r="E248" i="6"/>
  <c r="D249" i="6"/>
  <c r="D251" i="6"/>
  <c r="C252" i="6"/>
  <c r="D225" i="9"/>
  <c r="G225" i="9" s="1"/>
  <c r="E225" i="9"/>
  <c r="F225" i="9"/>
  <c r="M225" i="9"/>
  <c r="N225" i="9"/>
  <c r="P225" i="9"/>
  <c r="S225" i="9"/>
  <c r="U225" i="9"/>
  <c r="V225" i="9"/>
  <c r="X225" i="9"/>
  <c r="D226" i="9"/>
  <c r="G226" i="9" s="1"/>
  <c r="E226" i="9"/>
  <c r="F226" i="9"/>
  <c r="M226" i="9"/>
  <c r="N226" i="9"/>
  <c r="P226" i="9"/>
  <c r="S226" i="9"/>
  <c r="U226" i="9"/>
  <c r="V226" i="9"/>
  <c r="X226" i="9"/>
  <c r="D227" i="9"/>
  <c r="E227" i="9" s="1"/>
  <c r="S227" i="9"/>
  <c r="U227" i="9"/>
  <c r="V227" i="9"/>
  <c r="D228" i="9"/>
  <c r="E228" i="9" s="1"/>
  <c r="K228" i="9"/>
  <c r="N228" i="9"/>
  <c r="S228" i="9"/>
  <c r="U228" i="9"/>
  <c r="V228" i="9"/>
  <c r="D229" i="9"/>
  <c r="E229" i="9" s="1"/>
  <c r="K229" i="9"/>
  <c r="N229" i="9"/>
  <c r="S229" i="9"/>
  <c r="U229" i="9"/>
  <c r="V229" i="9"/>
  <c r="D230" i="9"/>
  <c r="E230" i="9" s="1"/>
  <c r="K230" i="9"/>
  <c r="N230" i="9"/>
  <c r="S230" i="9"/>
  <c r="U230" i="9"/>
  <c r="V230" i="9"/>
  <c r="D231" i="9"/>
  <c r="E231" i="9" s="1"/>
  <c r="K231" i="9"/>
  <c r="N231" i="9"/>
  <c r="S231" i="9"/>
  <c r="U231" i="9"/>
  <c r="V231" i="9"/>
  <c r="D232" i="9"/>
  <c r="E232" i="9" s="1"/>
  <c r="K232" i="9"/>
  <c r="N232" i="9"/>
  <c r="S232" i="9"/>
  <c r="U232" i="9"/>
  <c r="V232" i="9"/>
  <c r="D233" i="9"/>
  <c r="E233" i="9" s="1"/>
  <c r="K233" i="9"/>
  <c r="N233" i="9"/>
  <c r="S233" i="9"/>
  <c r="U233" i="9"/>
  <c r="V233" i="9"/>
  <c r="D234" i="9"/>
  <c r="E234" i="9" s="1"/>
  <c r="K234" i="9"/>
  <c r="N234" i="9"/>
  <c r="S234" i="9"/>
  <c r="U234" i="9"/>
  <c r="V234" i="9"/>
  <c r="D235" i="9"/>
  <c r="E235" i="9" s="1"/>
  <c r="K235" i="9"/>
  <c r="S235" i="9"/>
  <c r="U235" i="9"/>
  <c r="V235" i="9"/>
  <c r="D236" i="9"/>
  <c r="E236" i="9" s="1"/>
  <c r="K236" i="9"/>
  <c r="N236" i="9"/>
  <c r="S236" i="9"/>
  <c r="U236" i="9"/>
  <c r="V236" i="9"/>
  <c r="D237" i="9"/>
  <c r="E237" i="9" s="1"/>
  <c r="K237" i="9"/>
  <c r="N237" i="9"/>
  <c r="S237" i="9"/>
  <c r="U237" i="9"/>
  <c r="V237" i="9"/>
  <c r="D238" i="9"/>
  <c r="E238" i="9" s="1"/>
  <c r="K238" i="9"/>
  <c r="S238" i="9"/>
  <c r="U238" i="9"/>
  <c r="V238" i="9"/>
  <c r="D239" i="9"/>
  <c r="E239" i="9" s="1"/>
  <c r="K239" i="9"/>
  <c r="S239" i="9"/>
  <c r="U239" i="9"/>
  <c r="V239" i="9"/>
  <c r="D240" i="9"/>
  <c r="E240" i="9" s="1"/>
  <c r="K240" i="9"/>
  <c r="N240" i="9"/>
  <c r="S240" i="9"/>
  <c r="U240" i="9"/>
  <c r="V240" i="9"/>
  <c r="D241" i="9"/>
  <c r="E241" i="9" s="1"/>
  <c r="K241" i="9"/>
  <c r="N241" i="9"/>
  <c r="S241" i="9"/>
  <c r="U241" i="9"/>
  <c r="V241" i="9"/>
  <c r="D242" i="9"/>
  <c r="E242" i="9" s="1"/>
  <c r="K242" i="9"/>
  <c r="S242" i="9"/>
  <c r="U242" i="9"/>
  <c r="V242" i="9"/>
  <c r="D243" i="9"/>
  <c r="E243" i="9" s="1"/>
  <c r="K243" i="9"/>
  <c r="N243" i="9"/>
  <c r="S243" i="9"/>
  <c r="U243" i="9"/>
  <c r="V243" i="9"/>
  <c r="D244" i="9"/>
  <c r="E244" i="9" s="1"/>
  <c r="K244" i="9"/>
  <c r="N244" i="9"/>
  <c r="S244" i="9"/>
  <c r="U244" i="9"/>
  <c r="V244" i="9"/>
  <c r="D142" i="9"/>
  <c r="G142" i="9" s="1"/>
  <c r="S142" i="9"/>
  <c r="U142" i="9"/>
  <c r="V142" i="9"/>
  <c r="D143" i="9"/>
  <c r="G143" i="9" s="1"/>
  <c r="S143" i="9"/>
  <c r="U143" i="9"/>
  <c r="V143" i="9"/>
  <c r="D144" i="9"/>
  <c r="G144" i="9" s="1"/>
  <c r="S144" i="9"/>
  <c r="U144" i="9"/>
  <c r="V144" i="9"/>
  <c r="D145" i="9"/>
  <c r="G145" i="9" s="1"/>
  <c r="S145" i="9"/>
  <c r="U145" i="9"/>
  <c r="V145" i="9"/>
  <c r="D146" i="9"/>
  <c r="G146" i="9" s="1"/>
  <c r="S146" i="9"/>
  <c r="U146" i="9"/>
  <c r="V146" i="9"/>
  <c r="D147" i="9"/>
  <c r="G147" i="9" s="1"/>
  <c r="S147" i="9"/>
  <c r="U147" i="9"/>
  <c r="V147" i="9"/>
  <c r="D148" i="9"/>
  <c r="G148" i="9" s="1"/>
  <c r="S148" i="9"/>
  <c r="U148" i="9"/>
  <c r="V148" i="9"/>
  <c r="D149" i="9"/>
  <c r="G149" i="9" s="1"/>
  <c r="S149" i="9"/>
  <c r="U149" i="9"/>
  <c r="V149" i="9"/>
  <c r="D150" i="9"/>
  <c r="G150" i="9" s="1"/>
  <c r="S150" i="9"/>
  <c r="U150" i="9"/>
  <c r="V150" i="9"/>
  <c r="D151" i="9"/>
  <c r="G151" i="9" s="1"/>
  <c r="S151" i="9"/>
  <c r="U151" i="9"/>
  <c r="V151" i="9"/>
  <c r="D152" i="9"/>
  <c r="G152" i="9" s="1"/>
  <c r="S152" i="9"/>
  <c r="U152" i="9"/>
  <c r="V152" i="9"/>
  <c r="D153" i="9"/>
  <c r="G153" i="9" s="1"/>
  <c r="S153" i="9"/>
  <c r="U153" i="9"/>
  <c r="V153" i="9"/>
  <c r="D154" i="9"/>
  <c r="G154" i="9" s="1"/>
  <c r="S154" i="9"/>
  <c r="U154" i="9"/>
  <c r="V154" i="9"/>
  <c r="D155" i="9"/>
  <c r="G155" i="9" s="1"/>
  <c r="S155" i="9"/>
  <c r="U155" i="9"/>
  <c r="V155" i="9"/>
  <c r="D156" i="9"/>
  <c r="G156" i="9" s="1"/>
  <c r="S156" i="9"/>
  <c r="U156" i="9"/>
  <c r="V156" i="9"/>
  <c r="D157" i="9"/>
  <c r="G157" i="9" s="1"/>
  <c r="S157" i="9"/>
  <c r="U157" i="9"/>
  <c r="V157" i="9"/>
  <c r="D158" i="9"/>
  <c r="G158" i="9" s="1"/>
  <c r="S158" i="9"/>
  <c r="U158" i="9"/>
  <c r="V158" i="9"/>
  <c r="D159" i="9"/>
  <c r="E159" i="9" s="1"/>
  <c r="S159" i="9"/>
  <c r="U159" i="9"/>
  <c r="V159" i="9"/>
  <c r="D160" i="9"/>
  <c r="N160" i="9" s="1"/>
  <c r="S160" i="9"/>
  <c r="U160" i="9"/>
  <c r="V160" i="9"/>
  <c r="D161" i="9"/>
  <c r="F161" i="9" s="1"/>
  <c r="S161" i="9"/>
  <c r="U161" i="9"/>
  <c r="V161" i="9"/>
  <c r="D162" i="9"/>
  <c r="E162" i="9" s="1"/>
  <c r="S162" i="9"/>
  <c r="U162" i="9"/>
  <c r="V162" i="9"/>
  <c r="D163" i="9"/>
  <c r="P163" i="9" s="1"/>
  <c r="S163" i="9"/>
  <c r="U163" i="9"/>
  <c r="V163" i="9"/>
  <c r="D164" i="9"/>
  <c r="E164" i="9" s="1"/>
  <c r="S164" i="9"/>
  <c r="U164" i="9"/>
  <c r="V164" i="9"/>
  <c r="D165" i="9"/>
  <c r="E165" i="9" s="1"/>
  <c r="S165" i="9"/>
  <c r="U165" i="9"/>
  <c r="V165" i="9"/>
  <c r="D166" i="9"/>
  <c r="F166" i="9" s="1"/>
  <c r="S166" i="9"/>
  <c r="U166" i="9"/>
  <c r="V166" i="9"/>
  <c r="D167" i="9"/>
  <c r="E167" i="9" s="1"/>
  <c r="S167" i="9"/>
  <c r="U167" i="9"/>
  <c r="V167" i="9"/>
  <c r="D168" i="9"/>
  <c r="E168" i="9" s="1"/>
  <c r="S168" i="9"/>
  <c r="U168" i="9"/>
  <c r="V168" i="9"/>
  <c r="D169" i="9"/>
  <c r="P169" i="9" s="1"/>
  <c r="S169" i="9"/>
  <c r="U169" i="9"/>
  <c r="V169" i="9"/>
  <c r="D170" i="9"/>
  <c r="E170" i="9" s="1"/>
  <c r="S170" i="9"/>
  <c r="U170" i="9"/>
  <c r="V170" i="9"/>
  <c r="D171" i="9"/>
  <c r="G171" i="9" s="1"/>
  <c r="S171" i="9"/>
  <c r="U171" i="9"/>
  <c r="V171" i="9"/>
  <c r="D172" i="9"/>
  <c r="F172" i="9" s="1"/>
  <c r="S172" i="9"/>
  <c r="U172" i="9"/>
  <c r="V172" i="9"/>
  <c r="D173" i="9"/>
  <c r="E173" i="9" s="1"/>
  <c r="S173" i="9"/>
  <c r="U173" i="9"/>
  <c r="V173" i="9"/>
  <c r="D174" i="9"/>
  <c r="E174" i="9" s="1"/>
  <c r="S174" i="9"/>
  <c r="U174" i="9"/>
  <c r="V174" i="9"/>
  <c r="D175" i="9"/>
  <c r="F175" i="9" s="1"/>
  <c r="S175" i="9"/>
  <c r="U175" i="9"/>
  <c r="V175" i="9"/>
  <c r="D176" i="9"/>
  <c r="P176" i="9" s="1"/>
  <c r="S176" i="9"/>
  <c r="U176" i="9"/>
  <c r="V176" i="9"/>
  <c r="D177" i="9"/>
  <c r="E177" i="9" s="1"/>
  <c r="S177" i="9"/>
  <c r="U177" i="9"/>
  <c r="V177" i="9"/>
  <c r="D178" i="9"/>
  <c r="E178" i="9" s="1"/>
  <c r="S178" i="9"/>
  <c r="U178" i="9"/>
  <c r="V178" i="9"/>
  <c r="D179" i="9"/>
  <c r="S179" i="9"/>
  <c r="U179" i="9"/>
  <c r="V179" i="9"/>
  <c r="D180" i="9"/>
  <c r="F180" i="9" s="1"/>
  <c r="S180" i="9"/>
  <c r="U180" i="9"/>
  <c r="V180" i="9"/>
  <c r="D181" i="9"/>
  <c r="E181" i="9" s="1"/>
  <c r="S181" i="9"/>
  <c r="U181" i="9"/>
  <c r="V181" i="9"/>
  <c r="D182" i="9"/>
  <c r="E182" i="9" s="1"/>
  <c r="S182" i="9"/>
  <c r="U182" i="9"/>
  <c r="V182" i="9"/>
  <c r="D183" i="9"/>
  <c r="S183" i="9"/>
  <c r="U183" i="9"/>
  <c r="V183" i="9"/>
  <c r="D184" i="9"/>
  <c r="I184" i="9" s="1"/>
  <c r="S184" i="9"/>
  <c r="U184" i="9"/>
  <c r="V184" i="9"/>
  <c r="D105" i="9"/>
  <c r="E105" i="9" s="1"/>
  <c r="S105" i="9"/>
  <c r="U105" i="9"/>
  <c r="V105" i="9"/>
  <c r="D106" i="9"/>
  <c r="E106" i="9" s="1"/>
  <c r="S106" i="9"/>
  <c r="U106" i="9"/>
  <c r="V106" i="9"/>
  <c r="D107" i="9"/>
  <c r="E107" i="9" s="1"/>
  <c r="S107" i="9"/>
  <c r="U107" i="9"/>
  <c r="V107" i="9"/>
  <c r="D108" i="9"/>
  <c r="E108" i="9" s="1"/>
  <c r="S108" i="9"/>
  <c r="U108" i="9"/>
  <c r="V108" i="9"/>
  <c r="D109" i="9"/>
  <c r="E109" i="9" s="1"/>
  <c r="S109" i="9"/>
  <c r="U109" i="9"/>
  <c r="V109" i="9"/>
  <c r="D110" i="9"/>
  <c r="E110" i="9" s="1"/>
  <c r="S110" i="9"/>
  <c r="U110" i="9"/>
  <c r="V110" i="9"/>
  <c r="D111" i="9"/>
  <c r="E111" i="9" s="1"/>
  <c r="S111" i="9"/>
  <c r="U111" i="9"/>
  <c r="V111" i="9"/>
  <c r="D112" i="9"/>
  <c r="E112" i="9" s="1"/>
  <c r="S112" i="9"/>
  <c r="U112" i="9"/>
  <c r="V112" i="9"/>
  <c r="D113" i="9"/>
  <c r="E113" i="9" s="1"/>
  <c r="S113" i="9"/>
  <c r="U113" i="9"/>
  <c r="V113" i="9"/>
  <c r="D114" i="9"/>
  <c r="E114" i="9" s="1"/>
  <c r="S114" i="9"/>
  <c r="U114" i="9"/>
  <c r="V114" i="9"/>
  <c r="D115" i="9"/>
  <c r="E115" i="9" s="1"/>
  <c r="S115" i="9"/>
  <c r="U115" i="9"/>
  <c r="V115" i="9"/>
  <c r="D116" i="9"/>
  <c r="E116" i="9" s="1"/>
  <c r="S116" i="9"/>
  <c r="U116" i="9"/>
  <c r="V116" i="9"/>
  <c r="D117" i="9"/>
  <c r="E117" i="9" s="1"/>
  <c r="S117" i="9"/>
  <c r="U117" i="9"/>
  <c r="V117" i="9"/>
  <c r="D118" i="9"/>
  <c r="E118" i="9" s="1"/>
  <c r="S118" i="9"/>
  <c r="U118" i="9"/>
  <c r="V118" i="9"/>
  <c r="D119" i="9"/>
  <c r="E119" i="9" s="1"/>
  <c r="S119" i="9"/>
  <c r="U119" i="9"/>
  <c r="V119" i="9"/>
  <c r="D120" i="9"/>
  <c r="E120" i="9" s="1"/>
  <c r="S120" i="9"/>
  <c r="U120" i="9"/>
  <c r="V120" i="9"/>
  <c r="D121" i="9"/>
  <c r="E121" i="9" s="1"/>
  <c r="S121" i="9"/>
  <c r="U121" i="9"/>
  <c r="V121" i="9"/>
  <c r="D122" i="9"/>
  <c r="E122" i="9" s="1"/>
  <c r="S122" i="9"/>
  <c r="U122" i="9"/>
  <c r="V122" i="9"/>
  <c r="D123" i="9"/>
  <c r="E123" i="9" s="1"/>
  <c r="S123" i="9"/>
  <c r="U123" i="9"/>
  <c r="V123" i="9"/>
  <c r="D124" i="9"/>
  <c r="E124" i="9" s="1"/>
  <c r="S124" i="9"/>
  <c r="U124" i="9"/>
  <c r="V124" i="9"/>
  <c r="D32" i="9"/>
  <c r="F32" i="9" s="1"/>
  <c r="S32" i="9"/>
  <c r="U32" i="9"/>
  <c r="V32" i="9"/>
  <c r="D33" i="9"/>
  <c r="F33" i="9" s="1"/>
  <c r="S33" i="9"/>
  <c r="U33" i="9"/>
  <c r="V33" i="9"/>
  <c r="D34" i="9"/>
  <c r="F34" i="9" s="1"/>
  <c r="S34" i="9"/>
  <c r="U34" i="9"/>
  <c r="V34" i="9"/>
  <c r="D35" i="9"/>
  <c r="F35" i="9" s="1"/>
  <c r="S35" i="9"/>
  <c r="U35" i="9"/>
  <c r="V35" i="9"/>
  <c r="D36" i="9"/>
  <c r="F36" i="9" s="1"/>
  <c r="S36" i="9"/>
  <c r="U36" i="9"/>
  <c r="V36" i="9"/>
  <c r="D37" i="9"/>
  <c r="F37" i="9" s="1"/>
  <c r="S37" i="9"/>
  <c r="U37" i="9"/>
  <c r="V37" i="9"/>
  <c r="D38" i="9"/>
  <c r="F38" i="9" s="1"/>
  <c r="S38" i="9"/>
  <c r="U38" i="9"/>
  <c r="V38" i="9"/>
  <c r="D39" i="9"/>
  <c r="F39" i="9" s="1"/>
  <c r="S39" i="9"/>
  <c r="U39" i="9"/>
  <c r="V39" i="9"/>
  <c r="D40" i="9"/>
  <c r="F40" i="9" s="1"/>
  <c r="S40" i="9"/>
  <c r="U40" i="9"/>
  <c r="V40" i="9"/>
  <c r="D41" i="9"/>
  <c r="F41" i="9" s="1"/>
  <c r="S41" i="9"/>
  <c r="U41" i="9"/>
  <c r="V41" i="9"/>
  <c r="D42" i="9"/>
  <c r="F42" i="9" s="1"/>
  <c r="S42" i="9"/>
  <c r="U42" i="9"/>
  <c r="V42" i="9"/>
  <c r="D43" i="9"/>
  <c r="F43" i="9" s="1"/>
  <c r="S43" i="9"/>
  <c r="U43" i="9"/>
  <c r="V43" i="9"/>
  <c r="D44" i="9"/>
  <c r="F44" i="9" s="1"/>
  <c r="S44" i="9"/>
  <c r="U44" i="9"/>
  <c r="V44" i="9"/>
  <c r="D45" i="9"/>
  <c r="F45" i="9" s="1"/>
  <c r="S45" i="9"/>
  <c r="U45" i="9"/>
  <c r="V45" i="9"/>
  <c r="D46" i="9"/>
  <c r="F46" i="9" s="1"/>
  <c r="S46" i="9"/>
  <c r="U46" i="9"/>
  <c r="V46" i="9"/>
  <c r="D47" i="9"/>
  <c r="F47" i="9" s="1"/>
  <c r="S47" i="9"/>
  <c r="U47" i="9"/>
  <c r="V47" i="9"/>
  <c r="D48" i="9"/>
  <c r="F48" i="9" s="1"/>
  <c r="S48" i="9"/>
  <c r="U48" i="9"/>
  <c r="V48" i="9"/>
  <c r="D49" i="9"/>
  <c r="F49" i="9" s="1"/>
  <c r="S49" i="9"/>
  <c r="U49" i="9"/>
  <c r="V49" i="9"/>
  <c r="D50" i="9"/>
  <c r="F50" i="9" s="1"/>
  <c r="S50" i="9"/>
  <c r="U50" i="9"/>
  <c r="V50" i="9"/>
  <c r="D51" i="9"/>
  <c r="F51" i="9" s="1"/>
  <c r="S51" i="9"/>
  <c r="U51" i="9"/>
  <c r="V51" i="9"/>
  <c r="D52" i="9"/>
  <c r="F52" i="9" s="1"/>
  <c r="S52" i="9"/>
  <c r="U52" i="9"/>
  <c r="V52" i="9"/>
  <c r="D53" i="9"/>
  <c r="F53" i="9" s="1"/>
  <c r="S53" i="9"/>
  <c r="U53" i="9"/>
  <c r="V53" i="9"/>
  <c r="D54" i="9"/>
  <c r="F54" i="9" s="1"/>
  <c r="S54" i="9"/>
  <c r="U54" i="9"/>
  <c r="V54" i="9"/>
  <c r="D55" i="9"/>
  <c r="F55" i="9" s="1"/>
  <c r="S55" i="9"/>
  <c r="U55" i="9"/>
  <c r="V55" i="9"/>
  <c r="D56" i="9"/>
  <c r="F56" i="9" s="1"/>
  <c r="S56" i="9"/>
  <c r="U56" i="9"/>
  <c r="V56" i="9"/>
  <c r="D57" i="9"/>
  <c r="F57" i="9" s="1"/>
  <c r="S57" i="9"/>
  <c r="U57" i="9"/>
  <c r="V57" i="9"/>
  <c r="D58" i="9"/>
  <c r="F58" i="9" s="1"/>
  <c r="S58" i="9"/>
  <c r="U58" i="9"/>
  <c r="V58" i="9"/>
  <c r="D59" i="9"/>
  <c r="F59" i="9" s="1"/>
  <c r="S59" i="9"/>
  <c r="U59" i="9"/>
  <c r="V59" i="9"/>
  <c r="D60" i="9"/>
  <c r="F60" i="9" s="1"/>
  <c r="S60" i="9"/>
  <c r="U60" i="9"/>
  <c r="V60" i="9"/>
  <c r="D61" i="9"/>
  <c r="F61" i="9" s="1"/>
  <c r="S61" i="9"/>
  <c r="U61" i="9"/>
  <c r="V61" i="9"/>
  <c r="D62" i="9"/>
  <c r="F62" i="9" s="1"/>
  <c r="S62" i="9"/>
  <c r="U62" i="9"/>
  <c r="V62" i="9"/>
  <c r="D63" i="9"/>
  <c r="F63" i="9" s="1"/>
  <c r="S63" i="9"/>
  <c r="U63" i="9"/>
  <c r="V63" i="9"/>
  <c r="D64" i="9"/>
  <c r="F64" i="9" s="1"/>
  <c r="S64" i="9"/>
  <c r="U64" i="9"/>
  <c r="V64" i="9"/>
  <c r="AD51" i="10" l="1"/>
  <c r="AD50" i="10"/>
  <c r="AD59" i="10"/>
  <c r="AD49" i="10"/>
  <c r="AD53" i="10"/>
  <c r="AD60" i="10"/>
  <c r="AD52" i="10"/>
  <c r="AD57" i="10"/>
  <c r="AD56" i="10"/>
  <c r="AD48" i="10"/>
  <c r="E251" i="6"/>
  <c r="C249" i="6"/>
  <c r="D246" i="6"/>
  <c r="E243" i="6"/>
  <c r="C241" i="6"/>
  <c r="D238" i="6"/>
  <c r="E235" i="6"/>
  <c r="C233" i="6"/>
  <c r="D230" i="6"/>
  <c r="E227" i="6"/>
  <c r="C225" i="6"/>
  <c r="D222" i="6"/>
  <c r="E219" i="6"/>
  <c r="C217" i="6"/>
  <c r="D214" i="6"/>
  <c r="E211" i="6"/>
  <c r="C209" i="6"/>
  <c r="D206" i="6"/>
  <c r="E203" i="6"/>
  <c r="C201" i="6"/>
  <c r="D198" i="6"/>
  <c r="E195" i="6"/>
  <c r="C193" i="6"/>
  <c r="D190" i="6"/>
  <c r="E187" i="6"/>
  <c r="C185" i="6"/>
  <c r="D182" i="6"/>
  <c r="E179" i="6"/>
  <c r="C177" i="6"/>
  <c r="D174" i="6"/>
  <c r="E253" i="6"/>
  <c r="C251" i="6"/>
  <c r="D248" i="6"/>
  <c r="E245" i="6"/>
  <c r="C243" i="6"/>
  <c r="D240" i="6"/>
  <c r="E237" i="6"/>
  <c r="C235" i="6"/>
  <c r="D232" i="6"/>
  <c r="E229" i="6"/>
  <c r="C227" i="6"/>
  <c r="D224" i="6"/>
  <c r="E221" i="6"/>
  <c r="C219" i="6"/>
  <c r="D216" i="6"/>
  <c r="E213" i="6"/>
  <c r="C211" i="6"/>
  <c r="D208" i="6"/>
  <c r="E205" i="6"/>
  <c r="C203" i="6"/>
  <c r="D200" i="6"/>
  <c r="E197" i="6"/>
  <c r="C195" i="6"/>
  <c r="D192" i="6"/>
  <c r="E189" i="6"/>
  <c r="C187" i="6"/>
  <c r="D184" i="6"/>
  <c r="E181" i="6"/>
  <c r="C179" i="6"/>
  <c r="D176" i="6"/>
  <c r="E173" i="6"/>
  <c r="D253" i="6"/>
  <c r="E250" i="6"/>
  <c r="C248" i="6"/>
  <c r="D245" i="6"/>
  <c r="E242" i="6"/>
  <c r="C240" i="6"/>
  <c r="D237" i="6"/>
  <c r="E234" i="6"/>
  <c r="C232" i="6"/>
  <c r="D229" i="6"/>
  <c r="E226" i="6"/>
  <c r="C224" i="6"/>
  <c r="D221" i="6"/>
  <c r="E218" i="6"/>
  <c r="C216" i="6"/>
  <c r="D213" i="6"/>
  <c r="E210" i="6"/>
  <c r="C208" i="6"/>
  <c r="D205" i="6"/>
  <c r="E202" i="6"/>
  <c r="C200" i="6"/>
  <c r="D197" i="6"/>
  <c r="E194" i="6"/>
  <c r="C192" i="6"/>
  <c r="D189" i="6"/>
  <c r="E186" i="6"/>
  <c r="C184" i="6"/>
  <c r="D181" i="6"/>
  <c r="E178" i="6"/>
  <c r="C176" i="6"/>
  <c r="D173" i="6"/>
  <c r="C253" i="6"/>
  <c r="D250" i="6"/>
  <c r="E247" i="6"/>
  <c r="C245" i="6"/>
  <c r="D242" i="6"/>
  <c r="E239" i="6"/>
  <c r="C237" i="6"/>
  <c r="D234" i="6"/>
  <c r="E231" i="6"/>
  <c r="C229" i="6"/>
  <c r="D226" i="6"/>
  <c r="E223" i="6"/>
  <c r="C221" i="6"/>
  <c r="D218" i="6"/>
  <c r="E215" i="6"/>
  <c r="C213" i="6"/>
  <c r="D210" i="6"/>
  <c r="E207" i="6"/>
  <c r="C205" i="6"/>
  <c r="D202" i="6"/>
  <c r="E199" i="6"/>
  <c r="C197" i="6"/>
  <c r="D194" i="6"/>
  <c r="E191" i="6"/>
  <c r="C189" i="6"/>
  <c r="D186" i="6"/>
  <c r="E183" i="6"/>
  <c r="C181" i="6"/>
  <c r="D178" i="6"/>
  <c r="E175" i="6"/>
  <c r="C173" i="6"/>
  <c r="E252" i="6"/>
  <c r="C250" i="6"/>
  <c r="D247" i="6"/>
  <c r="E244" i="6"/>
  <c r="C242" i="6"/>
  <c r="D239" i="6"/>
  <c r="E236" i="6"/>
  <c r="C234" i="6"/>
  <c r="D231" i="6"/>
  <c r="E228" i="6"/>
  <c r="C226" i="6"/>
  <c r="D223" i="6"/>
  <c r="E220" i="6"/>
  <c r="C218" i="6"/>
  <c r="D215" i="6"/>
  <c r="E212" i="6"/>
  <c r="C210" i="6"/>
  <c r="D207" i="6"/>
  <c r="E204" i="6"/>
  <c r="C202" i="6"/>
  <c r="D199" i="6"/>
  <c r="E196" i="6"/>
  <c r="C194" i="6"/>
  <c r="D191" i="6"/>
  <c r="E188" i="6"/>
  <c r="C186" i="6"/>
  <c r="D183" i="6"/>
  <c r="E180" i="6"/>
  <c r="C178" i="6"/>
  <c r="D175" i="6"/>
  <c r="D252" i="6"/>
  <c r="E249" i="6"/>
  <c r="C247" i="6"/>
  <c r="D244" i="6"/>
  <c r="E241" i="6"/>
  <c r="C239" i="6"/>
  <c r="D236" i="6"/>
  <c r="E233" i="6"/>
  <c r="C231" i="6"/>
  <c r="D228" i="6"/>
  <c r="E225" i="6"/>
  <c r="C223" i="6"/>
  <c r="D220" i="6"/>
  <c r="E217" i="6"/>
  <c r="C215" i="6"/>
  <c r="D212" i="6"/>
  <c r="E209" i="6"/>
  <c r="C207" i="6"/>
  <c r="D204" i="6"/>
  <c r="E201" i="6"/>
  <c r="C199" i="6"/>
  <c r="D196" i="6"/>
  <c r="E193" i="6"/>
  <c r="C191" i="6"/>
  <c r="D188" i="6"/>
  <c r="E185" i="6"/>
  <c r="C183" i="6"/>
  <c r="D180" i="6"/>
  <c r="E177" i="6"/>
  <c r="N242" i="9"/>
  <c r="N239" i="9"/>
  <c r="N238" i="9"/>
  <c r="N235" i="9"/>
  <c r="N227" i="9"/>
  <c r="X244" i="9"/>
  <c r="M244" i="9"/>
  <c r="X243" i="9"/>
  <c r="M243" i="9"/>
  <c r="X242" i="9"/>
  <c r="M242" i="9"/>
  <c r="X241" i="9"/>
  <c r="M241" i="9"/>
  <c r="X240" i="9"/>
  <c r="M240" i="9"/>
  <c r="X239" i="9"/>
  <c r="M239" i="9"/>
  <c r="X238" i="9"/>
  <c r="M238" i="9"/>
  <c r="X237" i="9"/>
  <c r="M237" i="9"/>
  <c r="X236" i="9"/>
  <c r="M236" i="9"/>
  <c r="X235" i="9"/>
  <c r="M235" i="9"/>
  <c r="X234" i="9"/>
  <c r="M234" i="9"/>
  <c r="X233" i="9"/>
  <c r="M233" i="9"/>
  <c r="X232" i="9"/>
  <c r="M232" i="9"/>
  <c r="X231" i="9"/>
  <c r="M231" i="9"/>
  <c r="X230" i="9"/>
  <c r="M230" i="9"/>
  <c r="X229" i="9"/>
  <c r="M229" i="9"/>
  <c r="X228" i="9"/>
  <c r="M228" i="9"/>
  <c r="X227" i="9"/>
  <c r="M227" i="9"/>
  <c r="K227" i="9"/>
  <c r="K226" i="9"/>
  <c r="K225" i="9"/>
  <c r="J243" i="9"/>
  <c r="J242" i="9"/>
  <c r="J240" i="9"/>
  <c r="J239" i="9"/>
  <c r="J238" i="9"/>
  <c r="J237" i="9"/>
  <c r="J236" i="9"/>
  <c r="J235" i="9"/>
  <c r="J234" i="9"/>
  <c r="J227" i="9"/>
  <c r="J226" i="9"/>
  <c r="J225" i="9"/>
  <c r="J244" i="9"/>
  <c r="J241" i="9"/>
  <c r="J233" i="9"/>
  <c r="J232" i="9"/>
  <c r="J231" i="9"/>
  <c r="J228" i="9"/>
  <c r="T244" i="9"/>
  <c r="I244" i="9"/>
  <c r="T243" i="9"/>
  <c r="I243" i="9"/>
  <c r="T242" i="9"/>
  <c r="I242" i="9"/>
  <c r="T241" i="9"/>
  <c r="I241" i="9"/>
  <c r="T240" i="9"/>
  <c r="I240" i="9"/>
  <c r="T239" i="9"/>
  <c r="I239" i="9"/>
  <c r="T238" i="9"/>
  <c r="I238" i="9"/>
  <c r="T237" i="9"/>
  <c r="I237" i="9"/>
  <c r="T236" i="9"/>
  <c r="I236" i="9"/>
  <c r="T235" i="9"/>
  <c r="I235" i="9"/>
  <c r="T234" i="9"/>
  <c r="I234" i="9"/>
  <c r="T233" i="9"/>
  <c r="I233" i="9"/>
  <c r="T232" i="9"/>
  <c r="I232" i="9"/>
  <c r="T231" i="9"/>
  <c r="I231" i="9"/>
  <c r="T230" i="9"/>
  <c r="I230" i="9"/>
  <c r="T229" i="9"/>
  <c r="I229" i="9"/>
  <c r="T228" i="9"/>
  <c r="I228" i="9"/>
  <c r="T227" i="9"/>
  <c r="I227" i="9"/>
  <c r="T226" i="9"/>
  <c r="I226" i="9"/>
  <c r="T225" i="9"/>
  <c r="I225" i="9"/>
  <c r="G244" i="9"/>
  <c r="G243" i="9"/>
  <c r="G242" i="9"/>
  <c r="G241" i="9"/>
  <c r="G240" i="9"/>
  <c r="G239" i="9"/>
  <c r="G238" i="9"/>
  <c r="G237" i="9"/>
  <c r="G236" i="9"/>
  <c r="G235" i="9"/>
  <c r="G234" i="9"/>
  <c r="G233" i="9"/>
  <c r="G232" i="9"/>
  <c r="G231" i="9"/>
  <c r="G230" i="9"/>
  <c r="G229" i="9"/>
  <c r="G228" i="9"/>
  <c r="G227" i="9"/>
  <c r="J230" i="9"/>
  <c r="J229" i="9"/>
  <c r="P244" i="9"/>
  <c r="F244" i="9"/>
  <c r="P243" i="9"/>
  <c r="F243" i="9"/>
  <c r="P242" i="9"/>
  <c r="F242" i="9"/>
  <c r="P241" i="9"/>
  <c r="F241" i="9"/>
  <c r="P240" i="9"/>
  <c r="F240" i="9"/>
  <c r="P239" i="9"/>
  <c r="F239" i="9"/>
  <c r="P238" i="9"/>
  <c r="F238" i="9"/>
  <c r="P237" i="9"/>
  <c r="F237" i="9"/>
  <c r="P236" i="9"/>
  <c r="F236" i="9"/>
  <c r="P235" i="9"/>
  <c r="F235" i="9"/>
  <c r="P234" i="9"/>
  <c r="F234" i="9"/>
  <c r="P233" i="9"/>
  <c r="F233" i="9"/>
  <c r="P232" i="9"/>
  <c r="F232" i="9"/>
  <c r="P231" i="9"/>
  <c r="F231" i="9"/>
  <c r="P230" i="9"/>
  <c r="F230" i="9"/>
  <c r="P229" i="9"/>
  <c r="F229" i="9"/>
  <c r="P228" i="9"/>
  <c r="F228" i="9"/>
  <c r="P227" i="9"/>
  <c r="F227" i="9"/>
  <c r="E143" i="9"/>
  <c r="X174" i="9"/>
  <c r="X148" i="9"/>
  <c r="E152" i="9"/>
  <c r="X182" i="9"/>
  <c r="P156" i="9"/>
  <c r="F177" i="9"/>
  <c r="M156" i="9"/>
  <c r="N143" i="9"/>
  <c r="E153" i="9"/>
  <c r="P158" i="9"/>
  <c r="X166" i="9"/>
  <c r="X152" i="9"/>
  <c r="X151" i="9"/>
  <c r="P172" i="9"/>
  <c r="E144" i="9"/>
  <c r="M166" i="9"/>
  <c r="N152" i="9"/>
  <c r="G166" i="9"/>
  <c r="M153" i="9"/>
  <c r="M152" i="9"/>
  <c r="P147" i="9"/>
  <c r="X170" i="9"/>
  <c r="F144" i="9"/>
  <c r="M143" i="9"/>
  <c r="P151" i="9"/>
  <c r="N151" i="9"/>
  <c r="P148" i="9"/>
  <c r="X143" i="9"/>
  <c r="N173" i="9"/>
  <c r="N159" i="9"/>
  <c r="F151" i="9"/>
  <c r="M148" i="9"/>
  <c r="X144" i="9"/>
  <c r="M182" i="9"/>
  <c r="M173" i="9"/>
  <c r="N166" i="9"/>
  <c r="M159" i="9"/>
  <c r="M154" i="9"/>
  <c r="E151" i="9"/>
  <c r="F148" i="9"/>
  <c r="E154" i="9"/>
  <c r="N181" i="9"/>
  <c r="E172" i="9"/>
  <c r="P155" i="9"/>
  <c r="F152" i="9"/>
  <c r="F143" i="9"/>
  <c r="P170" i="9"/>
  <c r="J182" i="9"/>
  <c r="M177" i="9"/>
  <c r="M174" i="9"/>
  <c r="M170" i="9"/>
  <c r="E166" i="9"/>
  <c r="F156" i="9"/>
  <c r="P145" i="9"/>
  <c r="J177" i="9"/>
  <c r="J174" i="9"/>
  <c r="G170" i="9"/>
  <c r="N164" i="9"/>
  <c r="P153" i="9"/>
  <c r="N146" i="9"/>
  <c r="N145" i="9"/>
  <c r="P144" i="9"/>
  <c r="P180" i="9"/>
  <c r="N168" i="9"/>
  <c r="X156" i="9"/>
  <c r="N154" i="9"/>
  <c r="N153" i="9"/>
  <c r="P152" i="9"/>
  <c r="M146" i="9"/>
  <c r="M145" i="9"/>
  <c r="N144" i="9"/>
  <c r="P143" i="9"/>
  <c r="E180" i="9"/>
  <c r="M168" i="9"/>
  <c r="E146" i="9"/>
  <c r="E145" i="9"/>
  <c r="F184" i="9"/>
  <c r="K178" i="9"/>
  <c r="F176" i="9"/>
  <c r="F169" i="9"/>
  <c r="M162" i="9"/>
  <c r="X157" i="9"/>
  <c r="F157" i="9"/>
  <c r="X149" i="9"/>
  <c r="F149" i="9"/>
  <c r="E184" i="9"/>
  <c r="J178" i="9"/>
  <c r="G177" i="9"/>
  <c r="E176" i="9"/>
  <c r="K170" i="9"/>
  <c r="E169" i="9"/>
  <c r="F162" i="9"/>
  <c r="E157" i="9"/>
  <c r="N156" i="9"/>
  <c r="X154" i="9"/>
  <c r="F154" i="9"/>
  <c r="M151" i="9"/>
  <c r="P150" i="9"/>
  <c r="E149" i="9"/>
  <c r="N148" i="9"/>
  <c r="X146" i="9"/>
  <c r="F146" i="9"/>
  <c r="P142" i="9"/>
  <c r="M181" i="9"/>
  <c r="X178" i="9"/>
  <c r="X162" i="9"/>
  <c r="N158" i="9"/>
  <c r="N150" i="9"/>
  <c r="N142" i="9"/>
  <c r="K182" i="9"/>
  <c r="J181" i="9"/>
  <c r="K174" i="9"/>
  <c r="J173" i="9"/>
  <c r="E160" i="9"/>
  <c r="F159" i="9"/>
  <c r="M158" i="9"/>
  <c r="P157" i="9"/>
  <c r="E156" i="9"/>
  <c r="N155" i="9"/>
  <c r="X153" i="9"/>
  <c r="F153" i="9"/>
  <c r="M150" i="9"/>
  <c r="P149" i="9"/>
  <c r="E148" i="9"/>
  <c r="N147" i="9"/>
  <c r="X145" i="9"/>
  <c r="F145" i="9"/>
  <c r="M142" i="9"/>
  <c r="G181" i="9"/>
  <c r="G173" i="9"/>
  <c r="F167" i="9"/>
  <c r="N165" i="9"/>
  <c r="F158" i="9"/>
  <c r="M155" i="9"/>
  <c r="P154" i="9"/>
  <c r="X150" i="9"/>
  <c r="F150" i="9"/>
  <c r="M147" i="9"/>
  <c r="P146" i="9"/>
  <c r="X142" i="9"/>
  <c r="F142" i="9"/>
  <c r="F181" i="9"/>
  <c r="N177" i="9"/>
  <c r="F173" i="9"/>
  <c r="F165" i="9"/>
  <c r="P161" i="9"/>
  <c r="X159" i="9"/>
  <c r="X158" i="9"/>
  <c r="E158" i="9"/>
  <c r="N157" i="9"/>
  <c r="X155" i="9"/>
  <c r="F155" i="9"/>
  <c r="E150" i="9"/>
  <c r="N149" i="9"/>
  <c r="X147" i="9"/>
  <c r="F147" i="9"/>
  <c r="M144" i="9"/>
  <c r="E142" i="9"/>
  <c r="P184" i="9"/>
  <c r="M178" i="9"/>
  <c r="P162" i="9"/>
  <c r="E161" i="9"/>
  <c r="M157" i="9"/>
  <c r="E155" i="9"/>
  <c r="M149" i="9"/>
  <c r="E147" i="9"/>
  <c r="I183" i="9"/>
  <c r="T183" i="9"/>
  <c r="I179" i="9"/>
  <c r="T179" i="9"/>
  <c r="N183" i="9"/>
  <c r="M183" i="9"/>
  <c r="I180" i="9"/>
  <c r="T180" i="9"/>
  <c r="M179" i="9"/>
  <c r="I176" i="9"/>
  <c r="T176" i="9"/>
  <c r="M175" i="9"/>
  <c r="I172" i="9"/>
  <c r="T172" i="9"/>
  <c r="M171" i="9"/>
  <c r="I169" i="9"/>
  <c r="T169" i="9"/>
  <c r="J169" i="9"/>
  <c r="I167" i="9"/>
  <c r="T167" i="9"/>
  <c r="J167" i="9"/>
  <c r="K167" i="9"/>
  <c r="I165" i="9"/>
  <c r="T165" i="9"/>
  <c r="J165" i="9"/>
  <c r="K165" i="9"/>
  <c r="M164" i="9"/>
  <c r="N161" i="9"/>
  <c r="N171" i="9"/>
  <c r="N184" i="9"/>
  <c r="X183" i="9"/>
  <c r="K183" i="9"/>
  <c r="G182" i="9"/>
  <c r="P181" i="9"/>
  <c r="N180" i="9"/>
  <c r="X179" i="9"/>
  <c r="K179" i="9"/>
  <c r="G178" i="9"/>
  <c r="P177" i="9"/>
  <c r="N176" i="9"/>
  <c r="X175" i="9"/>
  <c r="K175" i="9"/>
  <c r="G174" i="9"/>
  <c r="P173" i="9"/>
  <c r="N172" i="9"/>
  <c r="X171" i="9"/>
  <c r="K171" i="9"/>
  <c r="F170" i="9"/>
  <c r="X168" i="9"/>
  <c r="G168" i="9"/>
  <c r="P167" i="9"/>
  <c r="P165" i="9"/>
  <c r="X164" i="9"/>
  <c r="F164" i="9"/>
  <c r="G162" i="9"/>
  <c r="I162" i="9"/>
  <c r="T162" i="9"/>
  <c r="J162" i="9"/>
  <c r="K162" i="9"/>
  <c r="M161" i="9"/>
  <c r="P160" i="9"/>
  <c r="G163" i="9"/>
  <c r="I163" i="9"/>
  <c r="T163" i="9"/>
  <c r="J163" i="9"/>
  <c r="K163" i="9"/>
  <c r="N179" i="9"/>
  <c r="X184" i="9"/>
  <c r="M184" i="9"/>
  <c r="J183" i="9"/>
  <c r="F182" i="9"/>
  <c r="I181" i="9"/>
  <c r="T181" i="9"/>
  <c r="M180" i="9"/>
  <c r="J179" i="9"/>
  <c r="F178" i="9"/>
  <c r="I177" i="9"/>
  <c r="T177" i="9"/>
  <c r="M176" i="9"/>
  <c r="J175" i="9"/>
  <c r="F174" i="9"/>
  <c r="I173" i="9"/>
  <c r="T173" i="9"/>
  <c r="M172" i="9"/>
  <c r="J171" i="9"/>
  <c r="N169" i="9"/>
  <c r="F168" i="9"/>
  <c r="N163" i="9"/>
  <c r="X161" i="9"/>
  <c r="G159" i="9"/>
  <c r="I159" i="9"/>
  <c r="T159" i="9"/>
  <c r="J159" i="9"/>
  <c r="K159" i="9"/>
  <c r="K184" i="9"/>
  <c r="G183" i="9"/>
  <c r="P182" i="9"/>
  <c r="X180" i="9"/>
  <c r="K180" i="9"/>
  <c r="G179" i="9"/>
  <c r="P178" i="9"/>
  <c r="X176" i="9"/>
  <c r="K176" i="9"/>
  <c r="G175" i="9"/>
  <c r="P174" i="9"/>
  <c r="X172" i="9"/>
  <c r="K172" i="9"/>
  <c r="I170" i="9"/>
  <c r="T170" i="9"/>
  <c r="J170" i="9"/>
  <c r="M169" i="9"/>
  <c r="N167" i="9"/>
  <c r="G164" i="9"/>
  <c r="I164" i="9"/>
  <c r="T164" i="9"/>
  <c r="J164" i="9"/>
  <c r="K164" i="9"/>
  <c r="M163" i="9"/>
  <c r="I171" i="9"/>
  <c r="T171" i="9"/>
  <c r="N175" i="9"/>
  <c r="G160" i="9"/>
  <c r="I160" i="9"/>
  <c r="T160" i="9"/>
  <c r="J160" i="9"/>
  <c r="K160" i="9"/>
  <c r="J184" i="9"/>
  <c r="F183" i="9"/>
  <c r="I182" i="9"/>
  <c r="T182" i="9"/>
  <c r="J180" i="9"/>
  <c r="F179" i="9"/>
  <c r="I178" i="9"/>
  <c r="T178" i="9"/>
  <c r="J176" i="9"/>
  <c r="I174" i="9"/>
  <c r="T174" i="9"/>
  <c r="J172" i="9"/>
  <c r="F171" i="9"/>
  <c r="X169" i="9"/>
  <c r="K169" i="9"/>
  <c r="I168" i="9"/>
  <c r="T168" i="9"/>
  <c r="J168" i="9"/>
  <c r="K168" i="9"/>
  <c r="M167" i="9"/>
  <c r="I166" i="9"/>
  <c r="T166" i="9"/>
  <c r="J166" i="9"/>
  <c r="K166" i="9"/>
  <c r="M165" i="9"/>
  <c r="X163" i="9"/>
  <c r="F163" i="9"/>
  <c r="G161" i="9"/>
  <c r="I161" i="9"/>
  <c r="T161" i="9"/>
  <c r="J161" i="9"/>
  <c r="K161" i="9"/>
  <c r="M160" i="9"/>
  <c r="P159" i="9"/>
  <c r="I175" i="9"/>
  <c r="T175" i="9"/>
  <c r="T184" i="9"/>
  <c r="G184" i="9"/>
  <c r="P183" i="9"/>
  <c r="E183" i="9"/>
  <c r="N182" i="9"/>
  <c r="X181" i="9"/>
  <c r="K181" i="9"/>
  <c r="G180" i="9"/>
  <c r="P179" i="9"/>
  <c r="E179" i="9"/>
  <c r="N178" i="9"/>
  <c r="X177" i="9"/>
  <c r="K177" i="9"/>
  <c r="G176" i="9"/>
  <c r="P175" i="9"/>
  <c r="E175" i="9"/>
  <c r="N174" i="9"/>
  <c r="X173" i="9"/>
  <c r="K173" i="9"/>
  <c r="G172" i="9"/>
  <c r="P171" i="9"/>
  <c r="E171" i="9"/>
  <c r="N170" i="9"/>
  <c r="G169" i="9"/>
  <c r="P168" i="9"/>
  <c r="X167" i="9"/>
  <c r="G167" i="9"/>
  <c r="P166" i="9"/>
  <c r="X165" i="9"/>
  <c r="G165" i="9"/>
  <c r="P164" i="9"/>
  <c r="E163" i="9"/>
  <c r="N162" i="9"/>
  <c r="X160" i="9"/>
  <c r="F160" i="9"/>
  <c r="K158" i="9"/>
  <c r="K157" i="9"/>
  <c r="K156" i="9"/>
  <c r="K155" i="9"/>
  <c r="K154" i="9"/>
  <c r="K153" i="9"/>
  <c r="K152" i="9"/>
  <c r="K151" i="9"/>
  <c r="K150" i="9"/>
  <c r="K149" i="9"/>
  <c r="K148" i="9"/>
  <c r="K147" i="9"/>
  <c r="K146" i="9"/>
  <c r="K145" i="9"/>
  <c r="K144" i="9"/>
  <c r="K143" i="9"/>
  <c r="K142" i="9"/>
  <c r="J158" i="9"/>
  <c r="J157" i="9"/>
  <c r="J156" i="9"/>
  <c r="J155" i="9"/>
  <c r="J154" i="9"/>
  <c r="J153" i="9"/>
  <c r="J152" i="9"/>
  <c r="J151" i="9"/>
  <c r="J150" i="9"/>
  <c r="J149" i="9"/>
  <c r="J148" i="9"/>
  <c r="J147" i="9"/>
  <c r="J146" i="9"/>
  <c r="J145" i="9"/>
  <c r="J144" i="9"/>
  <c r="J143" i="9"/>
  <c r="J142" i="9"/>
  <c r="T158" i="9"/>
  <c r="I158" i="9"/>
  <c r="T157" i="9"/>
  <c r="I157" i="9"/>
  <c r="T156" i="9"/>
  <c r="I156" i="9"/>
  <c r="T155" i="9"/>
  <c r="I155" i="9"/>
  <c r="T154" i="9"/>
  <c r="I154" i="9"/>
  <c r="T153" i="9"/>
  <c r="I153" i="9"/>
  <c r="T152" i="9"/>
  <c r="I152" i="9"/>
  <c r="T151" i="9"/>
  <c r="I151" i="9"/>
  <c r="T150" i="9"/>
  <c r="I150" i="9"/>
  <c r="T149" i="9"/>
  <c r="I149" i="9"/>
  <c r="T148" i="9"/>
  <c r="I148" i="9"/>
  <c r="T147" i="9"/>
  <c r="I147" i="9"/>
  <c r="T146" i="9"/>
  <c r="I146" i="9"/>
  <c r="T145" i="9"/>
  <c r="I145" i="9"/>
  <c r="T144" i="9"/>
  <c r="I144" i="9"/>
  <c r="T143" i="9"/>
  <c r="I143" i="9"/>
  <c r="T142" i="9"/>
  <c r="I142" i="9"/>
  <c r="X121" i="9"/>
  <c r="K115" i="9"/>
  <c r="N115" i="9" s="1"/>
  <c r="N121" i="9"/>
  <c r="M121" i="9"/>
  <c r="M124" i="9"/>
  <c r="K121" i="9"/>
  <c r="J121" i="9"/>
  <c r="K116" i="9"/>
  <c r="N116" i="9" s="1"/>
  <c r="J122" i="9"/>
  <c r="K118" i="9"/>
  <c r="N118" i="9" s="1"/>
  <c r="K108" i="9"/>
  <c r="N108" i="9" s="1"/>
  <c r="M122" i="9"/>
  <c r="K114" i="9"/>
  <c r="N114" i="9" s="1"/>
  <c r="M123" i="9"/>
  <c r="K122" i="9"/>
  <c r="M120" i="9"/>
  <c r="K113" i="9"/>
  <c r="N113" i="9" s="1"/>
  <c r="K107" i="9"/>
  <c r="N107" i="9" s="1"/>
  <c r="K106" i="9"/>
  <c r="X122" i="9"/>
  <c r="X120" i="9"/>
  <c r="K110" i="9"/>
  <c r="N122" i="9"/>
  <c r="N106" i="9"/>
  <c r="K124" i="9"/>
  <c r="K123" i="9"/>
  <c r="N120" i="9"/>
  <c r="X124" i="9"/>
  <c r="X123" i="9"/>
  <c r="K120" i="9"/>
  <c r="K112" i="9"/>
  <c r="N112" i="9" s="1"/>
  <c r="N110" i="9"/>
  <c r="J120" i="9"/>
  <c r="K119" i="9"/>
  <c r="N119" i="9" s="1"/>
  <c r="K111" i="9"/>
  <c r="N111" i="9" s="1"/>
  <c r="K117" i="9"/>
  <c r="N117" i="9" s="1"/>
  <c r="K109" i="9"/>
  <c r="N109" i="9" s="1"/>
  <c r="N124" i="9"/>
  <c r="N123" i="9"/>
  <c r="K105" i="9"/>
  <c r="N105" i="9" s="1"/>
  <c r="T124" i="9"/>
  <c r="I124" i="9"/>
  <c r="T123" i="9"/>
  <c r="I123" i="9"/>
  <c r="T122" i="9"/>
  <c r="I122" i="9"/>
  <c r="T121" i="9"/>
  <c r="I121" i="9"/>
  <c r="T120" i="9"/>
  <c r="I120" i="9"/>
  <c r="J123" i="9"/>
  <c r="G124" i="9"/>
  <c r="G123" i="9"/>
  <c r="G121" i="9"/>
  <c r="G119" i="9"/>
  <c r="J119" i="9" s="1"/>
  <c r="G118" i="9"/>
  <c r="J118" i="9" s="1"/>
  <c r="G117" i="9"/>
  <c r="J117" i="9" s="1"/>
  <c r="G116" i="9"/>
  <c r="J116" i="9" s="1"/>
  <c r="I116" i="9" s="1"/>
  <c r="G115" i="9"/>
  <c r="J115" i="9" s="1"/>
  <c r="G114" i="9"/>
  <c r="J114" i="9" s="1"/>
  <c r="G113" i="9"/>
  <c r="J113" i="9" s="1"/>
  <c r="G112" i="9"/>
  <c r="J112" i="9" s="1"/>
  <c r="G111" i="9"/>
  <c r="J111" i="9" s="1"/>
  <c r="G110" i="9"/>
  <c r="J110" i="9" s="1"/>
  <c r="G109" i="9"/>
  <c r="J109" i="9" s="1"/>
  <c r="G108" i="9"/>
  <c r="J108" i="9" s="1"/>
  <c r="G107" i="9"/>
  <c r="J107" i="9" s="1"/>
  <c r="I107" i="9" s="1"/>
  <c r="G106" i="9"/>
  <c r="J106" i="9" s="1"/>
  <c r="G105" i="9"/>
  <c r="J105" i="9" s="1"/>
  <c r="G122" i="9"/>
  <c r="G120" i="9"/>
  <c r="P124" i="9"/>
  <c r="F124" i="9"/>
  <c r="P123" i="9"/>
  <c r="F123" i="9"/>
  <c r="P122" i="9"/>
  <c r="F122" i="9"/>
  <c r="P121" i="9"/>
  <c r="F121" i="9"/>
  <c r="P120" i="9"/>
  <c r="F120" i="9"/>
  <c r="F119" i="9"/>
  <c r="F118" i="9"/>
  <c r="F117" i="9"/>
  <c r="F116" i="9"/>
  <c r="F115" i="9"/>
  <c r="F114" i="9"/>
  <c r="F113" i="9"/>
  <c r="F112" i="9"/>
  <c r="F111" i="9"/>
  <c r="F110" i="9"/>
  <c r="F109" i="9"/>
  <c r="F108" i="9"/>
  <c r="F107" i="9"/>
  <c r="F106" i="9"/>
  <c r="F105" i="9"/>
  <c r="J124" i="9"/>
  <c r="E39" i="9"/>
  <c r="X34" i="9"/>
  <c r="E33" i="9"/>
  <c r="E52" i="9"/>
  <c r="X62" i="9"/>
  <c r="N64" i="9"/>
  <c r="E45" i="9"/>
  <c r="X37" i="9"/>
  <c r="N48" i="9"/>
  <c r="M36" i="9"/>
  <c r="N62" i="9"/>
  <c r="M51" i="9"/>
  <c r="N41" i="9"/>
  <c r="X41" i="9"/>
  <c r="N58" i="9"/>
  <c r="E51" i="9"/>
  <c r="M41" i="9"/>
  <c r="N38" i="9"/>
  <c r="N37" i="9"/>
  <c r="X38" i="9"/>
  <c r="N54" i="9"/>
  <c r="M49" i="9"/>
  <c r="M42" i="9"/>
  <c r="J41" i="9"/>
  <c r="M38" i="9"/>
  <c r="E37" i="9"/>
  <c r="M50" i="9"/>
  <c r="X56" i="9"/>
  <c r="X55" i="9"/>
  <c r="E50" i="9"/>
  <c r="M33" i="9"/>
  <c r="N56" i="9"/>
  <c r="N55" i="9"/>
  <c r="E41" i="9"/>
  <c r="X33" i="9"/>
  <c r="X58" i="9"/>
  <c r="M56" i="9"/>
  <c r="X51" i="9"/>
  <c r="N57" i="9"/>
  <c r="E56" i="9"/>
  <c r="X54" i="9"/>
  <c r="X42" i="9"/>
  <c r="X59" i="9"/>
  <c r="M46" i="9"/>
  <c r="J42" i="9"/>
  <c r="J38" i="9"/>
  <c r="N50" i="9"/>
  <c r="J46" i="9"/>
  <c r="N45" i="9"/>
  <c r="M45" i="9" s="1"/>
  <c r="E43" i="9"/>
  <c r="E42" i="9"/>
  <c r="N40" i="9"/>
  <c r="E38" i="9"/>
  <c r="M37" i="9"/>
  <c r="X35" i="9"/>
  <c r="N49" i="9"/>
  <c r="E47" i="9"/>
  <c r="E46" i="9"/>
  <c r="M40" i="9"/>
  <c r="N34" i="9"/>
  <c r="M64" i="9"/>
  <c r="N63" i="9"/>
  <c r="M59" i="9"/>
  <c r="M58" i="9"/>
  <c r="M55" i="9"/>
  <c r="J49" i="9"/>
  <c r="M48" i="9"/>
  <c r="X46" i="9"/>
  <c r="X39" i="9"/>
  <c r="M34" i="9"/>
  <c r="M32" i="9"/>
  <c r="E64" i="9"/>
  <c r="M63" i="9"/>
  <c r="E59" i="9"/>
  <c r="E58" i="9"/>
  <c r="E55" i="9"/>
  <c r="X50" i="9"/>
  <c r="X49" i="9"/>
  <c r="E49" i="9"/>
  <c r="X43" i="9"/>
  <c r="E35" i="9"/>
  <c r="J34" i="9"/>
  <c r="N33" i="9"/>
  <c r="J32" i="9"/>
  <c r="X63" i="9"/>
  <c r="E63" i="9"/>
  <c r="X61" i="9"/>
  <c r="E60" i="9"/>
  <c r="X47" i="9"/>
  <c r="E34" i="9"/>
  <c r="M57" i="9"/>
  <c r="E57" i="9"/>
  <c r="J37" i="9"/>
  <c r="N36" i="9"/>
  <c r="J33" i="9"/>
  <c r="N32" i="9"/>
  <c r="X53" i="9"/>
  <c r="X60" i="9"/>
  <c r="X52" i="9"/>
  <c r="M62" i="9"/>
  <c r="N61" i="9"/>
  <c r="M54" i="9"/>
  <c r="N53" i="9"/>
  <c r="J48" i="9"/>
  <c r="N47" i="9"/>
  <c r="J44" i="9"/>
  <c r="I44" i="9" s="1"/>
  <c r="N43" i="9"/>
  <c r="J40" i="9"/>
  <c r="N39" i="9"/>
  <c r="J36" i="9"/>
  <c r="N35" i="9"/>
  <c r="X57" i="9"/>
  <c r="X64" i="9"/>
  <c r="E62" i="9"/>
  <c r="M61" i="9"/>
  <c r="N60" i="9"/>
  <c r="E54" i="9"/>
  <c r="M53" i="9"/>
  <c r="N52" i="9"/>
  <c r="X48" i="9"/>
  <c r="E48" i="9"/>
  <c r="M47" i="9"/>
  <c r="E44" i="9"/>
  <c r="M43" i="9"/>
  <c r="X40" i="9"/>
  <c r="E40" i="9"/>
  <c r="M39" i="9"/>
  <c r="X36" i="9"/>
  <c r="E36" i="9"/>
  <c r="M35" i="9"/>
  <c r="X32" i="9"/>
  <c r="E32" i="9"/>
  <c r="E61" i="9"/>
  <c r="M60" i="9"/>
  <c r="N59" i="9"/>
  <c r="E53" i="9"/>
  <c r="M52" i="9"/>
  <c r="N51" i="9"/>
  <c r="J47" i="9"/>
  <c r="N46" i="9"/>
  <c r="J43" i="9"/>
  <c r="N42" i="9"/>
  <c r="J39" i="9"/>
  <c r="J35" i="9"/>
  <c r="K63" i="9"/>
  <c r="K62" i="9"/>
  <c r="K61" i="9"/>
  <c r="K60" i="9"/>
  <c r="K59" i="9"/>
  <c r="K58" i="9"/>
  <c r="K57" i="9"/>
  <c r="K56" i="9"/>
  <c r="K55" i="9"/>
  <c r="K54" i="9"/>
  <c r="K53" i="9"/>
  <c r="K52" i="9"/>
  <c r="K51" i="9"/>
  <c r="K50" i="9"/>
  <c r="K49" i="9"/>
  <c r="K48" i="9"/>
  <c r="K47" i="9"/>
  <c r="K46" i="9"/>
  <c r="K45" i="9"/>
  <c r="K44" i="9"/>
  <c r="N44" i="9" s="1"/>
  <c r="K43" i="9"/>
  <c r="K42" i="9"/>
  <c r="K41" i="9"/>
  <c r="K40" i="9"/>
  <c r="K39" i="9"/>
  <c r="K38" i="9"/>
  <c r="K37" i="9"/>
  <c r="K36" i="9"/>
  <c r="K35" i="9"/>
  <c r="K34" i="9"/>
  <c r="K33" i="9"/>
  <c r="K32" i="9"/>
  <c r="J61" i="9"/>
  <c r="J59" i="9"/>
  <c r="J57" i="9"/>
  <c r="J56" i="9"/>
  <c r="J51" i="9"/>
  <c r="J62" i="9"/>
  <c r="J55" i="9"/>
  <c r="J54" i="9"/>
  <c r="J53" i="9"/>
  <c r="J52" i="9"/>
  <c r="J50"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3" i="9"/>
  <c r="I43" i="9"/>
  <c r="T42" i="9"/>
  <c r="I42" i="9"/>
  <c r="T41" i="9"/>
  <c r="I41" i="9"/>
  <c r="T40" i="9"/>
  <c r="I40" i="9"/>
  <c r="T39" i="9"/>
  <c r="I39" i="9"/>
  <c r="T38" i="9"/>
  <c r="I38" i="9"/>
  <c r="T37" i="9"/>
  <c r="I37" i="9"/>
  <c r="T36" i="9"/>
  <c r="I36" i="9"/>
  <c r="T35" i="9"/>
  <c r="I35" i="9"/>
  <c r="T34" i="9"/>
  <c r="I34" i="9"/>
  <c r="T33" i="9"/>
  <c r="I33" i="9"/>
  <c r="T32" i="9"/>
  <c r="I32" i="9"/>
  <c r="J58" i="9"/>
  <c r="G64" i="9"/>
  <c r="G62" i="9"/>
  <c r="G61" i="9"/>
  <c r="G59" i="9"/>
  <c r="G58" i="9"/>
  <c r="G57" i="9"/>
  <c r="G53" i="9"/>
  <c r="G50" i="9"/>
  <c r="G49" i="9"/>
  <c r="G48" i="9"/>
  <c r="G47" i="9"/>
  <c r="G46" i="9"/>
  <c r="G44" i="9"/>
  <c r="G43" i="9"/>
  <c r="G42" i="9"/>
  <c r="G41" i="9"/>
  <c r="G40" i="9"/>
  <c r="G39" i="9"/>
  <c r="G38" i="9"/>
  <c r="G37" i="9"/>
  <c r="G36" i="9"/>
  <c r="G35" i="9"/>
  <c r="G34" i="9"/>
  <c r="G33" i="9"/>
  <c r="G32" i="9"/>
  <c r="K64" i="9"/>
  <c r="J64" i="9"/>
  <c r="J63" i="9"/>
  <c r="J60" i="9"/>
  <c r="G63" i="9"/>
  <c r="G60" i="9"/>
  <c r="G56" i="9"/>
  <c r="G55" i="9"/>
  <c r="G54" i="9"/>
  <c r="G52" i="9"/>
  <c r="G51" i="9"/>
  <c r="G45" i="9"/>
  <c r="J45" i="9" s="1"/>
  <c r="P64" i="9"/>
  <c r="P63" i="9"/>
  <c r="P62" i="9"/>
  <c r="P61" i="9"/>
  <c r="P60" i="9"/>
  <c r="P59" i="9"/>
  <c r="P58" i="9"/>
  <c r="P57" i="9"/>
  <c r="P56" i="9"/>
  <c r="P55" i="9"/>
  <c r="P54" i="9"/>
  <c r="P53" i="9"/>
  <c r="P52" i="9"/>
  <c r="P51" i="9"/>
  <c r="P50" i="9"/>
  <c r="P49" i="9"/>
  <c r="P48" i="9"/>
  <c r="P47" i="9"/>
  <c r="P46" i="9"/>
  <c r="P43" i="9"/>
  <c r="P42" i="9"/>
  <c r="P41" i="9"/>
  <c r="P40" i="9"/>
  <c r="P39" i="9"/>
  <c r="P38" i="9"/>
  <c r="P37" i="9"/>
  <c r="P36" i="9"/>
  <c r="P35" i="9"/>
  <c r="P34" i="9"/>
  <c r="P33" i="9"/>
  <c r="P32" i="9"/>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C223" i="7"/>
  <c r="F223" i="7" s="1"/>
  <c r="D223" i="7"/>
  <c r="C224" i="7"/>
  <c r="F224" i="7" s="1"/>
  <c r="D224" i="7"/>
  <c r="C225" i="7"/>
  <c r="D225" i="7"/>
  <c r="F225" i="7"/>
  <c r="C226" i="7"/>
  <c r="D226" i="7"/>
  <c r="F226" i="7"/>
  <c r="C227" i="7"/>
  <c r="D227" i="7"/>
  <c r="F227" i="7"/>
  <c r="C228" i="7"/>
  <c r="D228" i="7"/>
  <c r="F228" i="7"/>
  <c r="C229" i="7"/>
  <c r="D229" i="7"/>
  <c r="F229" i="7"/>
  <c r="C230" i="7"/>
  <c r="D230" i="7"/>
  <c r="F230" i="7"/>
  <c r="C231" i="7"/>
  <c r="D231" i="7"/>
  <c r="F231" i="7"/>
  <c r="C232" i="7"/>
  <c r="D232" i="7"/>
  <c r="F232" i="7"/>
  <c r="C233" i="7"/>
  <c r="D233" i="7"/>
  <c r="F233" i="7"/>
  <c r="C234" i="7"/>
  <c r="D234" i="7"/>
  <c r="F234" i="7"/>
  <c r="C235" i="7"/>
  <c r="D235" i="7"/>
  <c r="F235" i="7"/>
  <c r="C236" i="7"/>
  <c r="D236" i="7"/>
  <c r="F236" i="7"/>
  <c r="C237" i="7"/>
  <c r="D237" i="7"/>
  <c r="F237" i="7"/>
  <c r="C238" i="7"/>
  <c r="D238" i="7"/>
  <c r="F238" i="7"/>
  <c r="C239" i="7"/>
  <c r="D239" i="7"/>
  <c r="F239" i="7"/>
  <c r="C240" i="7"/>
  <c r="D240" i="7"/>
  <c r="F240" i="7"/>
  <c r="C241" i="7"/>
  <c r="D241" i="7"/>
  <c r="F241" i="7"/>
  <c r="C242" i="7"/>
  <c r="D242" i="7"/>
  <c r="F242" i="7"/>
  <c r="C243" i="7"/>
  <c r="D243" i="7"/>
  <c r="F243"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04" i="7"/>
  <c r="E105" i="7"/>
  <c r="E106" i="7"/>
  <c r="E107" i="7"/>
  <c r="E108" i="7"/>
  <c r="E109" i="7"/>
  <c r="E110" i="7"/>
  <c r="E111" i="7"/>
  <c r="E112" i="7"/>
  <c r="E113" i="7"/>
  <c r="E114" i="7"/>
  <c r="E115" i="7"/>
  <c r="E116" i="7"/>
  <c r="E117" i="7"/>
  <c r="E118" i="7"/>
  <c r="E119" i="7"/>
  <c r="E120" i="7"/>
  <c r="E121" i="7"/>
  <c r="E122" i="7"/>
  <c r="E123" i="7"/>
  <c r="E43" i="7"/>
  <c r="E44" i="7"/>
  <c r="E45" i="7"/>
  <c r="E46" i="7"/>
  <c r="E47" i="7"/>
  <c r="E48" i="7"/>
  <c r="E49" i="7"/>
  <c r="E50" i="7"/>
  <c r="E51" i="7"/>
  <c r="E52" i="7"/>
  <c r="E53" i="7"/>
  <c r="E54" i="7"/>
  <c r="E55" i="7"/>
  <c r="E56" i="7"/>
  <c r="E57" i="7"/>
  <c r="E58" i="7"/>
  <c r="E59" i="7"/>
  <c r="E60" i="7"/>
  <c r="E61" i="7"/>
  <c r="E62" i="7"/>
  <c r="E63" i="7"/>
  <c r="C163" i="7"/>
  <c r="F163" i="7" s="1"/>
  <c r="D163" i="7"/>
  <c r="C164" i="7"/>
  <c r="F164" i="7" s="1"/>
  <c r="D164" i="7"/>
  <c r="C165" i="7"/>
  <c r="F165" i="7" s="1"/>
  <c r="D165" i="7"/>
  <c r="C166" i="7"/>
  <c r="F166" i="7" s="1"/>
  <c r="D166" i="7"/>
  <c r="C167" i="7"/>
  <c r="F167" i="7" s="1"/>
  <c r="D167" i="7"/>
  <c r="C168" i="7"/>
  <c r="F168" i="7" s="1"/>
  <c r="D168" i="7"/>
  <c r="C169" i="7"/>
  <c r="F169" i="7" s="1"/>
  <c r="D169" i="7"/>
  <c r="C170" i="7"/>
  <c r="F170" i="7" s="1"/>
  <c r="D170" i="7"/>
  <c r="C171" i="7"/>
  <c r="F171" i="7" s="1"/>
  <c r="D171" i="7"/>
  <c r="C172" i="7"/>
  <c r="F172" i="7" s="1"/>
  <c r="D172" i="7"/>
  <c r="C173" i="7"/>
  <c r="F173" i="7" s="1"/>
  <c r="D173" i="7"/>
  <c r="C174" i="7"/>
  <c r="F174" i="7" s="1"/>
  <c r="D174" i="7"/>
  <c r="C175" i="7"/>
  <c r="F175" i="7" s="1"/>
  <c r="D175" i="7"/>
  <c r="C176" i="7"/>
  <c r="F176" i="7" s="1"/>
  <c r="D176" i="7"/>
  <c r="C177" i="7"/>
  <c r="F177" i="7" s="1"/>
  <c r="D177" i="7"/>
  <c r="C178" i="7"/>
  <c r="F178" i="7" s="1"/>
  <c r="D178" i="7"/>
  <c r="C179" i="7"/>
  <c r="F179" i="7" s="1"/>
  <c r="D179" i="7"/>
  <c r="C180" i="7"/>
  <c r="F180" i="7" s="1"/>
  <c r="D180" i="7"/>
  <c r="C181" i="7"/>
  <c r="F181" i="7" s="1"/>
  <c r="D181" i="7"/>
  <c r="C182" i="7"/>
  <c r="F182" i="7" s="1"/>
  <c r="D182" i="7"/>
  <c r="C183" i="7"/>
  <c r="F183" i="7" s="1"/>
  <c r="D183" i="7"/>
  <c r="C103" i="7"/>
  <c r="D103" i="7"/>
  <c r="E103" i="7"/>
  <c r="C104" i="7"/>
  <c r="D104" i="7"/>
  <c r="C105" i="7"/>
  <c r="D105" i="7"/>
  <c r="C106" i="7"/>
  <c r="D106" i="7"/>
  <c r="C107" i="7"/>
  <c r="D107" i="7"/>
  <c r="C108" i="7"/>
  <c r="D108" i="7"/>
  <c r="C109" i="7"/>
  <c r="D109" i="7"/>
  <c r="C110" i="7"/>
  <c r="D110" i="7"/>
  <c r="C111" i="7"/>
  <c r="D111" i="7"/>
  <c r="C112" i="7"/>
  <c r="D112" i="7"/>
  <c r="C113" i="7"/>
  <c r="D113" i="7"/>
  <c r="C114" i="7"/>
  <c r="D114" i="7"/>
  <c r="C115" i="7"/>
  <c r="D115" i="7"/>
  <c r="C116" i="7"/>
  <c r="D116" i="7"/>
  <c r="C117" i="7"/>
  <c r="D117" i="7"/>
  <c r="C118" i="7"/>
  <c r="F118" i="7" s="1"/>
  <c r="D118" i="7"/>
  <c r="C119" i="7"/>
  <c r="F119" i="7" s="1"/>
  <c r="D119" i="7"/>
  <c r="C120" i="7"/>
  <c r="F120" i="7" s="1"/>
  <c r="D120" i="7"/>
  <c r="C121" i="7"/>
  <c r="F121" i="7" s="1"/>
  <c r="D121" i="7"/>
  <c r="C122" i="7"/>
  <c r="F122" i="7" s="1"/>
  <c r="D122" i="7"/>
  <c r="C123" i="7"/>
  <c r="F123" i="7" s="1"/>
  <c r="D123" i="7"/>
  <c r="C44" i="7"/>
  <c r="F44" i="7" s="1"/>
  <c r="D44" i="7"/>
  <c r="C45" i="7"/>
  <c r="F45" i="7" s="1"/>
  <c r="D45" i="7"/>
  <c r="C46" i="7"/>
  <c r="F46" i="7" s="1"/>
  <c r="D46" i="7"/>
  <c r="C47" i="7"/>
  <c r="F47" i="7" s="1"/>
  <c r="D47" i="7"/>
  <c r="C48" i="7"/>
  <c r="F48" i="7" s="1"/>
  <c r="D48" i="7"/>
  <c r="C49" i="7"/>
  <c r="F49" i="7" s="1"/>
  <c r="D49" i="7"/>
  <c r="C50" i="7"/>
  <c r="F50" i="7" s="1"/>
  <c r="D50" i="7"/>
  <c r="C51" i="7"/>
  <c r="F51" i="7" s="1"/>
  <c r="D51" i="7"/>
  <c r="C52" i="7"/>
  <c r="F52" i="7" s="1"/>
  <c r="D52" i="7"/>
  <c r="C53" i="7"/>
  <c r="F53" i="7" s="1"/>
  <c r="D53" i="7"/>
  <c r="C54" i="7"/>
  <c r="F54" i="7" s="1"/>
  <c r="D54" i="7"/>
  <c r="C55" i="7"/>
  <c r="F55" i="7" s="1"/>
  <c r="D55" i="7"/>
  <c r="C56" i="7"/>
  <c r="F56" i="7" s="1"/>
  <c r="D56" i="7"/>
  <c r="C57" i="7"/>
  <c r="F57" i="7" s="1"/>
  <c r="D57" i="7"/>
  <c r="C58" i="7"/>
  <c r="F58" i="7" s="1"/>
  <c r="D58" i="7"/>
  <c r="C59" i="7"/>
  <c r="F59" i="7" s="1"/>
  <c r="D59" i="7"/>
  <c r="C60" i="7"/>
  <c r="F60" i="7" s="1"/>
  <c r="D60" i="7"/>
  <c r="C61" i="7"/>
  <c r="F61" i="7" s="1"/>
  <c r="D61" i="7"/>
  <c r="C62" i="7"/>
  <c r="F62" i="7" s="1"/>
  <c r="D62" i="7"/>
  <c r="C63" i="7"/>
  <c r="F63" i="7" s="1"/>
  <c r="D63" i="7"/>
  <c r="AA47" i="12"/>
  <c r="AC47" i="12"/>
  <c r="AD47" i="12" s="1"/>
  <c r="AA48" i="12"/>
  <c r="AC48" i="12"/>
  <c r="AD48" i="12" s="1"/>
  <c r="B48" i="12" s="1"/>
  <c r="AA49" i="12"/>
  <c r="AC49" i="12"/>
  <c r="AD49" i="12" s="1"/>
  <c r="B49" i="12" s="1"/>
  <c r="AA50" i="12"/>
  <c r="AD50" i="12" s="1"/>
  <c r="AC50" i="12"/>
  <c r="AA51" i="12"/>
  <c r="AC51" i="12"/>
  <c r="AD51" i="12" s="1"/>
  <c r="AA52" i="12"/>
  <c r="AC52" i="12"/>
  <c r="AD52" i="12" s="1"/>
  <c r="B52" i="12" s="1"/>
  <c r="AA53" i="12"/>
  <c r="AC53" i="12"/>
  <c r="AD53" i="12"/>
  <c r="AA54" i="12"/>
  <c r="AC54" i="12"/>
  <c r="AD54" i="12"/>
  <c r="B54" i="12" s="1"/>
  <c r="AA55" i="12"/>
  <c r="AC55" i="12"/>
  <c r="AD55" i="12" s="1"/>
  <c r="AA56" i="12"/>
  <c r="AC56" i="12"/>
  <c r="AD56" i="12" s="1"/>
  <c r="AA57" i="12"/>
  <c r="AC57" i="12"/>
  <c r="AD57" i="12" s="1"/>
  <c r="B57" i="12" s="1"/>
  <c r="AA58" i="12"/>
  <c r="AD58" i="12" s="1"/>
  <c r="AC58" i="12"/>
  <c r="AA59" i="12"/>
  <c r="AC59" i="12"/>
  <c r="AD59" i="12" s="1"/>
  <c r="AA60" i="12"/>
  <c r="AC60" i="12"/>
  <c r="AD60" i="12" s="1"/>
  <c r="B60" i="12" s="1"/>
  <c r="AA61" i="12"/>
  <c r="AC61" i="12"/>
  <c r="AD61" i="12"/>
  <c r="AA62" i="12"/>
  <c r="AC62" i="12"/>
  <c r="AD62" i="12"/>
  <c r="B62" i="12" s="1"/>
  <c r="AA63" i="12"/>
  <c r="AC63" i="12"/>
  <c r="AD63" i="12" s="1"/>
  <c r="AA64" i="12"/>
  <c r="AC64" i="12"/>
  <c r="AD64" i="12" s="1"/>
  <c r="AA65" i="12"/>
  <c r="AC65" i="12"/>
  <c r="AD65" i="12" s="1"/>
  <c r="C65" i="12" s="1"/>
  <c r="AA66" i="12"/>
  <c r="AD66" i="12" s="1"/>
  <c r="AC66" i="12"/>
  <c r="M27" i="12"/>
  <c r="M28" i="12"/>
  <c r="M29" i="12"/>
  <c r="M30" i="12"/>
  <c r="M31" i="12"/>
  <c r="M32" i="12"/>
  <c r="M33" i="12"/>
  <c r="M34" i="12"/>
  <c r="M35" i="12"/>
  <c r="M36" i="12"/>
  <c r="M37" i="12"/>
  <c r="M38" i="12"/>
  <c r="M39" i="12"/>
  <c r="M40" i="12"/>
  <c r="M41" i="12"/>
  <c r="M42" i="12"/>
  <c r="M43" i="12"/>
  <c r="M44" i="12"/>
  <c r="M45" i="12"/>
  <c r="M46" i="12"/>
  <c r="M47" i="12"/>
  <c r="D47" i="12" s="1"/>
  <c r="M48" i="12"/>
  <c r="M49" i="12"/>
  <c r="M50" i="12"/>
  <c r="M51" i="12"/>
  <c r="M52" i="12"/>
  <c r="M53" i="12"/>
  <c r="M54" i="12"/>
  <c r="M55" i="12"/>
  <c r="M56" i="12"/>
  <c r="M57" i="12"/>
  <c r="M58" i="12"/>
  <c r="M59" i="12"/>
  <c r="M60" i="12"/>
  <c r="M61" i="12"/>
  <c r="M62" i="12"/>
  <c r="M63" i="12"/>
  <c r="M64" i="12"/>
  <c r="M65" i="12"/>
  <c r="M66" i="12"/>
  <c r="M67" i="12"/>
  <c r="E47" i="12"/>
  <c r="H47" i="12"/>
  <c r="D48" i="12"/>
  <c r="E48" i="12"/>
  <c r="H48" i="12"/>
  <c r="D49" i="12"/>
  <c r="E49" i="12"/>
  <c r="H49" i="12"/>
  <c r="D50" i="12"/>
  <c r="E50" i="12"/>
  <c r="H50" i="12"/>
  <c r="D51" i="12"/>
  <c r="E51" i="12"/>
  <c r="H51" i="12"/>
  <c r="E52" i="12"/>
  <c r="H52" i="12"/>
  <c r="B53" i="12"/>
  <c r="C53" i="12"/>
  <c r="D53" i="12"/>
  <c r="E53" i="12"/>
  <c r="H53" i="12"/>
  <c r="D54" i="12"/>
  <c r="E54" i="12"/>
  <c r="H54" i="12"/>
  <c r="D55" i="12"/>
  <c r="E55" i="12"/>
  <c r="H55" i="12"/>
  <c r="D56" i="12"/>
  <c r="E56" i="12"/>
  <c r="H56" i="12"/>
  <c r="D57" i="12"/>
  <c r="E57" i="12"/>
  <c r="H57" i="12"/>
  <c r="E58" i="12"/>
  <c r="H58" i="12"/>
  <c r="D59" i="12"/>
  <c r="E59" i="12"/>
  <c r="H59" i="12"/>
  <c r="D60" i="12"/>
  <c r="E60" i="12"/>
  <c r="H60" i="12"/>
  <c r="B61" i="12"/>
  <c r="C61" i="12"/>
  <c r="D61" i="12"/>
  <c r="E61" i="12"/>
  <c r="H61" i="12"/>
  <c r="D62" i="12"/>
  <c r="E62" i="12"/>
  <c r="H62" i="12"/>
  <c r="D63" i="12"/>
  <c r="E63" i="12"/>
  <c r="H63" i="12"/>
  <c r="D64" i="12"/>
  <c r="E64" i="12"/>
  <c r="H64" i="12"/>
  <c r="D65" i="12"/>
  <c r="E65" i="12"/>
  <c r="H65" i="12"/>
  <c r="E66" i="12"/>
  <c r="H66" i="12"/>
  <c r="B67" i="12"/>
  <c r="C67" i="12"/>
  <c r="D67" i="12"/>
  <c r="E67" i="12"/>
  <c r="H67" i="12"/>
  <c r="AA47" i="11"/>
  <c r="AC47" i="11"/>
  <c r="AD47" i="11" s="1"/>
  <c r="B47" i="11" s="1"/>
  <c r="AA48" i="11"/>
  <c r="AC48" i="11"/>
  <c r="AD48" i="11" s="1"/>
  <c r="AA49" i="11"/>
  <c r="AC49" i="11"/>
  <c r="AD49" i="11" s="1"/>
  <c r="AA50" i="11"/>
  <c r="AC50" i="11"/>
  <c r="AD50" i="11" s="1"/>
  <c r="AA51" i="11"/>
  <c r="AD51" i="11" s="1"/>
  <c r="AC51" i="11"/>
  <c r="AA52" i="11"/>
  <c r="AD52" i="11" s="1"/>
  <c r="AC52" i="11"/>
  <c r="AA53" i="11"/>
  <c r="AC53" i="11"/>
  <c r="AD53" i="11" s="1"/>
  <c r="AA54" i="11"/>
  <c r="AC54" i="11"/>
  <c r="AD54" i="11"/>
  <c r="C54" i="11" s="1"/>
  <c r="AA55" i="11"/>
  <c r="AC55" i="11"/>
  <c r="AD55" i="11" s="1"/>
  <c r="C55" i="11" s="1"/>
  <c r="AA56" i="11"/>
  <c r="AC56" i="11"/>
  <c r="AD56" i="11" s="1"/>
  <c r="AA57" i="11"/>
  <c r="AC57" i="11"/>
  <c r="AD57" i="11" s="1"/>
  <c r="AA58" i="11"/>
  <c r="AC58" i="11"/>
  <c r="AD58" i="11" s="1"/>
  <c r="AA59" i="11"/>
  <c r="AC59" i="11"/>
  <c r="AD59" i="11"/>
  <c r="AA60" i="11"/>
  <c r="AD60" i="11" s="1"/>
  <c r="AC60" i="11"/>
  <c r="AA61" i="11"/>
  <c r="AC61" i="11"/>
  <c r="AD61" i="11" s="1"/>
  <c r="AA62" i="11"/>
  <c r="AC62" i="11"/>
  <c r="AD62" i="11"/>
  <c r="C62" i="11" s="1"/>
  <c r="AA63" i="11"/>
  <c r="AC63" i="11"/>
  <c r="AD63" i="11" s="1"/>
  <c r="AA64" i="11"/>
  <c r="AC64" i="11"/>
  <c r="AD64" i="11" s="1"/>
  <c r="AA65" i="11"/>
  <c r="AC65" i="11"/>
  <c r="AD65" i="11" s="1"/>
  <c r="AA66" i="11"/>
  <c r="AC66" i="11"/>
  <c r="AD66" i="11" s="1"/>
  <c r="M47" i="11"/>
  <c r="M48" i="11"/>
  <c r="M49" i="11"/>
  <c r="M50" i="11"/>
  <c r="M51" i="11"/>
  <c r="D51" i="11" s="1"/>
  <c r="M52" i="11"/>
  <c r="M53" i="11"/>
  <c r="M54" i="11"/>
  <c r="M55" i="11"/>
  <c r="M56" i="11"/>
  <c r="M57" i="11"/>
  <c r="M58" i="11"/>
  <c r="M59" i="11"/>
  <c r="C59" i="11" s="1"/>
  <c r="M60" i="11"/>
  <c r="M61" i="11"/>
  <c r="M62" i="11"/>
  <c r="M63" i="11"/>
  <c r="D63" i="11" s="1"/>
  <c r="M64" i="11"/>
  <c r="M65" i="11"/>
  <c r="M66" i="11"/>
  <c r="M67" i="11"/>
  <c r="D47" i="11"/>
  <c r="E47" i="11"/>
  <c r="H47" i="11"/>
  <c r="D48" i="11"/>
  <c r="E48" i="11"/>
  <c r="H48" i="11"/>
  <c r="D49" i="11"/>
  <c r="E49" i="11"/>
  <c r="H49" i="11"/>
  <c r="D50" i="11"/>
  <c r="E50" i="11"/>
  <c r="H50" i="11"/>
  <c r="E51" i="11"/>
  <c r="H51" i="11"/>
  <c r="E52" i="11"/>
  <c r="H52" i="11"/>
  <c r="D53" i="11"/>
  <c r="E53" i="11"/>
  <c r="H53" i="11"/>
  <c r="D54" i="11"/>
  <c r="E54" i="11"/>
  <c r="H54" i="11"/>
  <c r="E55" i="11"/>
  <c r="H55" i="11"/>
  <c r="D56" i="11"/>
  <c r="E56" i="11"/>
  <c r="H56" i="11"/>
  <c r="D57" i="11"/>
  <c r="E57" i="11"/>
  <c r="H57" i="11"/>
  <c r="D58" i="11"/>
  <c r="E58" i="11"/>
  <c r="H58" i="11"/>
  <c r="B59" i="11"/>
  <c r="D59" i="11"/>
  <c r="E59" i="11"/>
  <c r="H59" i="11"/>
  <c r="E60" i="11"/>
  <c r="H60" i="11"/>
  <c r="D61" i="11"/>
  <c r="E61" i="11"/>
  <c r="H61" i="11"/>
  <c r="D62" i="11"/>
  <c r="E62" i="11"/>
  <c r="H62" i="11"/>
  <c r="E63" i="11"/>
  <c r="H63" i="11"/>
  <c r="D64" i="11"/>
  <c r="E64" i="11"/>
  <c r="H64" i="11"/>
  <c r="D65" i="11"/>
  <c r="E65" i="11"/>
  <c r="H65" i="11"/>
  <c r="D66" i="11"/>
  <c r="E66" i="11"/>
  <c r="H66" i="11"/>
  <c r="B67" i="11"/>
  <c r="C67" i="11"/>
  <c r="D67" i="11"/>
  <c r="E67" i="11"/>
  <c r="F67" i="11" s="1"/>
  <c r="G67" i="11" s="1"/>
  <c r="H67" i="11"/>
  <c r="F53" i="12" l="1"/>
  <c r="P44" i="9"/>
  <c r="T44" i="9" s="1"/>
  <c r="M44" i="9"/>
  <c r="X44" i="9" s="1"/>
  <c r="I45" i="9"/>
  <c r="P45" i="9"/>
  <c r="T45" i="9" s="1"/>
  <c r="I67" i="11"/>
  <c r="K67" i="11" s="1"/>
  <c r="I118" i="9"/>
  <c r="P118" i="9"/>
  <c r="T118" i="9" s="1"/>
  <c r="P119" i="9"/>
  <c r="T119" i="9" s="1"/>
  <c r="I119" i="9"/>
  <c r="I117" i="9"/>
  <c r="P117" i="9"/>
  <c r="T117" i="9" s="1"/>
  <c r="P116" i="9"/>
  <c r="T116" i="9" s="1"/>
  <c r="I115" i="9"/>
  <c r="P115" i="9"/>
  <c r="T115" i="9" s="1"/>
  <c r="P114" i="9"/>
  <c r="T114" i="9" s="1"/>
  <c r="I114" i="9"/>
  <c r="I113" i="9"/>
  <c r="P113" i="9"/>
  <c r="T113" i="9" s="1"/>
  <c r="P112" i="9"/>
  <c r="T112" i="9" s="1"/>
  <c r="I112" i="9"/>
  <c r="I111" i="9"/>
  <c r="P111" i="9"/>
  <c r="T111" i="9" s="1"/>
  <c r="I110" i="9"/>
  <c r="P110" i="9"/>
  <c r="T110" i="9" s="1"/>
  <c r="I109" i="9"/>
  <c r="P109" i="9"/>
  <c r="T109" i="9" s="1"/>
  <c r="P108" i="9"/>
  <c r="T108" i="9" s="1"/>
  <c r="I108" i="9"/>
  <c r="P107" i="9"/>
  <c r="T107" i="9" s="1"/>
  <c r="P106" i="9"/>
  <c r="T106" i="9" s="1"/>
  <c r="I106" i="9"/>
  <c r="P105" i="9"/>
  <c r="T105" i="9" s="1"/>
  <c r="I105" i="9"/>
  <c r="B64" i="12"/>
  <c r="C64" i="12"/>
  <c r="C60" i="12"/>
  <c r="B56" i="12"/>
  <c r="C56" i="12"/>
  <c r="F56" i="12" s="1"/>
  <c r="G56" i="12" s="1"/>
  <c r="C59" i="12"/>
  <c r="B59" i="12"/>
  <c r="C55" i="12"/>
  <c r="F55" i="12" s="1"/>
  <c r="G55" i="12" s="1"/>
  <c r="B55" i="12"/>
  <c r="C63" i="12"/>
  <c r="B63" i="12"/>
  <c r="B51" i="12"/>
  <c r="C51" i="12"/>
  <c r="F51" i="12" s="1"/>
  <c r="G51" i="12" s="1"/>
  <c r="B47" i="12"/>
  <c r="C47" i="12"/>
  <c r="C57" i="12"/>
  <c r="C52" i="12"/>
  <c r="B58" i="12"/>
  <c r="B50" i="12"/>
  <c r="C54" i="12"/>
  <c r="F54" i="12" s="1"/>
  <c r="G54" i="12" s="1"/>
  <c r="C62" i="12"/>
  <c r="C48" i="12"/>
  <c r="B65" i="12"/>
  <c r="C49" i="12"/>
  <c r="F49" i="12" s="1"/>
  <c r="G49" i="12" s="1"/>
  <c r="D66" i="12"/>
  <c r="F65" i="12"/>
  <c r="G65" i="12" s="1"/>
  <c r="C50" i="12"/>
  <c r="F61" i="12"/>
  <c r="G61" i="12" s="1"/>
  <c r="I61" i="12" s="1"/>
  <c r="K61" i="12" s="1"/>
  <c r="F67" i="12"/>
  <c r="G67" i="12" s="1"/>
  <c r="B66" i="12"/>
  <c r="C66" i="12"/>
  <c r="F66" i="12" s="1"/>
  <c r="D58" i="12"/>
  <c r="F57" i="12"/>
  <c r="G57" i="12" s="1"/>
  <c r="D52" i="12"/>
  <c r="F48" i="12"/>
  <c r="G48" i="12" s="1"/>
  <c r="F64" i="12"/>
  <c r="G64" i="12" s="1"/>
  <c r="C58" i="12"/>
  <c r="F47" i="12"/>
  <c r="F60" i="12"/>
  <c r="F59" i="12"/>
  <c r="G59" i="12" s="1"/>
  <c r="F58" i="12"/>
  <c r="G58" i="12" s="1"/>
  <c r="F63" i="12"/>
  <c r="G63" i="12" s="1"/>
  <c r="G53" i="12"/>
  <c r="I53" i="12" s="1"/>
  <c r="K53" i="12" s="1"/>
  <c r="B58" i="11"/>
  <c r="C58" i="11"/>
  <c r="B66" i="11"/>
  <c r="C66" i="11"/>
  <c r="B50" i="11"/>
  <c r="C50" i="11"/>
  <c r="C64" i="11"/>
  <c r="B64" i="11"/>
  <c r="B53" i="11"/>
  <c r="C53" i="11"/>
  <c r="C61" i="11"/>
  <c r="B61" i="11"/>
  <c r="C56" i="11"/>
  <c r="F56" i="11" s="1"/>
  <c r="B56" i="11"/>
  <c r="B63" i="11"/>
  <c r="C63" i="11"/>
  <c r="B48" i="11"/>
  <c r="C48" i="11"/>
  <c r="F48" i="11" s="1"/>
  <c r="C51" i="11"/>
  <c r="B51" i="11"/>
  <c r="C65" i="11"/>
  <c r="C57" i="11"/>
  <c r="F57" i="11" s="1"/>
  <c r="G57" i="11" s="1"/>
  <c r="C49" i="11"/>
  <c r="F49" i="11" s="1"/>
  <c r="G49" i="11" s="1"/>
  <c r="B65" i="11"/>
  <c r="B57" i="11"/>
  <c r="B52" i="11"/>
  <c r="B49" i="11"/>
  <c r="B55" i="11"/>
  <c r="C47" i="11"/>
  <c r="F47" i="11" s="1"/>
  <c r="G47" i="11" s="1"/>
  <c r="I47" i="11" s="1"/>
  <c r="K47" i="11" s="1"/>
  <c r="B62" i="11"/>
  <c r="B54" i="11"/>
  <c r="B60" i="11"/>
  <c r="F65" i="11"/>
  <c r="F62" i="11"/>
  <c r="G62" i="11" s="1"/>
  <c r="D52" i="11"/>
  <c r="F52" i="11" s="1"/>
  <c r="F53" i="11"/>
  <c r="G53" i="11" s="1"/>
  <c r="C52" i="11"/>
  <c r="F64" i="11"/>
  <c r="G64" i="11" s="1"/>
  <c r="F54" i="11"/>
  <c r="G54" i="11" s="1"/>
  <c r="D55" i="11"/>
  <c r="F63" i="11"/>
  <c r="F59" i="11"/>
  <c r="G59" i="11" s="1"/>
  <c r="D60" i="11"/>
  <c r="F55" i="11"/>
  <c r="G55" i="11" s="1"/>
  <c r="F51" i="11"/>
  <c r="G51" i="11" s="1"/>
  <c r="F61" i="11"/>
  <c r="G61" i="11" s="1"/>
  <c r="C60" i="11"/>
  <c r="F66" i="11"/>
  <c r="G66" i="11" s="1"/>
  <c r="F58" i="11"/>
  <c r="G58" i="11" s="1"/>
  <c r="F50" i="11"/>
  <c r="G50" i="11" s="1"/>
  <c r="G56" i="11"/>
  <c r="AC47" i="10"/>
  <c r="AA47" i="10"/>
  <c r="AD47" i="10" s="1"/>
  <c r="M47" i="10"/>
  <c r="M48" i="10"/>
  <c r="D48" i="10" s="1"/>
  <c r="M49" i="10"/>
  <c r="B49" i="10" s="1"/>
  <c r="M50" i="10"/>
  <c r="C50" i="10" s="1"/>
  <c r="M51" i="10"/>
  <c r="E51" i="10" s="1"/>
  <c r="M52" i="10"/>
  <c r="M53" i="10"/>
  <c r="B53" i="10" s="1"/>
  <c r="M54" i="10"/>
  <c r="B54" i="10" s="1"/>
  <c r="M55" i="10"/>
  <c r="D55" i="10" s="1"/>
  <c r="M56" i="10"/>
  <c r="B56" i="10" s="1"/>
  <c r="M57" i="10"/>
  <c r="D57" i="10" s="1"/>
  <c r="M58" i="10"/>
  <c r="E58" i="10" s="1"/>
  <c r="M59" i="10"/>
  <c r="B59" i="10" s="1"/>
  <c r="M60" i="10"/>
  <c r="D60" i="10" s="1"/>
  <c r="M61" i="10"/>
  <c r="B61" i="10" s="1"/>
  <c r="M62" i="10"/>
  <c r="D62" i="10" s="1"/>
  <c r="M63" i="10"/>
  <c r="M64" i="10"/>
  <c r="M65" i="10"/>
  <c r="M66" i="10"/>
  <c r="C48" i="10"/>
  <c r="E48" i="10"/>
  <c r="E49" i="10"/>
  <c r="B50" i="10"/>
  <c r="E50" i="10"/>
  <c r="B51" i="10"/>
  <c r="C51" i="10"/>
  <c r="D51" i="10"/>
  <c r="B52" i="10"/>
  <c r="C52" i="10"/>
  <c r="D52" i="10"/>
  <c r="E52" i="10"/>
  <c r="E53" i="10"/>
  <c r="E54" i="10"/>
  <c r="B55" i="10"/>
  <c r="C55" i="10"/>
  <c r="E55" i="10"/>
  <c r="C56" i="10"/>
  <c r="E56" i="10"/>
  <c r="C57" i="10"/>
  <c r="E57" i="10"/>
  <c r="C59" i="10"/>
  <c r="D59" i="10"/>
  <c r="E59" i="10"/>
  <c r="C60" i="10"/>
  <c r="E60" i="10"/>
  <c r="E61" i="10"/>
  <c r="C62" i="10"/>
  <c r="E62" i="10"/>
  <c r="H62" i="10"/>
  <c r="B63" i="10"/>
  <c r="C63" i="10"/>
  <c r="D63" i="10"/>
  <c r="E63" i="10"/>
  <c r="H63" i="10"/>
  <c r="B64" i="10"/>
  <c r="C64" i="10"/>
  <c r="D64" i="10"/>
  <c r="E64" i="10"/>
  <c r="H64" i="10"/>
  <c r="B65" i="10"/>
  <c r="C65" i="10"/>
  <c r="D65" i="10"/>
  <c r="E65" i="10"/>
  <c r="H65" i="10"/>
  <c r="B66" i="10"/>
  <c r="C66" i="10"/>
  <c r="D66" i="10"/>
  <c r="E66" i="10"/>
  <c r="F66" i="10" s="1"/>
  <c r="H66" i="10"/>
  <c r="E67" i="10"/>
  <c r="H67" i="10"/>
  <c r="AA47" i="2"/>
  <c r="AC47" i="2"/>
  <c r="AD47" i="2" s="1"/>
  <c r="AA48" i="2"/>
  <c r="AC48" i="2"/>
  <c r="AD48" i="2" s="1"/>
  <c r="AA49" i="2"/>
  <c r="AC49" i="2"/>
  <c r="AD49" i="2" s="1"/>
  <c r="AA50" i="2"/>
  <c r="AC50" i="2"/>
  <c r="AD50" i="2" s="1"/>
  <c r="AA51" i="2"/>
  <c r="AC51" i="2"/>
  <c r="AD51" i="2"/>
  <c r="AA52" i="2"/>
  <c r="AC52" i="2"/>
  <c r="AD52" i="2"/>
  <c r="AA53" i="2"/>
  <c r="AC53" i="2"/>
  <c r="AD53" i="2"/>
  <c r="AA54" i="2"/>
  <c r="AC54" i="2"/>
  <c r="AD54" i="2"/>
  <c r="AA55" i="2"/>
  <c r="AC55" i="2"/>
  <c r="AD55" i="2" s="1"/>
  <c r="AA56" i="2"/>
  <c r="AC56" i="2"/>
  <c r="AD56" i="2"/>
  <c r="AA57" i="2"/>
  <c r="AC57" i="2"/>
  <c r="AD57" i="2"/>
  <c r="AA58" i="2"/>
  <c r="AD58" i="2" s="1"/>
  <c r="AC58" i="2"/>
  <c r="AA59" i="2"/>
  <c r="AC59" i="2"/>
  <c r="AD59" i="2"/>
  <c r="AA60" i="2"/>
  <c r="AC60" i="2"/>
  <c r="AD60" i="2"/>
  <c r="AA61" i="2"/>
  <c r="AC61" i="2"/>
  <c r="AD61" i="2"/>
  <c r="AA62" i="2"/>
  <c r="AC62" i="2"/>
  <c r="AD62" i="2"/>
  <c r="AA63" i="2"/>
  <c r="AC63" i="2"/>
  <c r="AD63" i="2" s="1"/>
  <c r="AA64" i="2"/>
  <c r="AC64" i="2"/>
  <c r="AD64" i="2"/>
  <c r="AA65" i="2"/>
  <c r="AC65" i="2"/>
  <c r="AD65" i="2"/>
  <c r="AA66" i="2"/>
  <c r="AD66" i="2" s="1"/>
  <c r="AC66" i="2"/>
  <c r="I53" i="11" l="1"/>
  <c r="K53" i="11" s="1"/>
  <c r="B48" i="10"/>
  <c r="D56" i="10"/>
  <c r="F56" i="10" s="1"/>
  <c r="D49" i="10"/>
  <c r="B60" i="10"/>
  <c r="I67" i="12"/>
  <c r="K67" i="12" s="1"/>
  <c r="I55" i="11"/>
  <c r="K55" i="11" s="1"/>
  <c r="X45" i="9"/>
  <c r="I51" i="11"/>
  <c r="K51" i="11" s="1"/>
  <c r="I54" i="11"/>
  <c r="K54" i="11" s="1"/>
  <c r="F65" i="10"/>
  <c r="G65" i="10" s="1"/>
  <c r="I50" i="11"/>
  <c r="K50" i="11" s="1"/>
  <c r="F64" i="10"/>
  <c r="I59" i="11"/>
  <c r="K59" i="11" s="1"/>
  <c r="G63" i="11"/>
  <c r="I63" i="11" s="1"/>
  <c r="K63" i="11" s="1"/>
  <c r="I66" i="11"/>
  <c r="K66" i="11" s="1"/>
  <c r="G47" i="12"/>
  <c r="I47" i="12" s="1"/>
  <c r="K47" i="12" s="1"/>
  <c r="G60" i="12"/>
  <c r="I60" i="12" s="1"/>
  <c r="K60" i="12" s="1"/>
  <c r="I57" i="11"/>
  <c r="K57" i="11" s="1"/>
  <c r="I58" i="11"/>
  <c r="K58" i="11" s="1"/>
  <c r="I64" i="12"/>
  <c r="K64" i="12" s="1"/>
  <c r="I61" i="11"/>
  <c r="K61" i="11" s="1"/>
  <c r="D61" i="10"/>
  <c r="C61" i="10"/>
  <c r="F61" i="10" s="1"/>
  <c r="C58" i="10"/>
  <c r="D58" i="10"/>
  <c r="B58" i="10"/>
  <c r="F57" i="10"/>
  <c r="G57" i="10" s="1"/>
  <c r="B57" i="10"/>
  <c r="D53" i="10"/>
  <c r="C53" i="10"/>
  <c r="D50" i="10"/>
  <c r="F50" i="10" s="1"/>
  <c r="C49" i="10"/>
  <c r="F48" i="10"/>
  <c r="I51" i="12"/>
  <c r="K51" i="12" s="1"/>
  <c r="I63" i="12"/>
  <c r="K63" i="12" s="1"/>
  <c r="I54" i="12"/>
  <c r="K54" i="12" s="1"/>
  <c r="I56" i="12"/>
  <c r="K56" i="12" s="1"/>
  <c r="I48" i="12"/>
  <c r="K48" i="12" s="1"/>
  <c r="F62" i="12"/>
  <c r="G62" i="12" s="1"/>
  <c r="I55" i="12"/>
  <c r="K55" i="12" s="1"/>
  <c r="I58" i="12"/>
  <c r="K58" i="12" s="1"/>
  <c r="I49" i="12"/>
  <c r="K49" i="12" s="1"/>
  <c r="I65" i="12"/>
  <c r="K65" i="12" s="1"/>
  <c r="I57" i="12"/>
  <c r="K57" i="12" s="1"/>
  <c r="I59" i="12"/>
  <c r="K59" i="12" s="1"/>
  <c r="F50" i="12"/>
  <c r="G50" i="12" s="1"/>
  <c r="I50" i="12" s="1"/>
  <c r="K50" i="12" s="1"/>
  <c r="G66" i="12"/>
  <c r="I66" i="12" s="1"/>
  <c r="K66" i="12" s="1"/>
  <c r="F52" i="12"/>
  <c r="G52" i="12" s="1"/>
  <c r="I64" i="11"/>
  <c r="K64" i="11" s="1"/>
  <c r="I62" i="11"/>
  <c r="K62" i="11" s="1"/>
  <c r="I49" i="11"/>
  <c r="K49" i="11" s="1"/>
  <c r="I56" i="11"/>
  <c r="K56" i="11" s="1"/>
  <c r="G65" i="11"/>
  <c r="I65" i="11" s="1"/>
  <c r="K65" i="11" s="1"/>
  <c r="G48" i="11"/>
  <c r="I48" i="11" s="1"/>
  <c r="K48" i="11" s="1"/>
  <c r="F60" i="11"/>
  <c r="G60" i="11" s="1"/>
  <c r="G52" i="11"/>
  <c r="I52" i="11" s="1"/>
  <c r="K52" i="11" s="1"/>
  <c r="C47" i="10"/>
  <c r="D47" i="10"/>
  <c r="E47" i="10"/>
  <c r="B47" i="10"/>
  <c r="B62" i="10"/>
  <c r="F63" i="10"/>
  <c r="F59" i="10"/>
  <c r="G59" i="10" s="1"/>
  <c r="F62" i="10"/>
  <c r="G62" i="10" s="1"/>
  <c r="F60" i="10"/>
  <c r="G60" i="10" s="1"/>
  <c r="D54" i="10"/>
  <c r="C54" i="10"/>
  <c r="G64" i="10"/>
  <c r="I64" i="10" s="1"/>
  <c r="K64" i="10" s="1"/>
  <c r="G66" i="10"/>
  <c r="I66" i="10" s="1"/>
  <c r="K66" i="10" s="1"/>
  <c r="F55" i="10"/>
  <c r="G55" i="10" s="1"/>
  <c r="F51" i="10"/>
  <c r="G51" i="10" s="1"/>
  <c r="F52" i="10"/>
  <c r="G52" i="10" s="1"/>
  <c r="M47" i="2"/>
  <c r="D47" i="2" s="1"/>
  <c r="M48" i="2"/>
  <c r="B48" i="2" s="1"/>
  <c r="M49" i="2"/>
  <c r="M50" i="2"/>
  <c r="M51" i="2"/>
  <c r="M52" i="2"/>
  <c r="M53" i="2"/>
  <c r="M54" i="2"/>
  <c r="B54" i="2" s="1"/>
  <c r="M55" i="2"/>
  <c r="M56" i="2"/>
  <c r="M57" i="2"/>
  <c r="M58" i="2"/>
  <c r="M59" i="2"/>
  <c r="M60" i="2"/>
  <c r="M61" i="2"/>
  <c r="M62" i="2"/>
  <c r="B62" i="2" s="1"/>
  <c r="M63" i="2"/>
  <c r="M64" i="2"/>
  <c r="M65" i="2"/>
  <c r="M66" i="2"/>
  <c r="M67" i="2"/>
  <c r="B47" i="2"/>
  <c r="E47" i="2"/>
  <c r="H47" i="2"/>
  <c r="C48" i="2"/>
  <c r="D48" i="2"/>
  <c r="E48" i="2"/>
  <c r="H48" i="2"/>
  <c r="B49" i="2"/>
  <c r="C49" i="2"/>
  <c r="D49" i="2"/>
  <c r="E49" i="2"/>
  <c r="H49" i="2"/>
  <c r="B50" i="2"/>
  <c r="C50" i="2"/>
  <c r="D50" i="2"/>
  <c r="E50" i="2"/>
  <c r="H50" i="2"/>
  <c r="B51" i="2"/>
  <c r="C51" i="2"/>
  <c r="D51" i="2"/>
  <c r="E51" i="2"/>
  <c r="H51" i="2"/>
  <c r="B52" i="2"/>
  <c r="C52" i="2"/>
  <c r="D52" i="2"/>
  <c r="E52" i="2"/>
  <c r="H52" i="2"/>
  <c r="B53" i="2"/>
  <c r="C53" i="2"/>
  <c r="D53" i="2"/>
  <c r="E53" i="2"/>
  <c r="H53" i="2"/>
  <c r="E54" i="2"/>
  <c r="H54" i="2"/>
  <c r="B55" i="2"/>
  <c r="C55" i="2"/>
  <c r="D55" i="2"/>
  <c r="E55" i="2"/>
  <c r="H55" i="2"/>
  <c r="B56" i="2"/>
  <c r="C56" i="2"/>
  <c r="D56" i="2"/>
  <c r="E56" i="2"/>
  <c r="H56" i="2"/>
  <c r="B57" i="2"/>
  <c r="C57" i="2"/>
  <c r="D57" i="2"/>
  <c r="E57" i="2"/>
  <c r="H57" i="2"/>
  <c r="B58" i="2"/>
  <c r="C58" i="2"/>
  <c r="D58" i="2"/>
  <c r="E58" i="2"/>
  <c r="H58" i="2"/>
  <c r="B59" i="2"/>
  <c r="C59" i="2"/>
  <c r="D59" i="2"/>
  <c r="E59" i="2"/>
  <c r="H59" i="2"/>
  <c r="B60" i="2"/>
  <c r="C60" i="2"/>
  <c r="D60" i="2"/>
  <c r="E60" i="2"/>
  <c r="H60" i="2"/>
  <c r="B61" i="2"/>
  <c r="C61" i="2"/>
  <c r="D61" i="2"/>
  <c r="E61" i="2"/>
  <c r="H61" i="2"/>
  <c r="E62" i="2"/>
  <c r="H62" i="2"/>
  <c r="B63" i="2"/>
  <c r="C63" i="2"/>
  <c r="D63" i="2"/>
  <c r="E63" i="2"/>
  <c r="H63" i="2"/>
  <c r="B64" i="2"/>
  <c r="C64" i="2"/>
  <c r="D64" i="2"/>
  <c r="E64" i="2"/>
  <c r="H64" i="2"/>
  <c r="B65" i="2"/>
  <c r="C65" i="2"/>
  <c r="D65" i="2"/>
  <c r="E65" i="2"/>
  <c r="H65" i="2"/>
  <c r="B66" i="2"/>
  <c r="C66" i="2"/>
  <c r="D66" i="2"/>
  <c r="E66" i="2"/>
  <c r="F66" i="2" s="1"/>
  <c r="G66" i="2" s="1"/>
  <c r="H66" i="2"/>
  <c r="B67" i="2"/>
  <c r="C67" i="2"/>
  <c r="D67" i="2"/>
  <c r="E67" i="2"/>
  <c r="H67" i="2"/>
  <c r="I65" i="10" l="1"/>
  <c r="K65" i="10" s="1"/>
  <c r="C47" i="2"/>
  <c r="F47" i="2" s="1"/>
  <c r="F58" i="10"/>
  <c r="G58" i="10" s="1"/>
  <c r="F53" i="10"/>
  <c r="G53" i="10" s="1"/>
  <c r="F58" i="2"/>
  <c r="G58" i="2" s="1"/>
  <c r="I58" i="2" s="1"/>
  <c r="K58" i="2" s="1"/>
  <c r="F64" i="2"/>
  <c r="G64" i="2" s="1"/>
  <c r="I64" i="2" s="1"/>
  <c r="K64" i="2" s="1"/>
  <c r="F53" i="2"/>
  <c r="G53" i="2" s="1"/>
  <c r="I53" i="2" s="1"/>
  <c r="K53" i="2" s="1"/>
  <c r="F52" i="2"/>
  <c r="G52" i="2" s="1"/>
  <c r="I52" i="2" s="1"/>
  <c r="K52" i="2" s="1"/>
  <c r="F50" i="2"/>
  <c r="G50" i="2" s="1"/>
  <c r="F56" i="2"/>
  <c r="G56" i="2" s="1"/>
  <c r="I56" i="2" s="1"/>
  <c r="K56" i="2" s="1"/>
  <c r="I66" i="2"/>
  <c r="K66" i="2" s="1"/>
  <c r="I62" i="10"/>
  <c r="K62" i="10" s="1"/>
  <c r="G63" i="10"/>
  <c r="I63" i="10" s="1"/>
  <c r="K63" i="10" s="1"/>
  <c r="G61" i="10"/>
  <c r="G56" i="10"/>
  <c r="G50" i="10"/>
  <c r="F49" i="10"/>
  <c r="G49" i="10" s="1"/>
  <c r="G48" i="10"/>
  <c r="I62" i="12"/>
  <c r="K62" i="12" s="1"/>
  <c r="I52" i="12"/>
  <c r="K52" i="12" s="1"/>
  <c r="I60" i="11"/>
  <c r="K60" i="11" s="1"/>
  <c r="F47" i="10"/>
  <c r="G47" i="10" s="1"/>
  <c r="F54" i="10"/>
  <c r="G54" i="10" s="1"/>
  <c r="F60" i="2"/>
  <c r="G60" i="2" s="1"/>
  <c r="I60" i="2" s="1"/>
  <c r="K60" i="2" s="1"/>
  <c r="D54" i="2"/>
  <c r="C54" i="2"/>
  <c r="F54" i="2" s="1"/>
  <c r="F48" i="2"/>
  <c r="G48" i="2" s="1"/>
  <c r="F61" i="2"/>
  <c r="F67" i="2"/>
  <c r="G67" i="2" s="1"/>
  <c r="I67" i="2" s="1"/>
  <c r="K67" i="2" s="1"/>
  <c r="D62" i="2"/>
  <c r="F55" i="2"/>
  <c r="G55" i="2" s="1"/>
  <c r="F51" i="2"/>
  <c r="G51" i="2" s="1"/>
  <c r="F49" i="2"/>
  <c r="G49" i="2" s="1"/>
  <c r="F65" i="2"/>
  <c r="G65" i="2" s="1"/>
  <c r="C62" i="2"/>
  <c r="F63" i="2"/>
  <c r="G63" i="2" s="1"/>
  <c r="F59" i="2"/>
  <c r="G59" i="2" s="1"/>
  <c r="I59" i="2" s="1"/>
  <c r="K59" i="2" s="1"/>
  <c r="F57" i="2"/>
  <c r="G57" i="2" s="1"/>
  <c r="I57" i="2" s="1"/>
  <c r="K57" i="2" s="1"/>
  <c r="M36" i="2"/>
  <c r="M37" i="2"/>
  <c r="M38" i="2"/>
  <c r="M39" i="2"/>
  <c r="M40" i="2"/>
  <c r="M41" i="2"/>
  <c r="M42" i="2"/>
  <c r="M43" i="2"/>
  <c r="M44" i="2"/>
  <c r="M45" i="2"/>
  <c r="M46" i="2"/>
  <c r="I50" i="2" l="1"/>
  <c r="K50" i="2" s="1"/>
  <c r="G47" i="2"/>
  <c r="I47" i="2" s="1"/>
  <c r="K47" i="2" s="1"/>
  <c r="I55" i="2"/>
  <c r="K55" i="2" s="1"/>
  <c r="I65" i="2"/>
  <c r="K65" i="2" s="1"/>
  <c r="I48" i="2"/>
  <c r="K48" i="2" s="1"/>
  <c r="I51" i="2"/>
  <c r="K51" i="2" s="1"/>
  <c r="G61" i="2"/>
  <c r="I61" i="2" s="1"/>
  <c r="K61" i="2" s="1"/>
  <c r="G54" i="2"/>
  <c r="I54" i="2" s="1"/>
  <c r="K54" i="2" s="1"/>
  <c r="I49" i="2"/>
  <c r="K49" i="2" s="1"/>
  <c r="I63" i="2"/>
  <c r="K63" i="2" s="1"/>
  <c r="F62" i="2"/>
  <c r="G62" i="2" s="1"/>
  <c r="M36" i="11"/>
  <c r="M37" i="11"/>
  <c r="M38" i="11"/>
  <c r="M39" i="11"/>
  <c r="M40" i="11"/>
  <c r="M41" i="11"/>
  <c r="M42" i="11"/>
  <c r="M43" i="11"/>
  <c r="M44" i="11"/>
  <c r="M45" i="11"/>
  <c r="M46" i="11"/>
  <c r="M36" i="10"/>
  <c r="M37" i="10"/>
  <c r="M38" i="10"/>
  <c r="M39" i="10"/>
  <c r="M40" i="10"/>
  <c r="M41" i="10"/>
  <c r="M42" i="10"/>
  <c r="M43" i="10"/>
  <c r="M44" i="10"/>
  <c r="M45" i="10"/>
  <c r="M46" i="10"/>
  <c r="I62" i="2" l="1"/>
  <c r="K62" i="2" s="1"/>
  <c r="E37" i="7"/>
  <c r="E38" i="7"/>
  <c r="E39" i="7"/>
  <c r="E40" i="7"/>
  <c r="E41" i="7"/>
  <c r="E42" i="7"/>
  <c r="D37" i="7"/>
  <c r="D38" i="7"/>
  <c r="D39" i="7"/>
  <c r="D40" i="7"/>
  <c r="D41" i="7"/>
  <c r="D42" i="7"/>
  <c r="D43" i="7"/>
  <c r="C37" i="7"/>
  <c r="C38" i="7"/>
  <c r="C39" i="7"/>
  <c r="C40" i="7"/>
  <c r="C41" i="7"/>
  <c r="C42" i="7"/>
  <c r="C43"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D75" i="4"/>
  <c r="E75" i="4"/>
  <c r="D76" i="4"/>
  <c r="E76" i="4"/>
  <c r="D77" i="4"/>
  <c r="E77" i="4"/>
  <c r="D78" i="4"/>
  <c r="E78" i="4"/>
  <c r="D79" i="4"/>
  <c r="E79" i="4"/>
  <c r="D80" i="4"/>
  <c r="E80" i="4"/>
  <c r="D81" i="4"/>
  <c r="E81" i="4"/>
  <c r="D82" i="4"/>
  <c r="E82" i="4"/>
  <c r="D83" i="4"/>
  <c r="E83" i="4"/>
  <c r="D84" i="4"/>
  <c r="E84" i="4"/>
  <c r="D85" i="4"/>
  <c r="E85" i="4"/>
  <c r="D86" i="4"/>
  <c r="E86" i="4"/>
  <c r="D87" i="4"/>
  <c r="E87" i="4"/>
  <c r="D88" i="4"/>
  <c r="E88" i="4"/>
  <c r="E74" i="4"/>
  <c r="D74" i="4"/>
  <c r="D59" i="4"/>
  <c r="E59" i="4"/>
  <c r="D60" i="4"/>
  <c r="E60" i="4"/>
  <c r="D61" i="4"/>
  <c r="E61" i="4"/>
  <c r="D62" i="4"/>
  <c r="E62" i="4"/>
  <c r="D63" i="4"/>
  <c r="E63" i="4"/>
  <c r="D64" i="4"/>
  <c r="E64" i="4"/>
  <c r="D65" i="4"/>
  <c r="E65" i="4"/>
  <c r="D66" i="4"/>
  <c r="E66" i="4"/>
  <c r="D67" i="4"/>
  <c r="E67" i="4"/>
  <c r="D68" i="4"/>
  <c r="E68" i="4"/>
  <c r="D69" i="4"/>
  <c r="E69" i="4"/>
  <c r="D70" i="4"/>
  <c r="E70" i="4"/>
  <c r="D71" i="4"/>
  <c r="E71" i="4"/>
  <c r="D72" i="4"/>
  <c r="E72" i="4"/>
  <c r="E58" i="4"/>
  <c r="D58" i="4"/>
  <c r="D43" i="4"/>
  <c r="E43" i="4"/>
  <c r="D44" i="4"/>
  <c r="E44" i="4"/>
  <c r="D45" i="4"/>
  <c r="E45" i="4"/>
  <c r="D46" i="4"/>
  <c r="E46" i="4"/>
  <c r="D47" i="4"/>
  <c r="E47" i="4"/>
  <c r="D48" i="4"/>
  <c r="E48" i="4"/>
  <c r="D49" i="4"/>
  <c r="E49" i="4"/>
  <c r="D50" i="4"/>
  <c r="E50" i="4"/>
  <c r="D51" i="4"/>
  <c r="E51" i="4"/>
  <c r="D52" i="4"/>
  <c r="E52" i="4"/>
  <c r="D53" i="4"/>
  <c r="E53" i="4"/>
  <c r="D54" i="4"/>
  <c r="E54" i="4"/>
  <c r="D55" i="4"/>
  <c r="E55" i="4"/>
  <c r="D56" i="4"/>
  <c r="E56" i="4"/>
  <c r="E42" i="4"/>
  <c r="D42" i="4"/>
  <c r="E27" i="4"/>
  <c r="E28" i="4"/>
  <c r="E29" i="4"/>
  <c r="E30" i="4"/>
  <c r="E31" i="4"/>
  <c r="E32" i="4"/>
  <c r="E33" i="4"/>
  <c r="E34" i="4"/>
  <c r="E35" i="4"/>
  <c r="E36" i="4"/>
  <c r="E37" i="4"/>
  <c r="E38" i="4"/>
  <c r="E39" i="4"/>
  <c r="E40" i="4"/>
  <c r="E26" i="4"/>
  <c r="D27" i="4"/>
  <c r="D28" i="4"/>
  <c r="D29" i="4"/>
  <c r="D30" i="4"/>
  <c r="D31" i="4"/>
  <c r="D32" i="4"/>
  <c r="D33" i="4"/>
  <c r="D34" i="4"/>
  <c r="D35" i="4"/>
  <c r="D36" i="4"/>
  <c r="D37" i="4"/>
  <c r="D38" i="4"/>
  <c r="D39" i="4"/>
  <c r="D40" i="4"/>
  <c r="D26" i="4"/>
  <c r="D36" i="12"/>
  <c r="D37" i="12"/>
  <c r="D38" i="12"/>
  <c r="D39" i="12"/>
  <c r="D40" i="12"/>
  <c r="D41" i="12"/>
  <c r="D42" i="12"/>
  <c r="D43" i="12"/>
  <c r="D44" i="12"/>
  <c r="D45" i="12"/>
  <c r="D36" i="11"/>
  <c r="D37" i="11"/>
  <c r="D38" i="11"/>
  <c r="D39" i="11"/>
  <c r="D40" i="11"/>
  <c r="D41" i="11"/>
  <c r="D42" i="11"/>
  <c r="D43" i="11"/>
  <c r="D44" i="11"/>
  <c r="D45" i="11"/>
  <c r="D36" i="10"/>
  <c r="D37" i="10"/>
  <c r="D38" i="10"/>
  <c r="D39" i="10"/>
  <c r="D40" i="10"/>
  <c r="D41" i="10"/>
  <c r="D42" i="10"/>
  <c r="D43" i="10"/>
  <c r="D44" i="10"/>
  <c r="D45" i="10"/>
  <c r="D36" i="2"/>
  <c r="D37" i="2"/>
  <c r="D38" i="2"/>
  <c r="D39" i="2"/>
  <c r="D40" i="2"/>
  <c r="D41" i="2"/>
  <c r="D42" i="2"/>
  <c r="D43" i="2"/>
  <c r="D44" i="2"/>
  <c r="D45" i="2"/>
  <c r="F71" i="4" l="1"/>
  <c r="G71" i="4" s="1"/>
  <c r="F67" i="4"/>
  <c r="G67" i="4" s="1"/>
  <c r="F63" i="4"/>
  <c r="G63" i="4" s="1"/>
  <c r="F59" i="4"/>
  <c r="G59" i="4" s="1"/>
  <c r="F56" i="4"/>
  <c r="G56" i="4" s="1"/>
  <c r="F52" i="4"/>
  <c r="G52" i="4" s="1"/>
  <c r="F48" i="4"/>
  <c r="G48" i="4" s="1"/>
  <c r="F44" i="4"/>
  <c r="G44" i="4" s="1"/>
  <c r="D73" i="4"/>
  <c r="D57" i="4"/>
  <c r="F54" i="4"/>
  <c r="G54" i="4" s="1"/>
  <c r="E57" i="4"/>
  <c r="E73" i="4"/>
  <c r="F80" i="4"/>
  <c r="G80" i="4" s="1"/>
  <c r="F88" i="4"/>
  <c r="G88" i="4" s="1"/>
  <c r="D89" i="4"/>
  <c r="E89" i="4"/>
  <c r="E41" i="4"/>
  <c r="D41" i="4"/>
  <c r="F50" i="4"/>
  <c r="G50" i="4" s="1"/>
  <c r="F64" i="4"/>
  <c r="G64" i="4" s="1"/>
  <c r="F46" i="4"/>
  <c r="G46" i="4" s="1"/>
  <c r="F77" i="4"/>
  <c r="G77" i="4" s="1"/>
  <c r="F53" i="4"/>
  <c r="G53" i="4" s="1"/>
  <c r="F49" i="4"/>
  <c r="G49" i="4" s="1"/>
  <c r="F45" i="4"/>
  <c r="G45" i="4" s="1"/>
  <c r="F72" i="4"/>
  <c r="G72" i="4" s="1"/>
  <c r="F68" i="4"/>
  <c r="G68" i="4" s="1"/>
  <c r="F60" i="4"/>
  <c r="G60" i="4" s="1"/>
  <c r="F55" i="4"/>
  <c r="G55" i="4" s="1"/>
  <c r="F51" i="4"/>
  <c r="G51" i="4" s="1"/>
  <c r="F47" i="4"/>
  <c r="G47" i="4" s="1"/>
  <c r="F43" i="4"/>
  <c r="G43" i="4" s="1"/>
  <c r="F79" i="4"/>
  <c r="G79" i="4" s="1"/>
  <c r="F87" i="4"/>
  <c r="G87" i="4" s="1"/>
  <c r="F38" i="4"/>
  <c r="G38" i="4" s="1"/>
  <c r="F30" i="4"/>
  <c r="G30" i="4" s="1"/>
  <c r="F74" i="4"/>
  <c r="G74" i="4" s="1"/>
  <c r="F78" i="4"/>
  <c r="G78" i="4" s="1"/>
  <c r="F82" i="4"/>
  <c r="G82" i="4" s="1"/>
  <c r="F86" i="4"/>
  <c r="G86" i="4" s="1"/>
  <c r="F75" i="4"/>
  <c r="G75" i="4" s="1"/>
  <c r="F83" i="4"/>
  <c r="G83" i="4" s="1"/>
  <c r="F70" i="4"/>
  <c r="G70" i="4" s="1"/>
  <c r="F66" i="4"/>
  <c r="G66" i="4" s="1"/>
  <c r="F62" i="4"/>
  <c r="G62" i="4" s="1"/>
  <c r="F76" i="4"/>
  <c r="G76" i="4" s="1"/>
  <c r="F69" i="4"/>
  <c r="G69" i="4" s="1"/>
  <c r="F61" i="4"/>
  <c r="G61" i="4" s="1"/>
  <c r="F65" i="4"/>
  <c r="G65" i="4" s="1"/>
  <c r="F84" i="4"/>
  <c r="G84" i="4" s="1"/>
  <c r="F85" i="4"/>
  <c r="G85" i="4" s="1"/>
  <c r="F39" i="4"/>
  <c r="G39" i="4" s="1"/>
  <c r="F31" i="4"/>
  <c r="G31" i="4" s="1"/>
  <c r="F81" i="4"/>
  <c r="G81" i="4" s="1"/>
  <c r="F58" i="4"/>
  <c r="F42" i="4"/>
  <c r="G42" i="4" s="1"/>
  <c r="F26" i="4"/>
  <c r="F33" i="4"/>
  <c r="G33" i="4" s="1"/>
  <c r="F40" i="4"/>
  <c r="G40" i="4" s="1"/>
  <c r="F34" i="4"/>
  <c r="G34" i="4" s="1"/>
  <c r="F27" i="4"/>
  <c r="G27" i="4" s="1"/>
  <c r="F35" i="4"/>
  <c r="G35" i="4" s="1"/>
  <c r="F36" i="4"/>
  <c r="G36" i="4" s="1"/>
  <c r="F28" i="4"/>
  <c r="G28" i="4" s="1"/>
  <c r="F29" i="4"/>
  <c r="G29" i="4" s="1"/>
  <c r="F32" i="4"/>
  <c r="G32" i="4" s="1"/>
  <c r="F37" i="4"/>
  <c r="G37" i="4" s="1"/>
  <c r="D188" i="9"/>
  <c r="E188" i="9" s="1"/>
  <c r="S188" i="9"/>
  <c r="U188" i="9"/>
  <c r="V188" i="9"/>
  <c r="D189" i="9"/>
  <c r="E189" i="9" s="1"/>
  <c r="S189" i="9"/>
  <c r="U189" i="9"/>
  <c r="V189" i="9"/>
  <c r="D190" i="9"/>
  <c r="E190" i="9" s="1"/>
  <c r="S190" i="9"/>
  <c r="U190" i="9"/>
  <c r="V190" i="9"/>
  <c r="D191" i="9"/>
  <c r="E191" i="9" s="1"/>
  <c r="S191" i="9"/>
  <c r="U191" i="9"/>
  <c r="V191" i="9"/>
  <c r="D192" i="9"/>
  <c r="E192" i="9" s="1"/>
  <c r="S192" i="9"/>
  <c r="U192" i="9"/>
  <c r="V192" i="9"/>
  <c r="D193" i="9"/>
  <c r="E193" i="9" s="1"/>
  <c r="S193" i="9"/>
  <c r="U193" i="9"/>
  <c r="V193" i="9"/>
  <c r="D194" i="9"/>
  <c r="E194" i="9" s="1"/>
  <c r="S194" i="9"/>
  <c r="U194" i="9"/>
  <c r="V194" i="9"/>
  <c r="D195" i="9"/>
  <c r="S195" i="9"/>
  <c r="U195" i="9"/>
  <c r="V195" i="9"/>
  <c r="D196" i="9"/>
  <c r="E196" i="9" s="1"/>
  <c r="S196" i="9"/>
  <c r="U196" i="9"/>
  <c r="V196" i="9"/>
  <c r="D197" i="9"/>
  <c r="E197" i="9" s="1"/>
  <c r="S197" i="9"/>
  <c r="U197" i="9"/>
  <c r="V197" i="9"/>
  <c r="D198" i="9"/>
  <c r="E198" i="9" s="1"/>
  <c r="S198" i="9"/>
  <c r="U198" i="9"/>
  <c r="V198" i="9"/>
  <c r="D199" i="9"/>
  <c r="E199" i="9" s="1"/>
  <c r="S199" i="9"/>
  <c r="U199" i="9"/>
  <c r="V199" i="9"/>
  <c r="D200" i="9"/>
  <c r="E200" i="9" s="1"/>
  <c r="S200" i="9"/>
  <c r="U200" i="9"/>
  <c r="V200" i="9"/>
  <c r="D201" i="9"/>
  <c r="E201" i="9" s="1"/>
  <c r="S201" i="9"/>
  <c r="U201" i="9"/>
  <c r="V201" i="9"/>
  <c r="D202" i="9"/>
  <c r="E202" i="9" s="1"/>
  <c r="S202" i="9"/>
  <c r="U202" i="9"/>
  <c r="V202" i="9"/>
  <c r="D203" i="9"/>
  <c r="E203" i="9" s="1"/>
  <c r="S203" i="9"/>
  <c r="U203" i="9"/>
  <c r="V203" i="9"/>
  <c r="D204" i="9"/>
  <c r="E204" i="9" s="1"/>
  <c r="S204" i="9"/>
  <c r="U204" i="9"/>
  <c r="V204" i="9"/>
  <c r="D205" i="9"/>
  <c r="E205" i="9" s="1"/>
  <c r="S205" i="9"/>
  <c r="U205" i="9"/>
  <c r="V205" i="9"/>
  <c r="D206" i="9"/>
  <c r="E206" i="9" s="1"/>
  <c r="S206" i="9"/>
  <c r="U206" i="9"/>
  <c r="V206" i="9"/>
  <c r="D207" i="9"/>
  <c r="E207" i="9" s="1"/>
  <c r="S207" i="9"/>
  <c r="U207" i="9"/>
  <c r="V207" i="9"/>
  <c r="D208" i="9"/>
  <c r="E208" i="9" s="1"/>
  <c r="S208" i="9"/>
  <c r="U208" i="9"/>
  <c r="V208" i="9"/>
  <c r="D209" i="9"/>
  <c r="E209" i="9" s="1"/>
  <c r="S209" i="9"/>
  <c r="U209" i="9"/>
  <c r="V209" i="9"/>
  <c r="D210" i="9"/>
  <c r="E210" i="9" s="1"/>
  <c r="S210" i="9"/>
  <c r="U210" i="9"/>
  <c r="V210" i="9"/>
  <c r="D211" i="9"/>
  <c r="E211" i="9" s="1"/>
  <c r="S211" i="9"/>
  <c r="U211" i="9"/>
  <c r="V211" i="9"/>
  <c r="D212" i="9"/>
  <c r="E212" i="9" s="1"/>
  <c r="S212" i="9"/>
  <c r="U212" i="9"/>
  <c r="V212" i="9"/>
  <c r="D213" i="9"/>
  <c r="E213" i="9" s="1"/>
  <c r="S213" i="9"/>
  <c r="U213" i="9"/>
  <c r="V213" i="9"/>
  <c r="D214" i="9"/>
  <c r="E214" i="9" s="1"/>
  <c r="S214" i="9"/>
  <c r="U214" i="9"/>
  <c r="V214" i="9"/>
  <c r="D215" i="9"/>
  <c r="E215" i="9" s="1"/>
  <c r="S215" i="9"/>
  <c r="U215" i="9"/>
  <c r="V215" i="9"/>
  <c r="D216" i="9"/>
  <c r="E216" i="9" s="1"/>
  <c r="S216" i="9"/>
  <c r="U216" i="9"/>
  <c r="V216" i="9"/>
  <c r="D217" i="9"/>
  <c r="E217" i="9" s="1"/>
  <c r="S217" i="9"/>
  <c r="U217" i="9"/>
  <c r="V217" i="9"/>
  <c r="D218" i="9"/>
  <c r="E218" i="9" s="1"/>
  <c r="S218" i="9"/>
  <c r="U218" i="9"/>
  <c r="V218" i="9"/>
  <c r="D219" i="9"/>
  <c r="E219" i="9" s="1"/>
  <c r="S219" i="9"/>
  <c r="U219" i="9"/>
  <c r="V219" i="9"/>
  <c r="D220" i="9"/>
  <c r="E220" i="9" s="1"/>
  <c r="S220" i="9"/>
  <c r="U220" i="9"/>
  <c r="V220" i="9"/>
  <c r="D221" i="9"/>
  <c r="E221" i="9" s="1"/>
  <c r="S221" i="9"/>
  <c r="U221" i="9"/>
  <c r="V221" i="9"/>
  <c r="D222" i="9"/>
  <c r="E222" i="9" s="1"/>
  <c r="S222" i="9"/>
  <c r="U222" i="9"/>
  <c r="V222" i="9"/>
  <c r="D223" i="9"/>
  <c r="E223" i="9" s="1"/>
  <c r="S223" i="9"/>
  <c r="U223" i="9"/>
  <c r="V223" i="9"/>
  <c r="D224" i="9"/>
  <c r="E224" i="9" s="1"/>
  <c r="S224" i="9"/>
  <c r="U224" i="9"/>
  <c r="V224" i="9"/>
  <c r="D245" i="9"/>
  <c r="E245" i="9" s="1"/>
  <c r="S245" i="9"/>
  <c r="U245" i="9"/>
  <c r="V245" i="9"/>
  <c r="V187" i="9"/>
  <c r="U187" i="9"/>
  <c r="D187" i="9"/>
  <c r="G187" i="9" s="1"/>
  <c r="V186" i="9"/>
  <c r="U186" i="9"/>
  <c r="F186" i="9"/>
  <c r="E186" i="9"/>
  <c r="D186" i="9"/>
  <c r="G186" i="9" s="1"/>
  <c r="S187" i="9"/>
  <c r="S186" i="9"/>
  <c r="D128" i="9"/>
  <c r="E128" i="9" s="1"/>
  <c r="S128" i="9"/>
  <c r="U128" i="9"/>
  <c r="V128" i="9"/>
  <c r="D129" i="9"/>
  <c r="E129" i="9" s="1"/>
  <c r="S129" i="9"/>
  <c r="U129" i="9"/>
  <c r="V129" i="9"/>
  <c r="D130" i="9"/>
  <c r="E130" i="9" s="1"/>
  <c r="S130" i="9"/>
  <c r="U130" i="9"/>
  <c r="V130" i="9"/>
  <c r="D131" i="9"/>
  <c r="E131" i="9" s="1"/>
  <c r="S131" i="9"/>
  <c r="U131" i="9"/>
  <c r="V131" i="9"/>
  <c r="D132" i="9"/>
  <c r="E132" i="9" s="1"/>
  <c r="S132" i="9"/>
  <c r="U132" i="9"/>
  <c r="V132" i="9"/>
  <c r="D133" i="9"/>
  <c r="E133" i="9" s="1"/>
  <c r="S133" i="9"/>
  <c r="U133" i="9"/>
  <c r="V133" i="9"/>
  <c r="D134" i="9"/>
  <c r="E134" i="9" s="1"/>
  <c r="S134" i="9"/>
  <c r="U134" i="9"/>
  <c r="V134" i="9"/>
  <c r="D135" i="9"/>
  <c r="E135" i="9" s="1"/>
  <c r="S135" i="9"/>
  <c r="U135" i="9"/>
  <c r="V135" i="9"/>
  <c r="D136" i="9"/>
  <c r="E136" i="9" s="1"/>
  <c r="S136" i="9"/>
  <c r="U136" i="9"/>
  <c r="V136" i="9"/>
  <c r="D137" i="9"/>
  <c r="E137" i="9" s="1"/>
  <c r="S137" i="9"/>
  <c r="U137" i="9"/>
  <c r="V137" i="9"/>
  <c r="D138" i="9"/>
  <c r="E138" i="9" s="1"/>
  <c r="S138" i="9"/>
  <c r="U138" i="9"/>
  <c r="V138" i="9"/>
  <c r="D139" i="9"/>
  <c r="E139" i="9" s="1"/>
  <c r="S139" i="9"/>
  <c r="U139" i="9"/>
  <c r="V139" i="9"/>
  <c r="D140" i="9"/>
  <c r="E140" i="9" s="1"/>
  <c r="S140" i="9"/>
  <c r="U140" i="9"/>
  <c r="V140" i="9"/>
  <c r="D141" i="9"/>
  <c r="E141" i="9" s="1"/>
  <c r="S141" i="9"/>
  <c r="U141" i="9"/>
  <c r="V141" i="9"/>
  <c r="D185" i="9"/>
  <c r="E185" i="9" s="1"/>
  <c r="S185" i="9"/>
  <c r="U185" i="9"/>
  <c r="V185" i="9"/>
  <c r="V127" i="9"/>
  <c r="U127" i="9"/>
  <c r="D127" i="9"/>
  <c r="E127" i="9" s="1"/>
  <c r="V126" i="9"/>
  <c r="U126" i="9"/>
  <c r="F126" i="9"/>
  <c r="E126" i="9"/>
  <c r="D126" i="9"/>
  <c r="S127" i="9"/>
  <c r="S126"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D79" i="9"/>
  <c r="E79" i="9" s="1"/>
  <c r="S79" i="9"/>
  <c r="U79" i="9"/>
  <c r="V79" i="9"/>
  <c r="D80" i="9"/>
  <c r="E80" i="9" s="1"/>
  <c r="S80" i="9"/>
  <c r="U80" i="9"/>
  <c r="V80" i="9"/>
  <c r="D81" i="9"/>
  <c r="E81" i="9" s="1"/>
  <c r="S81" i="9"/>
  <c r="U81" i="9"/>
  <c r="V81" i="9"/>
  <c r="D82" i="9"/>
  <c r="E82" i="9" s="1"/>
  <c r="S82" i="9"/>
  <c r="U82" i="9"/>
  <c r="V82" i="9"/>
  <c r="D83" i="9"/>
  <c r="E83" i="9" s="1"/>
  <c r="S83" i="9"/>
  <c r="U83" i="9"/>
  <c r="V83" i="9"/>
  <c r="D84" i="9"/>
  <c r="E84" i="9" s="1"/>
  <c r="S84" i="9"/>
  <c r="U84" i="9"/>
  <c r="V84" i="9"/>
  <c r="D85" i="9"/>
  <c r="E85" i="9" s="1"/>
  <c r="S85" i="9"/>
  <c r="U85" i="9"/>
  <c r="V85" i="9"/>
  <c r="D86" i="9"/>
  <c r="E86" i="9" s="1"/>
  <c r="S86" i="9"/>
  <c r="U86" i="9"/>
  <c r="V86" i="9"/>
  <c r="D87" i="9"/>
  <c r="E87" i="9" s="1"/>
  <c r="S87" i="9"/>
  <c r="U87" i="9"/>
  <c r="V87" i="9"/>
  <c r="D88" i="9"/>
  <c r="E88" i="9" s="1"/>
  <c r="S88" i="9"/>
  <c r="U88" i="9"/>
  <c r="V88" i="9"/>
  <c r="D89" i="9"/>
  <c r="E89" i="9" s="1"/>
  <c r="S89" i="9"/>
  <c r="U89" i="9"/>
  <c r="V89" i="9"/>
  <c r="D90" i="9"/>
  <c r="E90" i="9" s="1"/>
  <c r="S90" i="9"/>
  <c r="U90" i="9"/>
  <c r="V90" i="9"/>
  <c r="D91" i="9"/>
  <c r="E91" i="9" s="1"/>
  <c r="S91" i="9"/>
  <c r="U91" i="9"/>
  <c r="V91" i="9"/>
  <c r="D92" i="9"/>
  <c r="E92" i="9" s="1"/>
  <c r="S92" i="9"/>
  <c r="U92" i="9"/>
  <c r="V92" i="9"/>
  <c r="D93" i="9"/>
  <c r="E93" i="9" s="1"/>
  <c r="S93" i="9"/>
  <c r="U93" i="9"/>
  <c r="V93" i="9"/>
  <c r="D94" i="9"/>
  <c r="E94" i="9" s="1"/>
  <c r="S94" i="9"/>
  <c r="U94" i="9"/>
  <c r="V94" i="9"/>
  <c r="D95" i="9"/>
  <c r="E95" i="9" s="1"/>
  <c r="S95" i="9"/>
  <c r="U95" i="9"/>
  <c r="V95" i="9"/>
  <c r="D96" i="9"/>
  <c r="E96" i="9" s="1"/>
  <c r="S96" i="9"/>
  <c r="U96" i="9"/>
  <c r="V96" i="9"/>
  <c r="D97" i="9"/>
  <c r="E97" i="9" s="1"/>
  <c r="S97" i="9"/>
  <c r="U97" i="9"/>
  <c r="V97" i="9"/>
  <c r="D98" i="9"/>
  <c r="E98" i="9" s="1"/>
  <c r="S98" i="9"/>
  <c r="U98" i="9"/>
  <c r="V98" i="9"/>
  <c r="D99" i="9"/>
  <c r="E99" i="9" s="1"/>
  <c r="S99" i="9"/>
  <c r="U99" i="9"/>
  <c r="V99" i="9"/>
  <c r="D100" i="9"/>
  <c r="E100" i="9" s="1"/>
  <c r="S100" i="9"/>
  <c r="U100" i="9"/>
  <c r="V100" i="9"/>
  <c r="D101" i="9"/>
  <c r="E101" i="9" s="1"/>
  <c r="S101" i="9"/>
  <c r="U101" i="9"/>
  <c r="V101" i="9"/>
  <c r="D102" i="9"/>
  <c r="E102" i="9" s="1"/>
  <c r="S102" i="9"/>
  <c r="U102" i="9"/>
  <c r="V102" i="9"/>
  <c r="D103" i="9"/>
  <c r="E103" i="9" s="1"/>
  <c r="S103" i="9"/>
  <c r="U103" i="9"/>
  <c r="V103" i="9"/>
  <c r="D104" i="9"/>
  <c r="E104" i="9" s="1"/>
  <c r="S104" i="9"/>
  <c r="U104" i="9"/>
  <c r="V104" i="9"/>
  <c r="D125" i="9"/>
  <c r="E125" i="9" s="1"/>
  <c r="S125" i="9"/>
  <c r="U125" i="9"/>
  <c r="V125" i="9"/>
  <c r="V67" i="9"/>
  <c r="U67" i="9"/>
  <c r="D67" i="9"/>
  <c r="G67" i="9" s="1"/>
  <c r="V66" i="9"/>
  <c r="U66" i="9"/>
  <c r="F66" i="9"/>
  <c r="E66" i="9"/>
  <c r="D66" i="9"/>
  <c r="S67" i="9"/>
  <c r="S66" i="9"/>
  <c r="C185" i="7"/>
  <c r="D185" i="7"/>
  <c r="E185" i="7"/>
  <c r="C186" i="7"/>
  <c r="D186" i="7"/>
  <c r="E186" i="7"/>
  <c r="C187" i="7"/>
  <c r="D187" i="7"/>
  <c r="E187" i="7"/>
  <c r="C188" i="7"/>
  <c r="D188" i="7"/>
  <c r="E188" i="7"/>
  <c r="C189" i="7"/>
  <c r="D189" i="7"/>
  <c r="E189" i="7"/>
  <c r="C190" i="7"/>
  <c r="D190" i="7"/>
  <c r="E190" i="7"/>
  <c r="C191" i="7"/>
  <c r="D191" i="7"/>
  <c r="E191" i="7"/>
  <c r="C192" i="7"/>
  <c r="D192" i="7"/>
  <c r="E192" i="7"/>
  <c r="C193" i="7"/>
  <c r="D193" i="7"/>
  <c r="E193" i="7"/>
  <c r="C194" i="7"/>
  <c r="D194" i="7"/>
  <c r="E194" i="7"/>
  <c r="C195" i="7"/>
  <c r="D195" i="7"/>
  <c r="E195" i="7"/>
  <c r="C196" i="7"/>
  <c r="D196" i="7"/>
  <c r="E196" i="7"/>
  <c r="C197" i="7"/>
  <c r="D197" i="7"/>
  <c r="E197" i="7"/>
  <c r="C198" i="7"/>
  <c r="D198" i="7"/>
  <c r="E198" i="7"/>
  <c r="C199" i="7"/>
  <c r="D199" i="7"/>
  <c r="E199" i="7"/>
  <c r="C200" i="7"/>
  <c r="D200" i="7"/>
  <c r="E200" i="7"/>
  <c r="C201" i="7"/>
  <c r="D201" i="7"/>
  <c r="E201" i="7"/>
  <c r="C202" i="7"/>
  <c r="D202" i="7"/>
  <c r="E202" i="7"/>
  <c r="C203" i="7"/>
  <c r="F203" i="7" s="1"/>
  <c r="D203" i="7"/>
  <c r="C204" i="7"/>
  <c r="F204" i="7" s="1"/>
  <c r="D204" i="7"/>
  <c r="C205" i="7"/>
  <c r="F205" i="7" s="1"/>
  <c r="D205" i="7"/>
  <c r="C206" i="7"/>
  <c r="F206" i="7" s="1"/>
  <c r="D206" i="7"/>
  <c r="C207" i="7"/>
  <c r="F207" i="7" s="1"/>
  <c r="D207" i="7"/>
  <c r="C208" i="7"/>
  <c r="F208" i="7" s="1"/>
  <c r="D208" i="7"/>
  <c r="C209" i="7"/>
  <c r="F209" i="7" s="1"/>
  <c r="D209" i="7"/>
  <c r="C210" i="7"/>
  <c r="F210" i="7" s="1"/>
  <c r="D210" i="7"/>
  <c r="C211" i="7"/>
  <c r="F211" i="7" s="1"/>
  <c r="D211" i="7"/>
  <c r="C212" i="7"/>
  <c r="F212" i="7" s="1"/>
  <c r="D212" i="7"/>
  <c r="C213" i="7"/>
  <c r="F213" i="7" s="1"/>
  <c r="D213" i="7"/>
  <c r="C214" i="7"/>
  <c r="F214" i="7" s="1"/>
  <c r="D214" i="7"/>
  <c r="C215" i="7"/>
  <c r="F215" i="7" s="1"/>
  <c r="D215" i="7"/>
  <c r="C216" i="7"/>
  <c r="F216" i="7" s="1"/>
  <c r="D216" i="7"/>
  <c r="C217" i="7"/>
  <c r="F217" i="7" s="1"/>
  <c r="D217" i="7"/>
  <c r="C218" i="7"/>
  <c r="F218" i="7" s="1"/>
  <c r="D218" i="7"/>
  <c r="C219" i="7"/>
  <c r="F219" i="7" s="1"/>
  <c r="D219" i="7"/>
  <c r="C220" i="7"/>
  <c r="F220" i="7" s="1"/>
  <c r="D220" i="7"/>
  <c r="C221" i="7"/>
  <c r="F221" i="7" s="1"/>
  <c r="D221" i="7"/>
  <c r="C222" i="7"/>
  <c r="F222" i="7" s="1"/>
  <c r="D222" i="7"/>
  <c r="E184" i="7"/>
  <c r="D184" i="7"/>
  <c r="C184" i="7"/>
  <c r="C125" i="7"/>
  <c r="D125" i="7"/>
  <c r="E125" i="7"/>
  <c r="C126" i="7"/>
  <c r="D126" i="7"/>
  <c r="E126" i="7"/>
  <c r="C127" i="7"/>
  <c r="D127" i="7"/>
  <c r="E127" i="7"/>
  <c r="C128" i="7"/>
  <c r="D128" i="7"/>
  <c r="E128" i="7"/>
  <c r="C129" i="7"/>
  <c r="D129" i="7"/>
  <c r="E129" i="7"/>
  <c r="C130" i="7"/>
  <c r="D130" i="7"/>
  <c r="E130" i="7"/>
  <c r="C131" i="7"/>
  <c r="D131" i="7"/>
  <c r="E131" i="7"/>
  <c r="C132" i="7"/>
  <c r="D132" i="7"/>
  <c r="E132" i="7"/>
  <c r="C133" i="7"/>
  <c r="D133" i="7"/>
  <c r="E133" i="7"/>
  <c r="C134" i="7"/>
  <c r="D134" i="7"/>
  <c r="E134" i="7"/>
  <c r="C135" i="7"/>
  <c r="D135" i="7"/>
  <c r="E135" i="7"/>
  <c r="C136" i="7"/>
  <c r="D136" i="7"/>
  <c r="E136" i="7"/>
  <c r="C137" i="7"/>
  <c r="D137" i="7"/>
  <c r="E137" i="7"/>
  <c r="C138" i="7"/>
  <c r="D138" i="7"/>
  <c r="E138" i="7"/>
  <c r="C139" i="7"/>
  <c r="D139" i="7"/>
  <c r="E139" i="7"/>
  <c r="C140" i="7"/>
  <c r="F140" i="7" s="1"/>
  <c r="D140" i="7"/>
  <c r="C141" i="7"/>
  <c r="F141" i="7" s="1"/>
  <c r="D141" i="7"/>
  <c r="C142" i="7"/>
  <c r="F142" i="7" s="1"/>
  <c r="D142" i="7"/>
  <c r="C143" i="7"/>
  <c r="F143" i="7" s="1"/>
  <c r="D143" i="7"/>
  <c r="C144" i="7"/>
  <c r="F144" i="7" s="1"/>
  <c r="D144" i="7"/>
  <c r="C145" i="7"/>
  <c r="F145" i="7" s="1"/>
  <c r="D145" i="7"/>
  <c r="C146" i="7"/>
  <c r="F146" i="7" s="1"/>
  <c r="D146" i="7"/>
  <c r="C147" i="7"/>
  <c r="F147" i="7" s="1"/>
  <c r="D147" i="7"/>
  <c r="C148" i="7"/>
  <c r="F148" i="7" s="1"/>
  <c r="D148" i="7"/>
  <c r="C149" i="7"/>
  <c r="F149" i="7" s="1"/>
  <c r="D149" i="7"/>
  <c r="C150" i="7"/>
  <c r="F150" i="7" s="1"/>
  <c r="D150" i="7"/>
  <c r="C151" i="7"/>
  <c r="F151" i="7" s="1"/>
  <c r="D151" i="7"/>
  <c r="C152" i="7"/>
  <c r="F152" i="7" s="1"/>
  <c r="D152" i="7"/>
  <c r="C153" i="7"/>
  <c r="F153" i="7" s="1"/>
  <c r="D153" i="7"/>
  <c r="C154" i="7"/>
  <c r="F154" i="7" s="1"/>
  <c r="D154" i="7"/>
  <c r="C155" i="7"/>
  <c r="F155" i="7" s="1"/>
  <c r="D155" i="7"/>
  <c r="C156" i="7"/>
  <c r="F156" i="7" s="1"/>
  <c r="D156" i="7"/>
  <c r="C157" i="7"/>
  <c r="F157" i="7" s="1"/>
  <c r="D157" i="7"/>
  <c r="C158" i="7"/>
  <c r="F158" i="7" s="1"/>
  <c r="D158" i="7"/>
  <c r="C159" i="7"/>
  <c r="F159" i="7" s="1"/>
  <c r="D159" i="7"/>
  <c r="C160" i="7"/>
  <c r="F160" i="7" s="1"/>
  <c r="D160" i="7"/>
  <c r="C161" i="7"/>
  <c r="F161" i="7" s="1"/>
  <c r="D161" i="7"/>
  <c r="C162" i="7"/>
  <c r="F162" i="7" s="1"/>
  <c r="D162" i="7"/>
  <c r="E124" i="7"/>
  <c r="D124" i="7"/>
  <c r="C124" i="7"/>
  <c r="C65" i="7"/>
  <c r="D65" i="7"/>
  <c r="E65" i="7"/>
  <c r="C66" i="7"/>
  <c r="D66" i="7"/>
  <c r="E66" i="7"/>
  <c r="C67" i="7"/>
  <c r="D67" i="7"/>
  <c r="E67" i="7"/>
  <c r="C68" i="7"/>
  <c r="D68" i="7"/>
  <c r="E68" i="7"/>
  <c r="C69" i="7"/>
  <c r="D69" i="7"/>
  <c r="E69" i="7"/>
  <c r="C70" i="7"/>
  <c r="D70" i="7"/>
  <c r="E70" i="7"/>
  <c r="C71" i="7"/>
  <c r="D71" i="7"/>
  <c r="E71" i="7"/>
  <c r="C72" i="7"/>
  <c r="D72" i="7"/>
  <c r="E72" i="7"/>
  <c r="C73" i="7"/>
  <c r="D73" i="7"/>
  <c r="E73" i="7"/>
  <c r="C74" i="7"/>
  <c r="D74" i="7"/>
  <c r="E74" i="7"/>
  <c r="C75" i="7"/>
  <c r="D75" i="7"/>
  <c r="E75" i="7"/>
  <c r="C76" i="7"/>
  <c r="D76" i="7"/>
  <c r="E76" i="7"/>
  <c r="C77" i="7"/>
  <c r="D77" i="7"/>
  <c r="E77" i="7"/>
  <c r="C78" i="7"/>
  <c r="D78" i="7"/>
  <c r="E78" i="7"/>
  <c r="C79" i="7"/>
  <c r="D79" i="7"/>
  <c r="E79" i="7"/>
  <c r="C80" i="7"/>
  <c r="D80" i="7"/>
  <c r="E80" i="7"/>
  <c r="C81" i="7"/>
  <c r="D81" i="7"/>
  <c r="E81" i="7"/>
  <c r="C82" i="7"/>
  <c r="D82" i="7"/>
  <c r="E82" i="7"/>
  <c r="C83" i="7"/>
  <c r="D83" i="7"/>
  <c r="E83" i="7"/>
  <c r="C84" i="7"/>
  <c r="D84" i="7"/>
  <c r="E84" i="7"/>
  <c r="C85" i="7"/>
  <c r="D85" i="7"/>
  <c r="E85" i="7"/>
  <c r="C86" i="7"/>
  <c r="D86" i="7"/>
  <c r="E86" i="7"/>
  <c r="C87" i="7"/>
  <c r="D87" i="7"/>
  <c r="E87" i="7"/>
  <c r="C88" i="7"/>
  <c r="D88" i="7"/>
  <c r="E88" i="7"/>
  <c r="C89" i="7"/>
  <c r="D89" i="7"/>
  <c r="E89" i="7"/>
  <c r="C90" i="7"/>
  <c r="D90" i="7"/>
  <c r="E90" i="7"/>
  <c r="C91" i="7"/>
  <c r="D91" i="7"/>
  <c r="E91" i="7"/>
  <c r="C92" i="7"/>
  <c r="D92" i="7"/>
  <c r="E92" i="7"/>
  <c r="C93" i="7"/>
  <c r="D93" i="7"/>
  <c r="E93" i="7"/>
  <c r="C94" i="7"/>
  <c r="D94" i="7"/>
  <c r="E94" i="7"/>
  <c r="C95" i="7"/>
  <c r="D95" i="7"/>
  <c r="E95" i="7"/>
  <c r="C96" i="7"/>
  <c r="D96" i="7"/>
  <c r="E96" i="7"/>
  <c r="C97" i="7"/>
  <c r="D97" i="7"/>
  <c r="E97" i="7"/>
  <c r="C98" i="7"/>
  <c r="D98" i="7"/>
  <c r="E98" i="7"/>
  <c r="C99" i="7"/>
  <c r="D99" i="7"/>
  <c r="E99" i="7"/>
  <c r="C100" i="7"/>
  <c r="D100" i="7"/>
  <c r="E100" i="7"/>
  <c r="C101" i="7"/>
  <c r="D101" i="7"/>
  <c r="E101" i="7"/>
  <c r="C102" i="7"/>
  <c r="D102" i="7"/>
  <c r="E102" i="7"/>
  <c r="E64" i="7"/>
  <c r="D64" i="7"/>
  <c r="C64" i="7"/>
  <c r="AE68" i="12"/>
  <c r="Y68" i="12"/>
  <c r="X68" i="12"/>
  <c r="W68" i="12"/>
  <c r="AC67" i="12"/>
  <c r="AA67" i="12"/>
  <c r="AC46" i="12"/>
  <c r="AA46" i="12"/>
  <c r="D46" i="12"/>
  <c r="H46" i="12"/>
  <c r="E46" i="12"/>
  <c r="AC45" i="12"/>
  <c r="AA45" i="12"/>
  <c r="H45" i="12"/>
  <c r="E45" i="12"/>
  <c r="AC44" i="12"/>
  <c r="AA44" i="12"/>
  <c r="H44" i="12"/>
  <c r="E44" i="12"/>
  <c r="AC43" i="12"/>
  <c r="AA43" i="12"/>
  <c r="H43" i="12"/>
  <c r="E43" i="12"/>
  <c r="AC42" i="12"/>
  <c r="AA42" i="12"/>
  <c r="H42" i="12"/>
  <c r="E42" i="12"/>
  <c r="AC41" i="12"/>
  <c r="AA41" i="12"/>
  <c r="H41" i="12"/>
  <c r="E41" i="12"/>
  <c r="AC40" i="12"/>
  <c r="AA40" i="12"/>
  <c r="H40" i="12"/>
  <c r="E40" i="12"/>
  <c r="AC39" i="12"/>
  <c r="AA39" i="12"/>
  <c r="H39" i="12"/>
  <c r="E39" i="12"/>
  <c r="AC38" i="12"/>
  <c r="AA38" i="12"/>
  <c r="H38" i="12"/>
  <c r="E38" i="12"/>
  <c r="AC37" i="12"/>
  <c r="AA37" i="12"/>
  <c r="H37" i="12"/>
  <c r="E37" i="12"/>
  <c r="AC36" i="12"/>
  <c r="AA36" i="12"/>
  <c r="H36" i="12"/>
  <c r="E36" i="12"/>
  <c r="AC35" i="12"/>
  <c r="AA35" i="12"/>
  <c r="D35" i="12"/>
  <c r="H35" i="12"/>
  <c r="E35" i="12"/>
  <c r="AC34" i="12"/>
  <c r="AA34" i="12"/>
  <c r="D34" i="12"/>
  <c r="H34" i="12"/>
  <c r="E34" i="12"/>
  <c r="AC33" i="12"/>
  <c r="AA33" i="12"/>
  <c r="D33" i="12"/>
  <c r="H33" i="12"/>
  <c r="E33" i="12"/>
  <c r="AC32" i="12"/>
  <c r="AA32" i="12"/>
  <c r="D32" i="12"/>
  <c r="H32" i="12"/>
  <c r="E32" i="12"/>
  <c r="AC31" i="12"/>
  <c r="AA31" i="12"/>
  <c r="D31" i="12"/>
  <c r="H31" i="12"/>
  <c r="E31" i="12"/>
  <c r="AC30" i="12"/>
  <c r="AA30" i="12"/>
  <c r="D30" i="12"/>
  <c r="H30" i="12"/>
  <c r="E30" i="12"/>
  <c r="AC29" i="12"/>
  <c r="AA29" i="12"/>
  <c r="D29" i="12"/>
  <c r="H29" i="12"/>
  <c r="E29" i="12"/>
  <c r="AC28" i="12"/>
  <c r="AA28" i="12"/>
  <c r="D28" i="12"/>
  <c r="H28" i="12"/>
  <c r="E28" i="12"/>
  <c r="AC27" i="12"/>
  <c r="AA27" i="12"/>
  <c r="D27" i="12"/>
  <c r="H27" i="12"/>
  <c r="E27" i="12"/>
  <c r="AC26" i="12"/>
  <c r="AA26" i="12"/>
  <c r="M26" i="12"/>
  <c r="D26" i="12" s="1"/>
  <c r="AC25" i="12"/>
  <c r="AA25" i="12"/>
  <c r="M25" i="12"/>
  <c r="D25" i="12" s="1"/>
  <c r="AC24" i="12"/>
  <c r="AA24" i="12"/>
  <c r="M24" i="12"/>
  <c r="D24" i="12" s="1"/>
  <c r="AC23" i="12"/>
  <c r="AA23" i="12"/>
  <c r="M23" i="12"/>
  <c r="D23" i="12" s="1"/>
  <c r="AC22" i="12"/>
  <c r="AA22" i="12"/>
  <c r="M22" i="12"/>
  <c r="D22" i="12" s="1"/>
  <c r="AC21" i="12"/>
  <c r="AA21" i="12"/>
  <c r="M21" i="12"/>
  <c r="D21" i="12" s="1"/>
  <c r="AC20" i="12"/>
  <c r="AA20" i="12"/>
  <c r="M20" i="12"/>
  <c r="D20" i="12" s="1"/>
  <c r="AC19" i="12"/>
  <c r="AA19" i="12"/>
  <c r="M19" i="12"/>
  <c r="D19" i="12" s="1"/>
  <c r="AC18" i="12"/>
  <c r="AA18" i="12"/>
  <c r="M18" i="12"/>
  <c r="D18" i="12" s="1"/>
  <c r="AC17" i="12"/>
  <c r="AA17" i="12"/>
  <c r="M17" i="12"/>
  <c r="D17" i="12" s="1"/>
  <c r="AC16" i="12"/>
  <c r="AA16" i="12"/>
  <c r="M16" i="12"/>
  <c r="D16" i="12" s="1"/>
  <c r="AC15" i="12"/>
  <c r="AA15" i="12"/>
  <c r="M15" i="12"/>
  <c r="D15" i="12" s="1"/>
  <c r="AC14" i="12"/>
  <c r="AA14" i="12"/>
  <c r="M14" i="12"/>
  <c r="D14" i="12" s="1"/>
  <c r="AC13" i="12"/>
  <c r="AA13" i="12"/>
  <c r="M13" i="12"/>
  <c r="D13" i="12" s="1"/>
  <c r="AC12" i="12"/>
  <c r="AA12" i="12"/>
  <c r="M12" i="12"/>
  <c r="D12" i="12" s="1"/>
  <c r="AC11" i="12"/>
  <c r="AA11" i="12"/>
  <c r="M11" i="12"/>
  <c r="D11" i="12" s="1"/>
  <c r="AC10" i="12"/>
  <c r="AA10" i="12"/>
  <c r="M10" i="12"/>
  <c r="D10" i="12" s="1"/>
  <c r="AC9" i="12"/>
  <c r="AA9" i="12"/>
  <c r="M9" i="12"/>
  <c r="D9" i="12" s="1"/>
  <c r="AC8" i="12"/>
  <c r="AA8" i="12"/>
  <c r="M8" i="12"/>
  <c r="D8" i="12" s="1"/>
  <c r="AE68" i="11"/>
  <c r="Y68" i="11"/>
  <c r="X68" i="11"/>
  <c r="W68" i="11"/>
  <c r="AC67" i="11"/>
  <c r="AA67" i="11"/>
  <c r="AC46" i="11"/>
  <c r="AA46" i="11"/>
  <c r="D46" i="11"/>
  <c r="H46" i="11"/>
  <c r="E46" i="11"/>
  <c r="AC45" i="11"/>
  <c r="AA45" i="11"/>
  <c r="H45" i="11"/>
  <c r="E45" i="11"/>
  <c r="AC44" i="11"/>
  <c r="AA44" i="11"/>
  <c r="H44" i="11"/>
  <c r="E44" i="11"/>
  <c r="AC43" i="11"/>
  <c r="AA43" i="11"/>
  <c r="H43" i="11"/>
  <c r="E43" i="11"/>
  <c r="AC42" i="11"/>
  <c r="AA42" i="11"/>
  <c r="H42" i="11"/>
  <c r="E42" i="11"/>
  <c r="AC41" i="11"/>
  <c r="AA41" i="11"/>
  <c r="H41" i="11"/>
  <c r="E41" i="11"/>
  <c r="AC40" i="11"/>
  <c r="AA40" i="11"/>
  <c r="H40" i="11"/>
  <c r="E40" i="11"/>
  <c r="AC39" i="11"/>
  <c r="AA39" i="11"/>
  <c r="H39" i="11"/>
  <c r="E39" i="11"/>
  <c r="AC38" i="11"/>
  <c r="AA38" i="11"/>
  <c r="H38" i="11"/>
  <c r="E38" i="11"/>
  <c r="AC37" i="11"/>
  <c r="AA37" i="11"/>
  <c r="H37" i="11"/>
  <c r="E37" i="11"/>
  <c r="AC36" i="11"/>
  <c r="AA36" i="11"/>
  <c r="H36" i="11"/>
  <c r="E36" i="11"/>
  <c r="AC35" i="11"/>
  <c r="AA35" i="11"/>
  <c r="M35" i="11"/>
  <c r="D35" i="11" s="1"/>
  <c r="H35" i="11"/>
  <c r="E35" i="11"/>
  <c r="AC34" i="11"/>
  <c r="AA34" i="11"/>
  <c r="M34" i="11"/>
  <c r="D34" i="11" s="1"/>
  <c r="H34" i="11"/>
  <c r="E34" i="11"/>
  <c r="AC33" i="11"/>
  <c r="AA33" i="11"/>
  <c r="M33" i="11"/>
  <c r="D33" i="11" s="1"/>
  <c r="H33" i="11"/>
  <c r="E33" i="11"/>
  <c r="AC32" i="11"/>
  <c r="AA32" i="11"/>
  <c r="M32" i="11"/>
  <c r="D32" i="11" s="1"/>
  <c r="H32" i="11"/>
  <c r="E32" i="11"/>
  <c r="AC31" i="11"/>
  <c r="AA31" i="11"/>
  <c r="M31" i="11"/>
  <c r="D31" i="11" s="1"/>
  <c r="H31" i="11"/>
  <c r="E31" i="11"/>
  <c r="AC30" i="11"/>
  <c r="AA30" i="11"/>
  <c r="M30" i="11"/>
  <c r="D30" i="11" s="1"/>
  <c r="H30" i="11"/>
  <c r="E30" i="11"/>
  <c r="AC29" i="11"/>
  <c r="AA29" i="11"/>
  <c r="M29" i="11"/>
  <c r="D29" i="11" s="1"/>
  <c r="H29" i="11"/>
  <c r="E29" i="11"/>
  <c r="AC28" i="11"/>
  <c r="AA28" i="11"/>
  <c r="M28" i="11"/>
  <c r="D28" i="11" s="1"/>
  <c r="H28" i="11"/>
  <c r="E28" i="11"/>
  <c r="AC27" i="11"/>
  <c r="AA27" i="11"/>
  <c r="M27" i="11"/>
  <c r="D27" i="11" s="1"/>
  <c r="H27" i="11"/>
  <c r="E27" i="11"/>
  <c r="AC26" i="11"/>
  <c r="AA26" i="11"/>
  <c r="M26" i="11"/>
  <c r="D26" i="11" s="1"/>
  <c r="H26" i="11"/>
  <c r="E26" i="11"/>
  <c r="AC25" i="11"/>
  <c r="AA25" i="11"/>
  <c r="M25" i="11"/>
  <c r="D25" i="11" s="1"/>
  <c r="H25" i="11"/>
  <c r="E25" i="11"/>
  <c r="AC24" i="11"/>
  <c r="AA24" i="11"/>
  <c r="M24" i="11"/>
  <c r="D24" i="11" s="1"/>
  <c r="H24" i="11"/>
  <c r="E24" i="11"/>
  <c r="AC23" i="11"/>
  <c r="AA23" i="11"/>
  <c r="M23" i="11"/>
  <c r="D23" i="11" s="1"/>
  <c r="AC22" i="11"/>
  <c r="AA22" i="11"/>
  <c r="M22" i="11"/>
  <c r="D22" i="11" s="1"/>
  <c r="AC21" i="11"/>
  <c r="AA21" i="11"/>
  <c r="M21" i="11"/>
  <c r="D21" i="11" s="1"/>
  <c r="AC20" i="11"/>
  <c r="AA20" i="11"/>
  <c r="M20" i="11"/>
  <c r="D20" i="11" s="1"/>
  <c r="AC19" i="11"/>
  <c r="AA19" i="11"/>
  <c r="M19" i="11"/>
  <c r="D19" i="11" s="1"/>
  <c r="AC18" i="11"/>
  <c r="AA18" i="11"/>
  <c r="M18" i="11"/>
  <c r="D18" i="11" s="1"/>
  <c r="AC17" i="11"/>
  <c r="AA17" i="11"/>
  <c r="M17" i="11"/>
  <c r="D17" i="11" s="1"/>
  <c r="AC16" i="11"/>
  <c r="AA16" i="11"/>
  <c r="M16" i="11"/>
  <c r="D16" i="11" s="1"/>
  <c r="AC15" i="11"/>
  <c r="AA15" i="11"/>
  <c r="M15" i="11"/>
  <c r="D15" i="11" s="1"/>
  <c r="AC14" i="11"/>
  <c r="AA14" i="11"/>
  <c r="M14" i="11"/>
  <c r="D14" i="11" s="1"/>
  <c r="AC13" i="11"/>
  <c r="AA13" i="11"/>
  <c r="M13" i="11"/>
  <c r="D13" i="11" s="1"/>
  <c r="AC12" i="11"/>
  <c r="AA12" i="11"/>
  <c r="M12" i="11"/>
  <c r="D12" i="11" s="1"/>
  <c r="AC11" i="11"/>
  <c r="AA11" i="11"/>
  <c r="M11" i="11"/>
  <c r="D11" i="11" s="1"/>
  <c r="AC10" i="11"/>
  <c r="AA10" i="11"/>
  <c r="M10" i="11"/>
  <c r="D10" i="11" s="1"/>
  <c r="AC9" i="11"/>
  <c r="AA9" i="11"/>
  <c r="M9" i="11"/>
  <c r="D9" i="11" s="1"/>
  <c r="AC8" i="11"/>
  <c r="AA8" i="11"/>
  <c r="M8" i="11"/>
  <c r="D8" i="11" s="1"/>
  <c r="AE68" i="10"/>
  <c r="Y68" i="10"/>
  <c r="X68" i="10"/>
  <c r="W68" i="10"/>
  <c r="AC67" i="10"/>
  <c r="AA67" i="10"/>
  <c r="M67" i="10"/>
  <c r="D67" i="10" s="1"/>
  <c r="AC46" i="10"/>
  <c r="AA46" i="10"/>
  <c r="D46" i="10"/>
  <c r="AC45" i="10"/>
  <c r="AA45" i="10"/>
  <c r="E45" i="10"/>
  <c r="AC44" i="10"/>
  <c r="AA44" i="10"/>
  <c r="E44" i="10"/>
  <c r="AC43" i="10"/>
  <c r="AA43" i="10"/>
  <c r="E43" i="10"/>
  <c r="AC42" i="10"/>
  <c r="AA42" i="10"/>
  <c r="E42" i="10"/>
  <c r="AC41" i="10"/>
  <c r="AA41" i="10"/>
  <c r="E41" i="10"/>
  <c r="AC40" i="10"/>
  <c r="AA40" i="10"/>
  <c r="E40" i="10"/>
  <c r="AC39" i="10"/>
  <c r="AA39" i="10"/>
  <c r="E39" i="10"/>
  <c r="AC38" i="10"/>
  <c r="AA38" i="10"/>
  <c r="E38" i="10"/>
  <c r="AC37" i="10"/>
  <c r="AA37" i="10"/>
  <c r="E37" i="10"/>
  <c r="AC36" i="10"/>
  <c r="AA36" i="10"/>
  <c r="E36" i="10"/>
  <c r="AC35" i="10"/>
  <c r="AA35" i="10"/>
  <c r="M35" i="10"/>
  <c r="D35" i="10" s="1"/>
  <c r="AC34" i="10"/>
  <c r="AA34" i="10"/>
  <c r="M34" i="10"/>
  <c r="D34" i="10" s="1"/>
  <c r="AC33" i="10"/>
  <c r="AA33" i="10"/>
  <c r="M33" i="10"/>
  <c r="D33" i="10" s="1"/>
  <c r="AC32" i="10"/>
  <c r="AA32" i="10"/>
  <c r="M32" i="10"/>
  <c r="D32" i="10" s="1"/>
  <c r="AC31" i="10"/>
  <c r="AA31" i="10"/>
  <c r="M31" i="10"/>
  <c r="D31" i="10" s="1"/>
  <c r="AC30" i="10"/>
  <c r="AA30" i="10"/>
  <c r="M30" i="10"/>
  <c r="D30" i="10" s="1"/>
  <c r="AC29" i="10"/>
  <c r="AA29" i="10"/>
  <c r="M29" i="10"/>
  <c r="D29" i="10" s="1"/>
  <c r="AC28" i="10"/>
  <c r="AA28" i="10"/>
  <c r="M28" i="10"/>
  <c r="D28" i="10" s="1"/>
  <c r="AC27" i="10"/>
  <c r="AA27" i="10"/>
  <c r="M27" i="10"/>
  <c r="D27" i="10" s="1"/>
  <c r="AC26" i="10"/>
  <c r="AA26" i="10"/>
  <c r="M26" i="10"/>
  <c r="D26" i="10" s="1"/>
  <c r="AC25" i="10"/>
  <c r="AA25" i="10"/>
  <c r="M25" i="10"/>
  <c r="D25" i="10" s="1"/>
  <c r="AC24" i="10"/>
  <c r="AA24" i="10"/>
  <c r="M24" i="10"/>
  <c r="D24" i="10" s="1"/>
  <c r="AC23" i="10"/>
  <c r="AA23" i="10"/>
  <c r="M23" i="10"/>
  <c r="D23" i="10" s="1"/>
  <c r="AC22" i="10"/>
  <c r="AA22" i="10"/>
  <c r="M22" i="10"/>
  <c r="D22" i="10" s="1"/>
  <c r="AC21" i="10"/>
  <c r="AA21" i="10"/>
  <c r="M21" i="10"/>
  <c r="D21" i="10" s="1"/>
  <c r="AC20" i="10"/>
  <c r="AA20" i="10"/>
  <c r="M20" i="10"/>
  <c r="D20" i="10" s="1"/>
  <c r="AC19" i="10"/>
  <c r="AA19" i="10"/>
  <c r="M19" i="10"/>
  <c r="D19" i="10" s="1"/>
  <c r="AC18" i="10"/>
  <c r="AA18" i="10"/>
  <c r="M18" i="10"/>
  <c r="D18" i="10" s="1"/>
  <c r="AC17" i="10"/>
  <c r="AA17" i="10"/>
  <c r="M17" i="10"/>
  <c r="D17" i="10" s="1"/>
  <c r="AC16" i="10"/>
  <c r="AA16" i="10"/>
  <c r="M16" i="10"/>
  <c r="D16" i="10" s="1"/>
  <c r="AC15" i="10"/>
  <c r="AA15" i="10"/>
  <c r="M15" i="10"/>
  <c r="D15" i="10" s="1"/>
  <c r="AC14" i="10"/>
  <c r="AA14" i="10"/>
  <c r="M14" i="10"/>
  <c r="D14" i="10" s="1"/>
  <c r="AC13" i="10"/>
  <c r="AA13" i="10"/>
  <c r="M13" i="10"/>
  <c r="D13" i="10" s="1"/>
  <c r="AC12" i="10"/>
  <c r="AA12" i="10"/>
  <c r="M12" i="10"/>
  <c r="D12" i="10" s="1"/>
  <c r="AC11" i="10"/>
  <c r="AA11" i="10"/>
  <c r="M11" i="10"/>
  <c r="D11" i="10" s="1"/>
  <c r="AC10" i="10"/>
  <c r="AA10" i="10"/>
  <c r="M10" i="10"/>
  <c r="D10" i="10" s="1"/>
  <c r="AC9" i="10"/>
  <c r="AA9" i="10"/>
  <c r="M9" i="10"/>
  <c r="AC8" i="10"/>
  <c r="AA8" i="10"/>
  <c r="M8" i="10"/>
  <c r="D8" i="10" s="1"/>
  <c r="B34" i="9"/>
  <c r="B35" i="9"/>
  <c r="B36" i="9"/>
  <c r="B37" i="9"/>
  <c r="B38" i="9"/>
  <c r="B39" i="9"/>
  <c r="B40" i="9"/>
  <c r="B41" i="9"/>
  <c r="B42" i="9"/>
  <c r="B43" i="9"/>
  <c r="D65" i="9"/>
  <c r="I65" i="9" s="1"/>
  <c r="S65" i="9"/>
  <c r="U65" i="9"/>
  <c r="V65" i="9"/>
  <c r="F33" i="7"/>
  <c r="D33" i="7"/>
  <c r="E33" i="7"/>
  <c r="F34" i="7"/>
  <c r="D34" i="7"/>
  <c r="E34" i="7"/>
  <c r="F35" i="7"/>
  <c r="D35" i="7"/>
  <c r="E35" i="7"/>
  <c r="F36" i="7"/>
  <c r="D36" i="7"/>
  <c r="E36" i="7"/>
  <c r="F37" i="7"/>
  <c r="AA8" i="2"/>
  <c r="AC8" i="2"/>
  <c r="I19" i="8"/>
  <c r="I15" i="8"/>
  <c r="C19" i="8"/>
  <c r="C17" i="8"/>
  <c r="C15" i="8"/>
  <c r="C11" i="8"/>
  <c r="C1" i="9"/>
  <c r="S8" i="9"/>
  <c r="S9" i="9"/>
  <c r="S11" i="9"/>
  <c r="S13" i="9"/>
  <c r="S14" i="9"/>
  <c r="S15" i="9"/>
  <c r="S16" i="9"/>
  <c r="S17" i="9"/>
  <c r="S18" i="9"/>
  <c r="S19" i="9"/>
  <c r="S20" i="9"/>
  <c r="S21" i="9"/>
  <c r="S22" i="9"/>
  <c r="S23" i="9"/>
  <c r="S24" i="9"/>
  <c r="S25" i="9"/>
  <c r="S26" i="9"/>
  <c r="S27" i="9"/>
  <c r="S28" i="9"/>
  <c r="S29" i="9"/>
  <c r="S30" i="9"/>
  <c r="S31" i="9"/>
  <c r="D7" i="9"/>
  <c r="F7" i="9" s="1"/>
  <c r="D8" i="9"/>
  <c r="E8" i="9" s="1"/>
  <c r="D9" i="9"/>
  <c r="F9" i="9" s="1"/>
  <c r="D11" i="9"/>
  <c r="E11" i="9" s="1"/>
  <c r="D12" i="9"/>
  <c r="D13" i="9"/>
  <c r="F13" i="9" s="1"/>
  <c r="D14" i="9"/>
  <c r="F14" i="9" s="1"/>
  <c r="D15" i="9"/>
  <c r="E15" i="9" s="1"/>
  <c r="D16" i="9"/>
  <c r="E16" i="9" s="1"/>
  <c r="D17" i="9"/>
  <c r="E17" i="9" s="1"/>
  <c r="D18" i="9"/>
  <c r="F18" i="9" s="1"/>
  <c r="D19" i="9"/>
  <c r="D20" i="9"/>
  <c r="F20" i="9" s="1"/>
  <c r="D21" i="9"/>
  <c r="F21" i="9" s="1"/>
  <c r="D22" i="9"/>
  <c r="F22" i="9" s="1"/>
  <c r="D23" i="9"/>
  <c r="E23" i="9" s="1"/>
  <c r="D24" i="9"/>
  <c r="E24" i="9" s="1"/>
  <c r="D25" i="9"/>
  <c r="E25" i="9" s="1"/>
  <c r="D26" i="9"/>
  <c r="F26" i="9" s="1"/>
  <c r="D27" i="9"/>
  <c r="F27" i="9" s="1"/>
  <c r="D28" i="9"/>
  <c r="F28" i="9" s="1"/>
  <c r="D29" i="9"/>
  <c r="F29" i="9" s="1"/>
  <c r="D30" i="9"/>
  <c r="F30" i="9" s="1"/>
  <c r="D31" i="9"/>
  <c r="E31" i="9" s="1"/>
  <c r="E10" i="12" l="1"/>
  <c r="AD41" i="12"/>
  <c r="C41" i="12" s="1"/>
  <c r="AD27" i="12"/>
  <c r="C27" i="12" s="1"/>
  <c r="F27" i="12" s="1"/>
  <c r="AD35" i="12"/>
  <c r="AD43" i="12"/>
  <c r="C43" i="12" s="1"/>
  <c r="AD46" i="12"/>
  <c r="C46" i="12" s="1"/>
  <c r="F46" i="12" s="1"/>
  <c r="G46" i="12" s="1"/>
  <c r="E18" i="12"/>
  <c r="E13" i="12"/>
  <c r="E15" i="12"/>
  <c r="E17" i="12"/>
  <c r="E14" i="12"/>
  <c r="E11" i="12"/>
  <c r="AD12" i="12"/>
  <c r="B12" i="12" s="1"/>
  <c r="AD20" i="12"/>
  <c r="B20" i="12" s="1"/>
  <c r="E20" i="12"/>
  <c r="AD39" i="12"/>
  <c r="C39" i="12" s="1"/>
  <c r="E12" i="12"/>
  <c r="E16" i="12"/>
  <c r="E16" i="11"/>
  <c r="E8" i="11"/>
  <c r="E17" i="11"/>
  <c r="AD23" i="11"/>
  <c r="C23" i="11" s="1"/>
  <c r="AD31" i="11"/>
  <c r="B31" i="11" s="1"/>
  <c r="AD46" i="11"/>
  <c r="C46" i="11" s="1"/>
  <c r="F46" i="11" s="1"/>
  <c r="E18" i="10"/>
  <c r="E20" i="10"/>
  <c r="E19" i="10"/>
  <c r="E17" i="10"/>
  <c r="E21" i="10"/>
  <c r="E25" i="12"/>
  <c r="E26" i="12"/>
  <c r="E23" i="12"/>
  <c r="E21" i="12"/>
  <c r="E22" i="12"/>
  <c r="E24" i="12"/>
  <c r="AD19" i="12"/>
  <c r="B19" i="12" s="1"/>
  <c r="E19" i="12"/>
  <c r="E195" i="9"/>
  <c r="AD11" i="12"/>
  <c r="C11" i="12" s="1"/>
  <c r="E9" i="12"/>
  <c r="E8" i="12"/>
  <c r="E23" i="11"/>
  <c r="E22" i="11"/>
  <c r="E21" i="11"/>
  <c r="E20" i="11"/>
  <c r="E19" i="11"/>
  <c r="E18" i="11"/>
  <c r="AD18" i="11"/>
  <c r="C18" i="11" s="1"/>
  <c r="AD15" i="11"/>
  <c r="B15" i="11" s="1"/>
  <c r="AD10" i="11"/>
  <c r="C10" i="11" s="1"/>
  <c r="E10" i="11"/>
  <c r="E12" i="11"/>
  <c r="E14" i="11"/>
  <c r="E9" i="11"/>
  <c r="E11" i="11"/>
  <c r="E13" i="11"/>
  <c r="E15" i="11"/>
  <c r="E35" i="10"/>
  <c r="E46" i="10"/>
  <c r="E34" i="10"/>
  <c r="E23" i="10"/>
  <c r="E25" i="10"/>
  <c r="E27" i="10"/>
  <c r="E29" i="10"/>
  <c r="E31" i="10"/>
  <c r="E33" i="10"/>
  <c r="E22" i="10"/>
  <c r="E24" i="10"/>
  <c r="E26" i="10"/>
  <c r="E28" i="10"/>
  <c r="E30" i="10"/>
  <c r="E32" i="10"/>
  <c r="E11" i="10"/>
  <c r="E13" i="10"/>
  <c r="E15" i="10"/>
  <c r="E10" i="10"/>
  <c r="E12" i="10"/>
  <c r="E14" i="10"/>
  <c r="E16" i="10"/>
  <c r="F73" i="4"/>
  <c r="G73" i="4" s="1"/>
  <c r="G58" i="4"/>
  <c r="M211" i="9"/>
  <c r="M207" i="9"/>
  <c r="M220" i="9"/>
  <c r="M223" i="9"/>
  <c r="M217" i="9"/>
  <c r="M213" i="9"/>
  <c r="M219" i="9"/>
  <c r="M212" i="9"/>
  <c r="M205" i="9"/>
  <c r="M215" i="9"/>
  <c r="M245" i="9"/>
  <c r="M221" i="9"/>
  <c r="M209" i="9"/>
  <c r="F89" i="4"/>
  <c r="G89" i="4" s="1"/>
  <c r="F57" i="4"/>
  <c r="G57" i="4" s="1"/>
  <c r="G26" i="4"/>
  <c r="F41" i="4"/>
  <c r="G41" i="4" s="1"/>
  <c r="N3" i="12"/>
  <c r="F4" i="13"/>
  <c r="N3" i="10"/>
  <c r="N3" i="11"/>
  <c r="AD37" i="12"/>
  <c r="C37" i="12" s="1"/>
  <c r="K187" i="9"/>
  <c r="N187" i="9" s="1"/>
  <c r="AD22" i="12"/>
  <c r="C22" i="12" s="1"/>
  <c r="M218" i="9"/>
  <c r="M210" i="9"/>
  <c r="AD14" i="12"/>
  <c r="B14" i="12" s="1"/>
  <c r="AD30" i="12"/>
  <c r="C30" i="12" s="1"/>
  <c r="F30" i="12" s="1"/>
  <c r="G30" i="12" s="1"/>
  <c r="AD45" i="12"/>
  <c r="C45" i="12" s="1"/>
  <c r="M224" i="9"/>
  <c r="M216" i="9"/>
  <c r="M208" i="9"/>
  <c r="C35" i="12"/>
  <c r="F35" i="12" s="1"/>
  <c r="M222" i="9"/>
  <c r="M214" i="9"/>
  <c r="M206" i="9"/>
  <c r="AD29" i="11"/>
  <c r="C29" i="11" s="1"/>
  <c r="AD16" i="11"/>
  <c r="B16" i="11" s="1"/>
  <c r="AD20" i="11"/>
  <c r="B20" i="11" s="1"/>
  <c r="AD24" i="11"/>
  <c r="C24" i="11" s="1"/>
  <c r="F24" i="11" s="1"/>
  <c r="G24" i="11" s="1"/>
  <c r="AD32" i="11"/>
  <c r="B32" i="11" s="1"/>
  <c r="AD14" i="11"/>
  <c r="C14" i="11" s="1"/>
  <c r="AD26" i="11"/>
  <c r="C26" i="11" s="1"/>
  <c r="F26" i="11" s="1"/>
  <c r="G26" i="11" s="1"/>
  <c r="AD34" i="11"/>
  <c r="C34" i="11" s="1"/>
  <c r="F34" i="11" s="1"/>
  <c r="E9" i="10"/>
  <c r="D9" i="10"/>
  <c r="J186" i="9"/>
  <c r="I186" i="9" s="1"/>
  <c r="AD10" i="12"/>
  <c r="B10" i="12" s="1"/>
  <c r="AD16" i="12"/>
  <c r="B16" i="12" s="1"/>
  <c r="AD23" i="12"/>
  <c r="C23" i="12" s="1"/>
  <c r="J187" i="9"/>
  <c r="I187" i="9" s="1"/>
  <c r="K186" i="9"/>
  <c r="N186" i="9" s="1"/>
  <c r="G245" i="9"/>
  <c r="G224" i="9"/>
  <c r="G223" i="9"/>
  <c r="G222" i="9"/>
  <c r="G221" i="9"/>
  <c r="G220" i="9"/>
  <c r="G219" i="9"/>
  <c r="G218" i="9"/>
  <c r="G217" i="9"/>
  <c r="G216" i="9"/>
  <c r="G215" i="9"/>
  <c r="G214" i="9"/>
  <c r="G213" i="9"/>
  <c r="G212" i="9"/>
  <c r="G211" i="9"/>
  <c r="G210" i="9"/>
  <c r="G209" i="9"/>
  <c r="G208" i="9"/>
  <c r="G207" i="9"/>
  <c r="G206" i="9"/>
  <c r="G205" i="9"/>
  <c r="G204" i="9"/>
  <c r="J204" i="9" s="1"/>
  <c r="I204" i="9" s="1"/>
  <c r="G203" i="9"/>
  <c r="J203" i="9" s="1"/>
  <c r="I203" i="9" s="1"/>
  <c r="G202" i="9"/>
  <c r="J202" i="9" s="1"/>
  <c r="I202" i="9" s="1"/>
  <c r="G201" i="9"/>
  <c r="J201" i="9" s="1"/>
  <c r="G200" i="9"/>
  <c r="J200" i="9" s="1"/>
  <c r="G199" i="9"/>
  <c r="J199" i="9" s="1"/>
  <c r="G198" i="9"/>
  <c r="J198" i="9" s="1"/>
  <c r="I198" i="9" s="1"/>
  <c r="G197" i="9"/>
  <c r="J197" i="9" s="1"/>
  <c r="G196" i="9"/>
  <c r="J196" i="9" s="1"/>
  <c r="I196" i="9" s="1"/>
  <c r="G194" i="9"/>
  <c r="J194" i="9" s="1"/>
  <c r="G193" i="9"/>
  <c r="J193" i="9" s="1"/>
  <c r="G192" i="9"/>
  <c r="J192" i="9" s="1"/>
  <c r="I192" i="9" s="1"/>
  <c r="G191" i="9"/>
  <c r="J191" i="9" s="1"/>
  <c r="I191" i="9" s="1"/>
  <c r="G190" i="9"/>
  <c r="J190" i="9" s="1"/>
  <c r="AD15" i="12"/>
  <c r="C15" i="12" s="1"/>
  <c r="AD34" i="12"/>
  <c r="B34" i="12" s="1"/>
  <c r="X245" i="9"/>
  <c r="X224" i="9"/>
  <c r="X223" i="9"/>
  <c r="X222" i="9"/>
  <c r="X221" i="9"/>
  <c r="X220" i="9"/>
  <c r="X219" i="9"/>
  <c r="X218" i="9"/>
  <c r="X217" i="9"/>
  <c r="X216" i="9"/>
  <c r="X215" i="9"/>
  <c r="X214" i="9"/>
  <c r="X213" i="9"/>
  <c r="X212" i="9"/>
  <c r="X211" i="9"/>
  <c r="X210" i="9"/>
  <c r="X209" i="9"/>
  <c r="X208" i="9"/>
  <c r="X207" i="9"/>
  <c r="X206" i="9"/>
  <c r="X205" i="9"/>
  <c r="AD13" i="12"/>
  <c r="C13" i="12" s="1"/>
  <c r="AD26" i="12"/>
  <c r="B26" i="12" s="1"/>
  <c r="E187" i="9"/>
  <c r="F187" i="9"/>
  <c r="AC68" i="12"/>
  <c r="AD18" i="12"/>
  <c r="B18" i="12" s="1"/>
  <c r="AD31" i="12"/>
  <c r="B31" i="12" s="1"/>
  <c r="N245" i="9"/>
  <c r="N224" i="9"/>
  <c r="N223" i="9"/>
  <c r="N222" i="9"/>
  <c r="N221" i="9"/>
  <c r="N220" i="9"/>
  <c r="N219" i="9"/>
  <c r="N218" i="9"/>
  <c r="N217" i="9"/>
  <c r="N216" i="9"/>
  <c r="N215" i="9"/>
  <c r="N214" i="9"/>
  <c r="N213" i="9"/>
  <c r="N212" i="9"/>
  <c r="N211" i="9"/>
  <c r="N210" i="9"/>
  <c r="N209" i="9"/>
  <c r="N208" i="9"/>
  <c r="N207" i="9"/>
  <c r="N206" i="9"/>
  <c r="N205" i="9"/>
  <c r="AD12" i="11"/>
  <c r="B12" i="11" s="1"/>
  <c r="AD19" i="11"/>
  <c r="B19" i="11" s="1"/>
  <c r="AD37" i="11"/>
  <c r="C37" i="11" s="1"/>
  <c r="AD41" i="11"/>
  <c r="C41" i="11" s="1"/>
  <c r="AD45" i="11"/>
  <c r="C45" i="11" s="1"/>
  <c r="AD11" i="11"/>
  <c r="B11" i="11" s="1"/>
  <c r="AD30" i="11"/>
  <c r="C30" i="11" s="1"/>
  <c r="AD9" i="11"/>
  <c r="C9" i="11" s="1"/>
  <c r="AD22" i="11"/>
  <c r="B22" i="11" s="1"/>
  <c r="AD28" i="11"/>
  <c r="B28" i="11" s="1"/>
  <c r="AD35" i="11"/>
  <c r="C35" i="11" s="1"/>
  <c r="AD39" i="11"/>
  <c r="C39" i="11" s="1"/>
  <c r="AD43" i="11"/>
  <c r="C43" i="11" s="1"/>
  <c r="AC68" i="11"/>
  <c r="AD27" i="11"/>
  <c r="C27" i="11" s="1"/>
  <c r="F27" i="11" s="1"/>
  <c r="AD10" i="10"/>
  <c r="B10" i="10" s="1"/>
  <c r="AD22" i="10"/>
  <c r="C22" i="10" s="1"/>
  <c r="AD28" i="10"/>
  <c r="C28" i="10" s="1"/>
  <c r="AD43" i="10"/>
  <c r="C43" i="10" s="1"/>
  <c r="AD35" i="10"/>
  <c r="C35" i="10" s="1"/>
  <c r="AD39" i="10"/>
  <c r="C39" i="10" s="1"/>
  <c r="AD30" i="10"/>
  <c r="B30" i="10" s="1"/>
  <c r="AD14" i="10"/>
  <c r="B14" i="10" s="1"/>
  <c r="AD27" i="10"/>
  <c r="B27" i="10" s="1"/>
  <c r="AD46" i="10"/>
  <c r="C46" i="10" s="1"/>
  <c r="AD20" i="10"/>
  <c r="C20" i="10" s="1"/>
  <c r="AD26" i="10"/>
  <c r="C26" i="10" s="1"/>
  <c r="AD13" i="10"/>
  <c r="C13" i="10" s="1"/>
  <c r="AC68" i="10"/>
  <c r="AD32" i="10"/>
  <c r="C32" i="10" s="1"/>
  <c r="AD19" i="10"/>
  <c r="C19" i="10" s="1"/>
  <c r="AD37" i="10"/>
  <c r="B37" i="10" s="1"/>
  <c r="AD41" i="10"/>
  <c r="C41" i="10" s="1"/>
  <c r="AD45" i="10"/>
  <c r="C45" i="10" s="1"/>
  <c r="AD12" i="10"/>
  <c r="C12" i="10" s="1"/>
  <c r="AD18" i="10"/>
  <c r="B18" i="10" s="1"/>
  <c r="AD24" i="10"/>
  <c r="B24" i="10" s="1"/>
  <c r="AD31" i="10"/>
  <c r="B31" i="10" s="1"/>
  <c r="AD15" i="10"/>
  <c r="C15" i="10" s="1"/>
  <c r="AD34" i="10"/>
  <c r="B34" i="10" s="1"/>
  <c r="E8" i="10"/>
  <c r="AD11" i="10"/>
  <c r="C11" i="10" s="1"/>
  <c r="AD16" i="10"/>
  <c r="C16" i="10" s="1"/>
  <c r="AD23" i="10"/>
  <c r="C23" i="10" s="1"/>
  <c r="AD29" i="10"/>
  <c r="B29" i="10" s="1"/>
  <c r="K245" i="9"/>
  <c r="K224" i="9"/>
  <c r="K223" i="9"/>
  <c r="K222" i="9"/>
  <c r="K221" i="9"/>
  <c r="K220" i="9"/>
  <c r="K219" i="9"/>
  <c r="K218" i="9"/>
  <c r="K217" i="9"/>
  <c r="K216" i="9"/>
  <c r="K215" i="9"/>
  <c r="K214" i="9"/>
  <c r="K213" i="9"/>
  <c r="K212" i="9"/>
  <c r="K211" i="9"/>
  <c r="K210" i="9"/>
  <c r="K209" i="9"/>
  <c r="K208" i="9"/>
  <c r="K207" i="9"/>
  <c r="K206" i="9"/>
  <c r="K205" i="9"/>
  <c r="K204" i="9"/>
  <c r="N204" i="9" s="1"/>
  <c r="K203" i="9"/>
  <c r="N203" i="9" s="1"/>
  <c r="K202" i="9"/>
  <c r="N202" i="9" s="1"/>
  <c r="K201" i="9"/>
  <c r="N201" i="9" s="1"/>
  <c r="K200" i="9"/>
  <c r="N200" i="9" s="1"/>
  <c r="K199" i="9"/>
  <c r="N199" i="9" s="1"/>
  <c r="K198" i="9"/>
  <c r="N198" i="9" s="1"/>
  <c r="K197" i="9"/>
  <c r="N197" i="9" s="1"/>
  <c r="K196" i="9"/>
  <c r="N196" i="9" s="1"/>
  <c r="K195" i="9"/>
  <c r="N195" i="9" s="1"/>
  <c r="K194" i="9"/>
  <c r="N194" i="9" s="1"/>
  <c r="K193" i="9"/>
  <c r="N193" i="9" s="1"/>
  <c r="K192" i="9"/>
  <c r="N192" i="9" s="1"/>
  <c r="K191" i="9"/>
  <c r="N191" i="9" s="1"/>
  <c r="K190" i="9"/>
  <c r="N190" i="9" s="1"/>
  <c r="K189" i="9"/>
  <c r="N189" i="9" s="1"/>
  <c r="K188" i="9"/>
  <c r="N188" i="9" s="1"/>
  <c r="J245" i="9"/>
  <c r="J224" i="9"/>
  <c r="J223" i="9"/>
  <c r="J222" i="9"/>
  <c r="J221" i="9"/>
  <c r="J220" i="9"/>
  <c r="J219" i="9"/>
  <c r="J218" i="9"/>
  <c r="J217" i="9"/>
  <c r="J216" i="9"/>
  <c r="J215" i="9"/>
  <c r="J214" i="9"/>
  <c r="J213" i="9"/>
  <c r="J212" i="9"/>
  <c r="J211" i="9"/>
  <c r="J210" i="9"/>
  <c r="J209" i="9"/>
  <c r="J208" i="9"/>
  <c r="J207" i="9"/>
  <c r="J206" i="9"/>
  <c r="J205" i="9"/>
  <c r="T245" i="9"/>
  <c r="I245" i="9"/>
  <c r="T224" i="9"/>
  <c r="I224" i="9"/>
  <c r="T223" i="9"/>
  <c r="I223" i="9"/>
  <c r="T222" i="9"/>
  <c r="I222" i="9"/>
  <c r="T221" i="9"/>
  <c r="I221" i="9"/>
  <c r="T220" i="9"/>
  <c r="I220" i="9"/>
  <c r="T219" i="9"/>
  <c r="I219" i="9"/>
  <c r="T218" i="9"/>
  <c r="I218" i="9"/>
  <c r="T217" i="9"/>
  <c r="I217" i="9"/>
  <c r="T216" i="9"/>
  <c r="I216" i="9"/>
  <c r="T215" i="9"/>
  <c r="I215" i="9"/>
  <c r="T214" i="9"/>
  <c r="I214" i="9"/>
  <c r="T213" i="9"/>
  <c r="I213" i="9"/>
  <c r="T212" i="9"/>
  <c r="I212" i="9"/>
  <c r="T211" i="9"/>
  <c r="I211" i="9"/>
  <c r="T210" i="9"/>
  <c r="I210" i="9"/>
  <c r="T209" i="9"/>
  <c r="I209" i="9"/>
  <c r="T208" i="9"/>
  <c r="I208" i="9"/>
  <c r="T207" i="9"/>
  <c r="I207" i="9"/>
  <c r="T206" i="9"/>
  <c r="I206" i="9"/>
  <c r="T205" i="9"/>
  <c r="I205" i="9"/>
  <c r="G189" i="9"/>
  <c r="J189" i="9" s="1"/>
  <c r="G188" i="9"/>
  <c r="J188" i="9" s="1"/>
  <c r="P245" i="9"/>
  <c r="F245" i="9"/>
  <c r="P224" i="9"/>
  <c r="F224" i="9"/>
  <c r="P223" i="9"/>
  <c r="F223" i="9"/>
  <c r="P222" i="9"/>
  <c r="F222" i="9"/>
  <c r="P221" i="9"/>
  <c r="F221" i="9"/>
  <c r="P220" i="9"/>
  <c r="F220" i="9"/>
  <c r="P219" i="9"/>
  <c r="F219" i="9"/>
  <c r="P218" i="9"/>
  <c r="F218" i="9"/>
  <c r="P217" i="9"/>
  <c r="F217" i="9"/>
  <c r="P216" i="9"/>
  <c r="F216" i="9"/>
  <c r="P215" i="9"/>
  <c r="F215" i="9"/>
  <c r="P214" i="9"/>
  <c r="F214" i="9"/>
  <c r="P213" i="9"/>
  <c r="F213" i="9"/>
  <c r="P212" i="9"/>
  <c r="F212" i="9"/>
  <c r="P211" i="9"/>
  <c r="F211" i="9"/>
  <c r="P210" i="9"/>
  <c r="F210" i="9"/>
  <c r="P209" i="9"/>
  <c r="F209" i="9"/>
  <c r="P208" i="9"/>
  <c r="F208" i="9"/>
  <c r="P207" i="9"/>
  <c r="F207" i="9"/>
  <c r="P206" i="9"/>
  <c r="F206" i="9"/>
  <c r="P205" i="9"/>
  <c r="F205" i="9"/>
  <c r="F204" i="9"/>
  <c r="F203" i="9"/>
  <c r="F202" i="9"/>
  <c r="F201" i="9"/>
  <c r="F200" i="9"/>
  <c r="F199" i="9"/>
  <c r="F198" i="9"/>
  <c r="F197" i="9"/>
  <c r="F196" i="9"/>
  <c r="F194" i="9"/>
  <c r="F195" i="9" s="1"/>
  <c r="F193" i="9"/>
  <c r="F192" i="9"/>
  <c r="F191" i="9"/>
  <c r="F190" i="9"/>
  <c r="F189" i="9"/>
  <c r="F188" i="9"/>
  <c r="F93" i="9"/>
  <c r="G95" i="9"/>
  <c r="J95" i="9" s="1"/>
  <c r="K92" i="9"/>
  <c r="N92" i="9" s="1"/>
  <c r="F84" i="9"/>
  <c r="J67" i="9"/>
  <c r="I67" i="9" s="1"/>
  <c r="K82" i="9"/>
  <c r="N82" i="9" s="1"/>
  <c r="G97" i="9"/>
  <c r="J97" i="9" s="1"/>
  <c r="F97" i="9"/>
  <c r="K67" i="9"/>
  <c r="N67" i="9" s="1"/>
  <c r="G72" i="9"/>
  <c r="J72" i="9" s="1"/>
  <c r="F95" i="9"/>
  <c r="G92" i="9"/>
  <c r="J92" i="9" s="1"/>
  <c r="F101" i="9"/>
  <c r="G98" i="9"/>
  <c r="J98" i="9" s="1"/>
  <c r="G94" i="9"/>
  <c r="J94" i="9" s="1"/>
  <c r="K86" i="9"/>
  <c r="N86" i="9" s="1"/>
  <c r="N185" i="9"/>
  <c r="G86" i="9"/>
  <c r="J86" i="9" s="1"/>
  <c r="I86" i="9" s="1"/>
  <c r="F99" i="9"/>
  <c r="F86" i="9"/>
  <c r="K72" i="9"/>
  <c r="N72" i="9" s="1"/>
  <c r="K71" i="9"/>
  <c r="N71" i="9" s="1"/>
  <c r="F98" i="9"/>
  <c r="G90" i="9"/>
  <c r="J90" i="9" s="1"/>
  <c r="I90" i="9" s="1"/>
  <c r="G78" i="9"/>
  <c r="J78" i="9" s="1"/>
  <c r="F127" i="9"/>
  <c r="F90" i="9"/>
  <c r="F78" i="9"/>
  <c r="K88" i="9"/>
  <c r="N88" i="9" s="1"/>
  <c r="K80" i="9"/>
  <c r="N80" i="9" s="1"/>
  <c r="F76" i="9"/>
  <c r="F73" i="9"/>
  <c r="K101" i="9"/>
  <c r="N101" i="9" s="1"/>
  <c r="G88" i="9"/>
  <c r="J88" i="9" s="1"/>
  <c r="I88" i="9" s="1"/>
  <c r="G80" i="9"/>
  <c r="J80" i="9" s="1"/>
  <c r="I80" i="9" s="1"/>
  <c r="G101" i="9"/>
  <c r="J101" i="9" s="1"/>
  <c r="F88" i="9"/>
  <c r="F80" i="9"/>
  <c r="G74" i="9"/>
  <c r="J74" i="9" s="1"/>
  <c r="I74" i="9" s="1"/>
  <c r="G125" i="9"/>
  <c r="J125" i="9" s="1"/>
  <c r="I125" i="9" s="1"/>
  <c r="G104" i="9"/>
  <c r="J104" i="9" s="1"/>
  <c r="I104" i="9" s="1"/>
  <c r="K103" i="9"/>
  <c r="N103" i="9" s="1"/>
  <c r="G96" i="9"/>
  <c r="J96" i="9" s="1"/>
  <c r="I96" i="9" s="1"/>
  <c r="F94" i="9"/>
  <c r="F92" i="9"/>
  <c r="G82" i="9"/>
  <c r="J82" i="9" s="1"/>
  <c r="I82" i="9" s="1"/>
  <c r="F72" i="9"/>
  <c r="F125" i="9"/>
  <c r="F104" i="9"/>
  <c r="F96" i="9"/>
  <c r="K93" i="9"/>
  <c r="N93" i="9" s="1"/>
  <c r="F82" i="9"/>
  <c r="K70" i="9"/>
  <c r="N70" i="9" s="1"/>
  <c r="F69" i="9"/>
  <c r="K134" i="9"/>
  <c r="N134" i="9" s="1"/>
  <c r="K95" i="9"/>
  <c r="N95" i="9" s="1"/>
  <c r="K84" i="9"/>
  <c r="N84" i="9" s="1"/>
  <c r="K76" i="9"/>
  <c r="N76" i="9" s="1"/>
  <c r="G126" i="9"/>
  <c r="J126" i="9" s="1"/>
  <c r="K98" i="9"/>
  <c r="N98" i="9" s="1"/>
  <c r="G93" i="9"/>
  <c r="J93" i="9" s="1"/>
  <c r="K90" i="9"/>
  <c r="N90" i="9" s="1"/>
  <c r="G84" i="9"/>
  <c r="J84" i="9" s="1"/>
  <c r="K78" i="9"/>
  <c r="N78" i="9" s="1"/>
  <c r="G76" i="9"/>
  <c r="J76" i="9" s="1"/>
  <c r="F75" i="9"/>
  <c r="G70" i="9"/>
  <c r="J70" i="9" s="1"/>
  <c r="K126" i="9"/>
  <c r="N126" i="9" s="1"/>
  <c r="K130" i="9"/>
  <c r="N130" i="9" s="1"/>
  <c r="E67" i="9"/>
  <c r="K138" i="9"/>
  <c r="N138" i="9" s="1"/>
  <c r="G102" i="9"/>
  <c r="J102" i="9" s="1"/>
  <c r="K99" i="9"/>
  <c r="N99" i="9" s="1"/>
  <c r="G127" i="9"/>
  <c r="J127" i="9" s="1"/>
  <c r="K185" i="9"/>
  <c r="K141" i="9"/>
  <c r="N141" i="9" s="1"/>
  <c r="K137" i="9"/>
  <c r="N137" i="9" s="1"/>
  <c r="K133" i="9"/>
  <c r="N133" i="9" s="1"/>
  <c r="K129" i="9"/>
  <c r="N129" i="9" s="1"/>
  <c r="K104" i="9"/>
  <c r="N104" i="9" s="1"/>
  <c r="F102" i="9"/>
  <c r="G99" i="9"/>
  <c r="J99" i="9" s="1"/>
  <c r="K96" i="9"/>
  <c r="N96" i="9" s="1"/>
  <c r="K94" i="9"/>
  <c r="N94" i="9" s="1"/>
  <c r="K74" i="9"/>
  <c r="N74" i="9" s="1"/>
  <c r="G73" i="9"/>
  <c r="J73" i="9" s="1"/>
  <c r="I73" i="9" s="1"/>
  <c r="G69" i="9"/>
  <c r="J69" i="9" s="1"/>
  <c r="K127" i="9"/>
  <c r="N127" i="9" s="1"/>
  <c r="K89" i="9"/>
  <c r="N89" i="9" s="1"/>
  <c r="K87" i="9"/>
  <c r="N87" i="9" s="1"/>
  <c r="K85" i="9"/>
  <c r="N85" i="9" s="1"/>
  <c r="K83" i="9"/>
  <c r="N83" i="9" s="1"/>
  <c r="K81" i="9"/>
  <c r="N81" i="9" s="1"/>
  <c r="K79" i="9"/>
  <c r="N79" i="9" s="1"/>
  <c r="K77" i="9"/>
  <c r="N77" i="9" s="1"/>
  <c r="K75" i="9"/>
  <c r="N75" i="9" s="1"/>
  <c r="F74" i="9"/>
  <c r="F70" i="9"/>
  <c r="K68" i="9"/>
  <c r="N68" i="9" s="1"/>
  <c r="K139" i="9"/>
  <c r="N139" i="9" s="1"/>
  <c r="K135" i="9"/>
  <c r="N135" i="9" s="1"/>
  <c r="K131" i="9"/>
  <c r="N131" i="9" s="1"/>
  <c r="G66" i="9"/>
  <c r="J66" i="9" s="1"/>
  <c r="G103" i="9"/>
  <c r="J103" i="9" s="1"/>
  <c r="K100" i="9"/>
  <c r="N100" i="9" s="1"/>
  <c r="K91" i="9"/>
  <c r="N91" i="9" s="1"/>
  <c r="G71" i="9"/>
  <c r="J71" i="9" s="1"/>
  <c r="K66" i="9"/>
  <c r="N66" i="9" s="1"/>
  <c r="K125" i="9"/>
  <c r="N125" i="9" s="1"/>
  <c r="M125" i="9" s="1"/>
  <c r="F103" i="9"/>
  <c r="G100" i="9"/>
  <c r="J100" i="9" s="1"/>
  <c r="K97" i="9"/>
  <c r="N97" i="9" s="1"/>
  <c r="G91" i="9"/>
  <c r="J91" i="9" s="1"/>
  <c r="I91" i="9" s="1"/>
  <c r="G89" i="9"/>
  <c r="J89" i="9" s="1"/>
  <c r="G87" i="9"/>
  <c r="J87" i="9" s="1"/>
  <c r="G85" i="9"/>
  <c r="J85" i="9" s="1"/>
  <c r="G83" i="9"/>
  <c r="J83" i="9" s="1"/>
  <c r="G81" i="9"/>
  <c r="J81" i="9" s="1"/>
  <c r="G79" i="9"/>
  <c r="J79" i="9" s="1"/>
  <c r="G77" i="9"/>
  <c r="J77" i="9" s="1"/>
  <c r="G75" i="9"/>
  <c r="J75" i="9" s="1"/>
  <c r="K73" i="9"/>
  <c r="N73" i="9" s="1"/>
  <c r="F71" i="9"/>
  <c r="K69" i="9"/>
  <c r="N69" i="9" s="1"/>
  <c r="G68" i="9"/>
  <c r="J68" i="9" s="1"/>
  <c r="K140" i="9"/>
  <c r="N140" i="9" s="1"/>
  <c r="K136" i="9"/>
  <c r="N136" i="9" s="1"/>
  <c r="K132" i="9"/>
  <c r="N132" i="9" s="1"/>
  <c r="K128" i="9"/>
  <c r="N128" i="9" s="1"/>
  <c r="K102" i="9"/>
  <c r="N102" i="9" s="1"/>
  <c r="F100" i="9"/>
  <c r="F91" i="9"/>
  <c r="F89" i="9"/>
  <c r="F87" i="9"/>
  <c r="F85" i="9"/>
  <c r="F83" i="9"/>
  <c r="F81" i="9"/>
  <c r="F79" i="9"/>
  <c r="F77" i="9"/>
  <c r="F68" i="9"/>
  <c r="X185" i="9"/>
  <c r="M185" i="9"/>
  <c r="J185" i="9"/>
  <c r="T185" i="9"/>
  <c r="I185" i="9"/>
  <c r="G185" i="9"/>
  <c r="G141" i="9"/>
  <c r="J141" i="9" s="1"/>
  <c r="G140" i="9"/>
  <c r="J140" i="9" s="1"/>
  <c r="I140" i="9" s="1"/>
  <c r="G139" i="9"/>
  <c r="J139" i="9" s="1"/>
  <c r="G138" i="9"/>
  <c r="J138" i="9" s="1"/>
  <c r="I138" i="9" s="1"/>
  <c r="G137" i="9"/>
  <c r="J137" i="9" s="1"/>
  <c r="G136" i="9"/>
  <c r="J136" i="9" s="1"/>
  <c r="G135" i="9"/>
  <c r="J135" i="9" s="1"/>
  <c r="G134" i="9"/>
  <c r="J134" i="9" s="1"/>
  <c r="G133" i="9"/>
  <c r="J133" i="9" s="1"/>
  <c r="G132" i="9"/>
  <c r="J132" i="9" s="1"/>
  <c r="G131" i="9"/>
  <c r="J131" i="9" s="1"/>
  <c r="G130" i="9"/>
  <c r="J130" i="9" s="1"/>
  <c r="G129" i="9"/>
  <c r="J129" i="9" s="1"/>
  <c r="G128" i="9"/>
  <c r="J128" i="9" s="1"/>
  <c r="P185" i="9"/>
  <c r="F185" i="9"/>
  <c r="F141" i="9"/>
  <c r="F140" i="9"/>
  <c r="F139" i="9"/>
  <c r="F138" i="9"/>
  <c r="F137" i="9"/>
  <c r="F136" i="9"/>
  <c r="F135" i="9"/>
  <c r="F134" i="9"/>
  <c r="F133" i="9"/>
  <c r="F132" i="9"/>
  <c r="F131" i="9"/>
  <c r="F130" i="9"/>
  <c r="F129" i="9"/>
  <c r="F128" i="9"/>
  <c r="F67" i="9"/>
  <c r="G65" i="9"/>
  <c r="AD8" i="2"/>
  <c r="B11" i="12"/>
  <c r="B27" i="12"/>
  <c r="B35" i="12"/>
  <c r="AD40" i="12"/>
  <c r="C40" i="12" s="1"/>
  <c r="AD42" i="12"/>
  <c r="C42" i="12" s="1"/>
  <c r="AD67" i="12"/>
  <c r="B30" i="12"/>
  <c r="B37" i="12"/>
  <c r="B41" i="12"/>
  <c r="AD9" i="12"/>
  <c r="C9" i="12" s="1"/>
  <c r="AD17" i="12"/>
  <c r="B17" i="12" s="1"/>
  <c r="AD25" i="12"/>
  <c r="C25" i="12" s="1"/>
  <c r="AD29" i="12"/>
  <c r="C29" i="12" s="1"/>
  <c r="AD38" i="12"/>
  <c r="C38" i="12" s="1"/>
  <c r="AD8" i="12"/>
  <c r="C8" i="12" s="1"/>
  <c r="AD24" i="12"/>
  <c r="B24" i="12" s="1"/>
  <c r="AD28" i="12"/>
  <c r="C28" i="12" s="1"/>
  <c r="AD32" i="12"/>
  <c r="C32" i="12" s="1"/>
  <c r="AD21" i="12"/>
  <c r="B21" i="12" s="1"/>
  <c r="AD33" i="12"/>
  <c r="C33" i="12" s="1"/>
  <c r="AD36" i="12"/>
  <c r="C36" i="12" s="1"/>
  <c r="AD44" i="12"/>
  <c r="B44" i="12" s="1"/>
  <c r="AD25" i="11"/>
  <c r="C25" i="11" s="1"/>
  <c r="AD36" i="11"/>
  <c r="C36" i="11" s="1"/>
  <c r="AD38" i="11"/>
  <c r="C38" i="11" s="1"/>
  <c r="AD67" i="11"/>
  <c r="B43" i="11"/>
  <c r="B45" i="11"/>
  <c r="AD17" i="11"/>
  <c r="C17" i="11" s="1"/>
  <c r="AD8" i="11"/>
  <c r="C8" i="11" s="1"/>
  <c r="AD13" i="11"/>
  <c r="C13" i="11" s="1"/>
  <c r="AD33" i="11"/>
  <c r="B33" i="11" s="1"/>
  <c r="AD42" i="11"/>
  <c r="B42" i="11" s="1"/>
  <c r="AD44" i="11"/>
  <c r="C44" i="11" s="1"/>
  <c r="AD21" i="11"/>
  <c r="C21" i="11" s="1"/>
  <c r="B46" i="11"/>
  <c r="AD40" i="11"/>
  <c r="B40" i="11" s="1"/>
  <c r="AD33" i="10"/>
  <c r="B33" i="10" s="1"/>
  <c r="AD36" i="10"/>
  <c r="B36" i="10" s="1"/>
  <c r="AD44" i="10"/>
  <c r="B44" i="10" s="1"/>
  <c r="AD67" i="10"/>
  <c r="B67" i="10" s="1"/>
  <c r="B26" i="10"/>
  <c r="AD17" i="10"/>
  <c r="C17" i="10" s="1"/>
  <c r="AD25" i="10"/>
  <c r="C25" i="10" s="1"/>
  <c r="AD38" i="10"/>
  <c r="C38" i="10" s="1"/>
  <c r="AD40" i="10"/>
  <c r="B40" i="10" s="1"/>
  <c r="AD42" i="10"/>
  <c r="C42" i="10" s="1"/>
  <c r="AD8" i="10"/>
  <c r="C8" i="10" s="1"/>
  <c r="AD21" i="10"/>
  <c r="C21" i="10" s="1"/>
  <c r="AD9" i="10"/>
  <c r="C9" i="10" s="1"/>
  <c r="N65" i="9"/>
  <c r="P65" i="9"/>
  <c r="F65" i="9"/>
  <c r="E65" i="9"/>
  <c r="X65" i="9"/>
  <c r="M65" i="9"/>
  <c r="K65" i="9"/>
  <c r="J65" i="9"/>
  <c r="T65" i="9"/>
  <c r="G26" i="9"/>
  <c r="G17" i="9"/>
  <c r="G18" i="9"/>
  <c r="G19" i="9"/>
  <c r="E26" i="9"/>
  <c r="F19" i="9"/>
  <c r="E13" i="9"/>
  <c r="G24" i="9"/>
  <c r="G12" i="9"/>
  <c r="E19" i="9"/>
  <c r="G25" i="9"/>
  <c r="G20" i="9"/>
  <c r="G13" i="9"/>
  <c r="G21" i="9"/>
  <c r="G29" i="9"/>
  <c r="F11" i="9"/>
  <c r="G14" i="9"/>
  <c r="G22" i="9"/>
  <c r="G30" i="9"/>
  <c r="G9" i="9"/>
  <c r="G11" i="9"/>
  <c r="G27" i="9"/>
  <c r="G28" i="9"/>
  <c r="G15" i="9"/>
  <c r="G23" i="9"/>
  <c r="G31" i="9"/>
  <c r="E21" i="9"/>
  <c r="G8" i="9"/>
  <c r="G16" i="9"/>
  <c r="E12" i="9"/>
  <c r="E18" i="9"/>
  <c r="E30" i="9"/>
  <c r="E27" i="9"/>
  <c r="E29" i="9"/>
  <c r="E14" i="9"/>
  <c r="E22" i="9"/>
  <c r="F8" i="9"/>
  <c r="E7" i="9"/>
  <c r="E28" i="9"/>
  <c r="E20" i="9"/>
  <c r="E9" i="9"/>
  <c r="F12" i="9"/>
  <c r="F31" i="9"/>
  <c r="F23" i="9"/>
  <c r="F15" i="9"/>
  <c r="F25" i="9"/>
  <c r="F17" i="9"/>
  <c r="F24" i="9"/>
  <c r="F16" i="9"/>
  <c r="F11" i="10" l="1"/>
  <c r="B23" i="11"/>
  <c r="B18" i="11"/>
  <c r="B41" i="10"/>
  <c r="B43" i="12"/>
  <c r="C12" i="12"/>
  <c r="F12" i="12" s="1"/>
  <c r="G12" i="12" s="1"/>
  <c r="B46" i="12"/>
  <c r="B42" i="12"/>
  <c r="F15" i="12"/>
  <c r="G15" i="12" s="1"/>
  <c r="C20" i="12"/>
  <c r="F20" i="12" s="1"/>
  <c r="G20" i="12" s="1"/>
  <c r="P190" i="9"/>
  <c r="T190" i="9" s="1"/>
  <c r="B40" i="12"/>
  <c r="B39" i="12"/>
  <c r="C14" i="12"/>
  <c r="F14" i="12" s="1"/>
  <c r="G14" i="12" s="1"/>
  <c r="F11" i="12"/>
  <c r="G11" i="12" s="1"/>
  <c r="B33" i="12"/>
  <c r="F23" i="12"/>
  <c r="G23" i="12" s="1"/>
  <c r="B13" i="12"/>
  <c r="B22" i="12"/>
  <c r="C19" i="12"/>
  <c r="F19" i="12" s="1"/>
  <c r="B38" i="12"/>
  <c r="B45" i="12"/>
  <c r="B23" i="12"/>
  <c r="B10" i="11"/>
  <c r="B35" i="11"/>
  <c r="B29" i="11"/>
  <c r="B25" i="11"/>
  <c r="B30" i="11"/>
  <c r="B27" i="11"/>
  <c r="C31" i="11"/>
  <c r="F31" i="11" s="1"/>
  <c r="C20" i="11"/>
  <c r="F20" i="11" s="1"/>
  <c r="B24" i="11"/>
  <c r="I24" i="11" s="1"/>
  <c r="K24" i="11" s="1"/>
  <c r="F23" i="11"/>
  <c r="C15" i="11"/>
  <c r="F15" i="11" s="1"/>
  <c r="B14" i="11"/>
  <c r="B39" i="11"/>
  <c r="F10" i="11"/>
  <c r="G10" i="11" s="1"/>
  <c r="B34" i="11"/>
  <c r="P137" i="9"/>
  <c r="T137" i="9" s="1"/>
  <c r="C32" i="11"/>
  <c r="B44" i="11"/>
  <c r="B26" i="11"/>
  <c r="I26" i="11" s="1"/>
  <c r="K26" i="11" s="1"/>
  <c r="P139" i="9"/>
  <c r="T139" i="9" s="1"/>
  <c r="C33" i="11"/>
  <c r="B17" i="11"/>
  <c r="B41" i="11"/>
  <c r="C67" i="10"/>
  <c r="F67" i="10" s="1"/>
  <c r="B16" i="10"/>
  <c r="B12" i="10"/>
  <c r="B43" i="10"/>
  <c r="F35" i="10"/>
  <c r="G35" i="10" s="1"/>
  <c r="F12" i="10"/>
  <c r="G12" i="10" s="1"/>
  <c r="F19" i="10"/>
  <c r="G19" i="10" s="1"/>
  <c r="P103" i="9"/>
  <c r="T103" i="9" s="1"/>
  <c r="F28" i="10"/>
  <c r="G28" i="10" s="1"/>
  <c r="B23" i="10"/>
  <c r="C36" i="10"/>
  <c r="F36" i="10" s="1"/>
  <c r="G36" i="10" s="1"/>
  <c r="B13" i="10"/>
  <c r="F22" i="10"/>
  <c r="G22" i="10" s="1"/>
  <c r="P75" i="9"/>
  <c r="T75" i="9" s="1"/>
  <c r="B28" i="10"/>
  <c r="P93" i="9"/>
  <c r="T93" i="9" s="1"/>
  <c r="C37" i="10"/>
  <c r="F37" i="10" s="1"/>
  <c r="G37" i="10" s="1"/>
  <c r="G195" i="9"/>
  <c r="J195" i="9" s="1"/>
  <c r="I195" i="9" s="1"/>
  <c r="P80" i="9"/>
  <c r="T80" i="9" s="1"/>
  <c r="P204" i="9"/>
  <c r="T204" i="9" s="1"/>
  <c r="P203" i="9"/>
  <c r="T203" i="9" s="1"/>
  <c r="P201" i="9"/>
  <c r="T201" i="9" s="1"/>
  <c r="C21" i="12"/>
  <c r="F21" i="12" s="1"/>
  <c r="P199" i="9"/>
  <c r="T199" i="9" s="1"/>
  <c r="I199" i="9"/>
  <c r="I200" i="9"/>
  <c r="P200" i="9"/>
  <c r="T200" i="9" s="1"/>
  <c r="P202" i="9"/>
  <c r="T202" i="9" s="1"/>
  <c r="I201" i="9"/>
  <c r="F22" i="12"/>
  <c r="G22" i="12" s="1"/>
  <c r="P198" i="9"/>
  <c r="T198" i="9" s="1"/>
  <c r="P197" i="9"/>
  <c r="T197" i="9" s="1"/>
  <c r="I197" i="9"/>
  <c r="C18" i="12"/>
  <c r="F18" i="12" s="1"/>
  <c r="G18" i="12" s="1"/>
  <c r="C16" i="12"/>
  <c r="F16" i="12" s="1"/>
  <c r="G16" i="12" s="1"/>
  <c r="P194" i="9"/>
  <c r="T194" i="9" s="1"/>
  <c r="I194" i="9"/>
  <c r="I190" i="9"/>
  <c r="P191" i="9"/>
  <c r="T191" i="9" s="1"/>
  <c r="P192" i="9"/>
  <c r="T192" i="9" s="1"/>
  <c r="P196" i="9"/>
  <c r="T196" i="9" s="1"/>
  <c r="I193" i="9"/>
  <c r="P193" i="9"/>
  <c r="T193" i="9" s="1"/>
  <c r="P189" i="9"/>
  <c r="T189" i="9" s="1"/>
  <c r="I189" i="9"/>
  <c r="I188" i="9"/>
  <c r="P188" i="9"/>
  <c r="T188" i="9" s="1"/>
  <c r="P187" i="9"/>
  <c r="T187" i="9" s="1"/>
  <c r="P141" i="9"/>
  <c r="T141" i="9" s="1"/>
  <c r="I141" i="9"/>
  <c r="C22" i="11"/>
  <c r="F22" i="11" s="1"/>
  <c r="G22" i="11" s="1"/>
  <c r="P140" i="9"/>
  <c r="T140" i="9" s="1"/>
  <c r="I139" i="9"/>
  <c r="P138" i="9"/>
  <c r="T138" i="9" s="1"/>
  <c r="C19" i="11"/>
  <c r="F19" i="11" s="1"/>
  <c r="I137" i="9"/>
  <c r="I136" i="9"/>
  <c r="P136" i="9"/>
  <c r="T136" i="9" s="1"/>
  <c r="P135" i="9"/>
  <c r="T135" i="9" s="1"/>
  <c r="I135" i="9"/>
  <c r="I134" i="9"/>
  <c r="P134" i="9"/>
  <c r="T134" i="9" s="1"/>
  <c r="C12" i="11"/>
  <c r="F12" i="11" s="1"/>
  <c r="G12" i="11" s="1"/>
  <c r="C11" i="11"/>
  <c r="F11" i="11" s="1"/>
  <c r="G11" i="11" s="1"/>
  <c r="F14" i="11"/>
  <c r="G14" i="11" s="1"/>
  <c r="I127" i="9"/>
  <c r="P127" i="9"/>
  <c r="T127" i="9" s="1"/>
  <c r="I130" i="9"/>
  <c r="P130" i="9"/>
  <c r="T130" i="9" s="1"/>
  <c r="I128" i="9"/>
  <c r="P128" i="9"/>
  <c r="T128" i="9" s="1"/>
  <c r="I131" i="9"/>
  <c r="P131" i="9"/>
  <c r="T131" i="9" s="1"/>
  <c r="I132" i="9"/>
  <c r="P132" i="9"/>
  <c r="T132" i="9" s="1"/>
  <c r="I129" i="9"/>
  <c r="P129" i="9"/>
  <c r="T129" i="9" s="1"/>
  <c r="I133" i="9"/>
  <c r="P133" i="9"/>
  <c r="T133" i="9" s="1"/>
  <c r="P125" i="9"/>
  <c r="T125" i="9" s="1"/>
  <c r="X125" i="9" s="1"/>
  <c r="B46" i="10"/>
  <c r="P94" i="9"/>
  <c r="T94" i="9" s="1"/>
  <c r="P95" i="9"/>
  <c r="T95" i="9" s="1"/>
  <c r="P99" i="9"/>
  <c r="T99" i="9" s="1"/>
  <c r="B45" i="10"/>
  <c r="B35" i="10"/>
  <c r="I95" i="9"/>
  <c r="I99" i="9"/>
  <c r="P97" i="9"/>
  <c r="T97" i="9" s="1"/>
  <c r="I97" i="9"/>
  <c r="I93" i="9"/>
  <c r="I103" i="9"/>
  <c r="P98" i="9"/>
  <c r="T98" i="9" s="1"/>
  <c r="I98" i="9"/>
  <c r="P101" i="9"/>
  <c r="T101" i="9" s="1"/>
  <c r="I101" i="9"/>
  <c r="P100" i="9"/>
  <c r="T100" i="9" s="1"/>
  <c r="I100" i="9"/>
  <c r="P96" i="9"/>
  <c r="T96" i="9" s="1"/>
  <c r="P104" i="9"/>
  <c r="T104" i="9" s="1"/>
  <c r="P102" i="9"/>
  <c r="T102" i="9" s="1"/>
  <c r="I102" i="9"/>
  <c r="P92" i="9"/>
  <c r="T92" i="9" s="1"/>
  <c r="I92" i="9"/>
  <c r="I94" i="9"/>
  <c r="P89" i="9"/>
  <c r="T89" i="9" s="1"/>
  <c r="P85" i="9"/>
  <c r="T85" i="9" s="1"/>
  <c r="C24" i="10"/>
  <c r="F24" i="10" s="1"/>
  <c r="G24" i="10" s="1"/>
  <c r="P81" i="9"/>
  <c r="T81" i="9" s="1"/>
  <c r="I81" i="9"/>
  <c r="P82" i="9"/>
  <c r="T82" i="9" s="1"/>
  <c r="I89" i="9"/>
  <c r="P86" i="9"/>
  <c r="T86" i="9" s="1"/>
  <c r="I85" i="9"/>
  <c r="P88" i="9"/>
  <c r="T88" i="9" s="1"/>
  <c r="P90" i="9"/>
  <c r="T90" i="9" s="1"/>
  <c r="I83" i="9"/>
  <c r="P83" i="9"/>
  <c r="T83" i="9" s="1"/>
  <c r="I87" i="9"/>
  <c r="P87" i="9"/>
  <c r="T87" i="9" s="1"/>
  <c r="I84" i="9"/>
  <c r="P84" i="9"/>
  <c r="T84" i="9" s="1"/>
  <c r="P91" i="9"/>
  <c r="T91" i="9" s="1"/>
  <c r="I79" i="9"/>
  <c r="P79" i="9"/>
  <c r="T79" i="9" s="1"/>
  <c r="I77" i="9"/>
  <c r="P77" i="9"/>
  <c r="T77" i="9" s="1"/>
  <c r="I76" i="9"/>
  <c r="P76" i="9"/>
  <c r="T76" i="9" s="1"/>
  <c r="P78" i="9"/>
  <c r="T78" i="9" s="1"/>
  <c r="I78" i="9"/>
  <c r="I75" i="9"/>
  <c r="P70" i="9"/>
  <c r="T70" i="9" s="1"/>
  <c r="P74" i="9"/>
  <c r="T74" i="9" s="1"/>
  <c r="I70" i="9"/>
  <c r="I71" i="9"/>
  <c r="P71" i="9"/>
  <c r="T71" i="9" s="1"/>
  <c r="I72" i="9"/>
  <c r="P72" i="9"/>
  <c r="T72" i="9" s="1"/>
  <c r="P68" i="9"/>
  <c r="T68" i="9" s="1"/>
  <c r="I68" i="9"/>
  <c r="I69" i="9"/>
  <c r="P69" i="9"/>
  <c r="T69" i="9" s="1"/>
  <c r="P73" i="9"/>
  <c r="T73" i="9" s="1"/>
  <c r="H31" i="4"/>
  <c r="B17" i="13" s="1"/>
  <c r="C17" i="13" s="1"/>
  <c r="H38" i="4"/>
  <c r="B24" i="13" s="1"/>
  <c r="H58" i="4"/>
  <c r="B44" i="13" s="1"/>
  <c r="H47" i="4"/>
  <c r="B33" i="13" s="1"/>
  <c r="H77" i="4"/>
  <c r="C63" i="13" s="1"/>
  <c r="F63" i="13" s="1"/>
  <c r="H63" i="4"/>
  <c r="B49" i="13" s="1"/>
  <c r="H86" i="4"/>
  <c r="C72" i="13" s="1"/>
  <c r="F72" i="13" s="1"/>
  <c r="H41" i="4"/>
  <c r="H70" i="4"/>
  <c r="C56" i="13" s="1"/>
  <c r="F56" i="13" s="1"/>
  <c r="H52" i="4"/>
  <c r="H40" i="4"/>
  <c r="H75" i="4"/>
  <c r="H36" i="4"/>
  <c r="H26" i="4"/>
  <c r="H83" i="4"/>
  <c r="H68" i="4"/>
  <c r="H57" i="4"/>
  <c r="H39" i="4"/>
  <c r="H73" i="4"/>
  <c r="H89" i="4"/>
  <c r="H82" i="4"/>
  <c r="H61" i="4"/>
  <c r="H56" i="4"/>
  <c r="H85" i="4"/>
  <c r="H44" i="4"/>
  <c r="H43" i="4"/>
  <c r="H88" i="4"/>
  <c r="H81" i="4"/>
  <c r="H45" i="4"/>
  <c r="H55" i="4"/>
  <c r="H37" i="4"/>
  <c r="H35" i="4"/>
  <c r="H69" i="4"/>
  <c r="H54" i="4"/>
  <c r="H87" i="4"/>
  <c r="H80" i="4"/>
  <c r="H78" i="4"/>
  <c r="H60" i="4"/>
  <c r="H50" i="4"/>
  <c r="H62" i="4"/>
  <c r="H53" i="4"/>
  <c r="H34" i="4"/>
  <c r="H51" i="4"/>
  <c r="H30" i="4"/>
  <c r="H79" i="4"/>
  <c r="H66" i="4"/>
  <c r="H76" i="4"/>
  <c r="H49" i="4"/>
  <c r="H28" i="4"/>
  <c r="H27" i="4"/>
  <c r="H33" i="4"/>
  <c r="H72" i="4"/>
  <c r="H84" i="4"/>
  <c r="H65" i="4"/>
  <c r="H67" i="4"/>
  <c r="H74" i="4"/>
  <c r="H48" i="4"/>
  <c r="H42" i="4"/>
  <c r="H46" i="4"/>
  <c r="H32" i="4"/>
  <c r="H29" i="4"/>
  <c r="H71" i="4"/>
  <c r="H64" i="4"/>
  <c r="H59" i="4"/>
  <c r="B15" i="12"/>
  <c r="C10" i="12"/>
  <c r="F10" i="12" s="1"/>
  <c r="C31" i="12"/>
  <c r="C34" i="12"/>
  <c r="F34" i="12" s="1"/>
  <c r="C17" i="12"/>
  <c r="F17" i="12" s="1"/>
  <c r="B28" i="12"/>
  <c r="C26" i="12"/>
  <c r="B36" i="12"/>
  <c r="C24" i="12"/>
  <c r="C44" i="12"/>
  <c r="F44" i="12" s="1"/>
  <c r="C42" i="11"/>
  <c r="F42" i="11" s="1"/>
  <c r="C28" i="11"/>
  <c r="F28" i="11" s="1"/>
  <c r="G28" i="11" s="1"/>
  <c r="B9" i="11"/>
  <c r="C16" i="11"/>
  <c r="F16" i="11" s="1"/>
  <c r="B37" i="11"/>
  <c r="B38" i="11"/>
  <c r="C40" i="11"/>
  <c r="F40" i="11" s="1"/>
  <c r="G40" i="11" s="1"/>
  <c r="B32" i="10"/>
  <c r="B39" i="10"/>
  <c r="B11" i="10"/>
  <c r="C30" i="10"/>
  <c r="F30" i="10" s="1"/>
  <c r="G30" i="10" s="1"/>
  <c r="B22" i="10"/>
  <c r="C34" i="10"/>
  <c r="F34" i="10" s="1"/>
  <c r="G34" i="10" s="1"/>
  <c r="P186" i="9"/>
  <c r="T186" i="9" s="1"/>
  <c r="I30" i="12"/>
  <c r="K30" i="12" s="1"/>
  <c r="G27" i="12"/>
  <c r="I27" i="12" s="1"/>
  <c r="K27" i="12" s="1"/>
  <c r="B32" i="12"/>
  <c r="B29" i="12"/>
  <c r="B25" i="12"/>
  <c r="B8" i="12"/>
  <c r="I126" i="9"/>
  <c r="P126" i="9"/>
  <c r="T126" i="9" s="1"/>
  <c r="F32" i="11"/>
  <c r="G32" i="11" s="1"/>
  <c r="G23" i="11"/>
  <c r="B36" i="11"/>
  <c r="G34" i="11"/>
  <c r="F18" i="11"/>
  <c r="G18" i="11" s="1"/>
  <c r="F30" i="11"/>
  <c r="G30" i="11" s="1"/>
  <c r="G46" i="11"/>
  <c r="I46" i="11" s="1"/>
  <c r="K46" i="11" s="1"/>
  <c r="B38" i="10"/>
  <c r="C10" i="10"/>
  <c r="F10" i="10" s="1"/>
  <c r="G10" i="10" s="1"/>
  <c r="B21" i="10"/>
  <c r="C27" i="10"/>
  <c r="F27" i="10" s="1"/>
  <c r="B8" i="10"/>
  <c r="F23" i="10"/>
  <c r="G23" i="10" s="1"/>
  <c r="C29" i="10"/>
  <c r="F29" i="10" s="1"/>
  <c r="G29" i="10" s="1"/>
  <c r="C31" i="10"/>
  <c r="F31" i="10" s="1"/>
  <c r="C33" i="10"/>
  <c r="F33" i="10" s="1"/>
  <c r="G33" i="10" s="1"/>
  <c r="C14" i="10"/>
  <c r="F14" i="10" s="1"/>
  <c r="B19" i="10"/>
  <c r="C44" i="10"/>
  <c r="P67" i="9"/>
  <c r="T67" i="9" s="1"/>
  <c r="C40" i="10"/>
  <c r="F40" i="10" s="1"/>
  <c r="C18" i="10"/>
  <c r="F18" i="10" s="1"/>
  <c r="F20" i="10"/>
  <c r="G20" i="10" s="1"/>
  <c r="F15" i="10"/>
  <c r="G15" i="10" s="1"/>
  <c r="F32" i="10"/>
  <c r="G32" i="10" s="1"/>
  <c r="B15" i="10"/>
  <c r="G11" i="10"/>
  <c r="B20" i="10"/>
  <c r="B25" i="10"/>
  <c r="B17" i="10"/>
  <c r="F46" i="10"/>
  <c r="G46" i="10" s="1"/>
  <c r="F26" i="10"/>
  <c r="G26" i="10" s="1"/>
  <c r="F16" i="10"/>
  <c r="G16" i="10" s="1"/>
  <c r="P66" i="9"/>
  <c r="T66" i="9" s="1"/>
  <c r="I66" i="9"/>
  <c r="F28" i="12"/>
  <c r="G28" i="12" s="1"/>
  <c r="F29" i="12"/>
  <c r="G29" i="12" s="1"/>
  <c r="F25" i="12"/>
  <c r="F40" i="12"/>
  <c r="G40" i="12" s="1"/>
  <c r="F36" i="12"/>
  <c r="G36" i="12" s="1"/>
  <c r="F38" i="12"/>
  <c r="G38" i="12" s="1"/>
  <c r="F9" i="12"/>
  <c r="G9" i="12" s="1"/>
  <c r="F32" i="12"/>
  <c r="G32" i="12" s="1"/>
  <c r="F8" i="12"/>
  <c r="G8" i="12" s="1"/>
  <c r="F37" i="12"/>
  <c r="G37" i="12" s="1"/>
  <c r="F13" i="12"/>
  <c r="G13" i="12" s="1"/>
  <c r="F33" i="12"/>
  <c r="G33" i="12" s="1"/>
  <c r="B9" i="12"/>
  <c r="G35" i="12"/>
  <c r="I35" i="12" s="1"/>
  <c r="K35" i="12" s="1"/>
  <c r="F39" i="12"/>
  <c r="G39" i="12" s="1"/>
  <c r="F42" i="12"/>
  <c r="I46" i="12"/>
  <c r="K46" i="12" s="1"/>
  <c r="F45" i="12"/>
  <c r="G45" i="12" s="1"/>
  <c r="F43" i="12"/>
  <c r="F41" i="12"/>
  <c r="AD68" i="12"/>
  <c r="F25" i="11"/>
  <c r="G25" i="11" s="1"/>
  <c r="F36" i="11"/>
  <c r="G36" i="11" s="1"/>
  <c r="F13" i="11"/>
  <c r="G13" i="11" s="1"/>
  <c r="F8" i="11"/>
  <c r="G8" i="11" s="1"/>
  <c r="F21" i="11"/>
  <c r="G21" i="11" s="1"/>
  <c r="F38" i="11"/>
  <c r="G38" i="11" s="1"/>
  <c r="F33" i="11"/>
  <c r="G33" i="11" s="1"/>
  <c r="I33" i="11" s="1"/>
  <c r="K33" i="11" s="1"/>
  <c r="B8" i="11"/>
  <c r="B21" i="11"/>
  <c r="F45" i="11"/>
  <c r="G45" i="11" s="1"/>
  <c r="I45" i="11" s="1"/>
  <c r="K45" i="11" s="1"/>
  <c r="F29" i="11"/>
  <c r="G29" i="11" s="1"/>
  <c r="F41" i="11"/>
  <c r="G41" i="11" s="1"/>
  <c r="F17" i="11"/>
  <c r="F39" i="11"/>
  <c r="B13" i="11"/>
  <c r="F35" i="11"/>
  <c r="G35" i="11" s="1"/>
  <c r="F37" i="11"/>
  <c r="G37" i="11" s="1"/>
  <c r="G27" i="11"/>
  <c r="AD68" i="11"/>
  <c r="F43" i="11"/>
  <c r="G43" i="11" s="1"/>
  <c r="I43" i="11" s="1"/>
  <c r="K43" i="11" s="1"/>
  <c r="F44" i="11"/>
  <c r="F9" i="11"/>
  <c r="G9" i="11" s="1"/>
  <c r="F8" i="10"/>
  <c r="G8" i="10" s="1"/>
  <c r="F17" i="10"/>
  <c r="G17" i="10" s="1"/>
  <c r="F9" i="10"/>
  <c r="G9" i="10" s="1"/>
  <c r="F42" i="10"/>
  <c r="G42" i="10" s="1"/>
  <c r="F39" i="10"/>
  <c r="G39" i="10" s="1"/>
  <c r="F25" i="10"/>
  <c r="G25" i="10" s="1"/>
  <c r="B9" i="10"/>
  <c r="F13" i="10"/>
  <c r="G13" i="10" s="1"/>
  <c r="F21" i="10"/>
  <c r="G21" i="10" s="1"/>
  <c r="F45" i="10"/>
  <c r="F41" i="10"/>
  <c r="G41" i="10" s="1"/>
  <c r="B42" i="10"/>
  <c r="F43" i="10"/>
  <c r="G43" i="10" s="1"/>
  <c r="AD68" i="10"/>
  <c r="F38" i="10"/>
  <c r="G38" i="10" s="1"/>
  <c r="F23" i="4"/>
  <c r="F22" i="4"/>
  <c r="F21" i="4"/>
  <c r="F20" i="4"/>
  <c r="F19" i="4"/>
  <c r="F18" i="4"/>
  <c r="F17" i="4"/>
  <c r="F16" i="4"/>
  <c r="F15" i="4"/>
  <c r="F14" i="4"/>
  <c r="E23" i="4"/>
  <c r="E22" i="4"/>
  <c r="E21" i="4"/>
  <c r="E20" i="4"/>
  <c r="E19" i="4"/>
  <c r="E18" i="4"/>
  <c r="E17" i="4"/>
  <c r="E16" i="4"/>
  <c r="E15" i="4"/>
  <c r="E14" i="4"/>
  <c r="AA9" i="2"/>
  <c r="AC9" i="2"/>
  <c r="AA10" i="2"/>
  <c r="AC10" i="2"/>
  <c r="AA11" i="2"/>
  <c r="AC11" i="2"/>
  <c r="AA12" i="2"/>
  <c r="AC12" i="2"/>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67" i="2"/>
  <c r="AC67" i="2"/>
  <c r="C13" i="4"/>
  <c r="N3" i="2"/>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4" i="7"/>
  <c r="E34" i="2"/>
  <c r="H34" i="2"/>
  <c r="E35" i="2"/>
  <c r="H35" i="2"/>
  <c r="E36" i="2"/>
  <c r="H36" i="2"/>
  <c r="E37" i="2"/>
  <c r="H37" i="2"/>
  <c r="E38" i="2"/>
  <c r="H38" i="2"/>
  <c r="E39" i="2"/>
  <c r="H39" i="2"/>
  <c r="E40" i="2"/>
  <c r="H40" i="2"/>
  <c r="E41" i="2"/>
  <c r="H41" i="2"/>
  <c r="E42" i="2"/>
  <c r="H42" i="2"/>
  <c r="E43" i="2"/>
  <c r="H43" i="2"/>
  <c r="E44" i="2"/>
  <c r="H44" i="2"/>
  <c r="E45" i="2"/>
  <c r="H45" i="2"/>
  <c r="E46" i="2"/>
  <c r="H46" i="2"/>
  <c r="C21" i="8"/>
  <c r="I35" i="11" l="1"/>
  <c r="K35" i="11" s="1"/>
  <c r="I33" i="12"/>
  <c r="K33" i="12" s="1"/>
  <c r="I29" i="11"/>
  <c r="K29" i="11" s="1"/>
  <c r="I39" i="12"/>
  <c r="K39" i="12" s="1"/>
  <c r="G19" i="12"/>
  <c r="I45" i="12"/>
  <c r="K45" i="12" s="1"/>
  <c r="G34" i="12"/>
  <c r="I34" i="12" s="1"/>
  <c r="K34" i="12" s="1"/>
  <c r="I25" i="11"/>
  <c r="K25" i="11" s="1"/>
  <c r="I27" i="11"/>
  <c r="K27" i="11" s="1"/>
  <c r="I41" i="11"/>
  <c r="K41" i="11" s="1"/>
  <c r="G15" i="11"/>
  <c r="G19" i="11"/>
  <c r="G20" i="11"/>
  <c r="I34" i="11"/>
  <c r="K34" i="11" s="1"/>
  <c r="I37" i="11"/>
  <c r="K37" i="11" s="1"/>
  <c r="I28" i="11"/>
  <c r="K28" i="11" s="1"/>
  <c r="G67" i="10"/>
  <c r="I67" i="10" s="1"/>
  <c r="K67" i="10" s="1"/>
  <c r="P195" i="9"/>
  <c r="T195" i="9" s="1"/>
  <c r="AD39" i="2"/>
  <c r="AD42" i="2"/>
  <c r="B42" i="2" s="1"/>
  <c r="AD22" i="2"/>
  <c r="G10" i="12"/>
  <c r="G16" i="11"/>
  <c r="I38" i="11"/>
  <c r="K38" i="11" s="1"/>
  <c r="AD31" i="2"/>
  <c r="C24" i="13"/>
  <c r="AD29" i="2"/>
  <c r="AD26" i="2"/>
  <c r="AD25" i="2"/>
  <c r="AD24" i="2"/>
  <c r="AD23" i="2"/>
  <c r="AD21" i="2"/>
  <c r="C44" i="13"/>
  <c r="F44" i="13" s="1"/>
  <c r="B63" i="13"/>
  <c r="D63" i="13" s="1"/>
  <c r="I29" i="12"/>
  <c r="K29" i="12" s="1"/>
  <c r="C49" i="13"/>
  <c r="F49" i="13" s="1"/>
  <c r="B72" i="13"/>
  <c r="D72" i="13" s="1"/>
  <c r="B27" i="13"/>
  <c r="E27" i="13" s="1"/>
  <c r="C33" i="13"/>
  <c r="B56" i="13"/>
  <c r="E56" i="13" s="1"/>
  <c r="B14" i="13"/>
  <c r="B35" i="13"/>
  <c r="C35" i="13" s="1"/>
  <c r="B20" i="13"/>
  <c r="C66" i="13"/>
  <c r="F66" i="13" s="1"/>
  <c r="B66" i="13"/>
  <c r="C41" i="13"/>
  <c r="F41" i="13" s="1"/>
  <c r="B41" i="13"/>
  <c r="C38" i="13"/>
  <c r="F38" i="13" s="1"/>
  <c r="B38" i="13"/>
  <c r="C37" i="13"/>
  <c r="F37" i="13" s="1"/>
  <c r="B37" i="13"/>
  <c r="D49" i="13"/>
  <c r="E49" i="13"/>
  <c r="C60" i="13"/>
  <c r="F60" i="13" s="1"/>
  <c r="B60" i="13"/>
  <c r="B15" i="13"/>
  <c r="C15" i="13" s="1"/>
  <c r="C53" i="13"/>
  <c r="F53" i="13" s="1"/>
  <c r="B53" i="13"/>
  <c r="C39" i="13"/>
  <c r="F39" i="13" s="1"/>
  <c r="B39" i="13"/>
  <c r="C73" i="13"/>
  <c r="F73" i="13" s="1"/>
  <c r="B73" i="13"/>
  <c r="B31" i="13"/>
  <c r="C31" i="13" s="1"/>
  <c r="B42" i="13"/>
  <c r="C42" i="13"/>
  <c r="F42" i="13" s="1"/>
  <c r="C43" i="13"/>
  <c r="F43" i="13" s="1"/>
  <c r="B43" i="13"/>
  <c r="D44" i="13"/>
  <c r="E44" i="13"/>
  <c r="C57" i="13"/>
  <c r="F57" i="13" s="1"/>
  <c r="B57" i="13"/>
  <c r="B18" i="13"/>
  <c r="C18" i="13" s="1"/>
  <c r="C51" i="13"/>
  <c r="F51" i="13" s="1"/>
  <c r="B51" i="13"/>
  <c r="C48" i="13"/>
  <c r="F48" i="13" s="1"/>
  <c r="B48" i="13"/>
  <c r="C40" i="13"/>
  <c r="F40" i="13" s="1"/>
  <c r="B40" i="13"/>
  <c r="C67" i="13"/>
  <c r="F67" i="13" s="1"/>
  <c r="B67" i="13"/>
  <c r="C47" i="13"/>
  <c r="F47" i="13" s="1"/>
  <c r="B47" i="13"/>
  <c r="C54" i="13"/>
  <c r="F54" i="13" s="1"/>
  <c r="B54" i="13"/>
  <c r="C64" i="13"/>
  <c r="F64" i="13" s="1"/>
  <c r="B64" i="13"/>
  <c r="B32" i="13"/>
  <c r="C32" i="13" s="1"/>
  <c r="C70" i="13"/>
  <c r="F70" i="13" s="1"/>
  <c r="B70" i="13"/>
  <c r="C62" i="13"/>
  <c r="F62" i="13" s="1"/>
  <c r="B62" i="13"/>
  <c r="B36" i="13"/>
  <c r="C36" i="13" s="1"/>
  <c r="C55" i="13"/>
  <c r="F55" i="13" s="1"/>
  <c r="B55" i="13"/>
  <c r="B74" i="13"/>
  <c r="C74" i="13"/>
  <c r="F74" i="13" s="1"/>
  <c r="C68" i="13"/>
  <c r="F68" i="13" s="1"/>
  <c r="B68" i="13"/>
  <c r="C69" i="13"/>
  <c r="F69" i="13" s="1"/>
  <c r="B69" i="13"/>
  <c r="D33" i="13"/>
  <c r="E33" i="13"/>
  <c r="B26" i="13"/>
  <c r="C26" i="13" s="1"/>
  <c r="B28" i="13"/>
  <c r="C28" i="13" s="1"/>
  <c r="C58" i="13"/>
  <c r="F58" i="13" s="1"/>
  <c r="B58" i="13"/>
  <c r="C52" i="13"/>
  <c r="F52" i="13" s="1"/>
  <c r="B52" i="13"/>
  <c r="D17" i="13"/>
  <c r="E17" i="13"/>
  <c r="B21" i="13"/>
  <c r="C21" i="13" s="1"/>
  <c r="B29" i="13"/>
  <c r="C29" i="13" s="1"/>
  <c r="C75" i="13"/>
  <c r="F75" i="13" s="1"/>
  <c r="B75" i="13"/>
  <c r="B12" i="13"/>
  <c r="B34" i="13"/>
  <c r="C34" i="13" s="1"/>
  <c r="B19" i="13"/>
  <c r="C19" i="13" s="1"/>
  <c r="B23" i="13"/>
  <c r="C23" i="13" s="1"/>
  <c r="B30" i="13"/>
  <c r="C30" i="13" s="1"/>
  <c r="C59" i="13"/>
  <c r="F59" i="13" s="1"/>
  <c r="B59" i="13"/>
  <c r="B22" i="13"/>
  <c r="C22" i="13" s="1"/>
  <c r="D24" i="13"/>
  <c r="E24" i="13"/>
  <c r="C50" i="13"/>
  <c r="F50" i="13" s="1"/>
  <c r="B50" i="13"/>
  <c r="C65" i="13"/>
  <c r="F65" i="13" s="1"/>
  <c r="B65" i="13"/>
  <c r="C45" i="13"/>
  <c r="F45" i="13" s="1"/>
  <c r="B45" i="13"/>
  <c r="B13" i="13"/>
  <c r="B16" i="13"/>
  <c r="C16" i="13" s="1"/>
  <c r="C46" i="13"/>
  <c r="F46" i="13" s="1"/>
  <c r="B46" i="13"/>
  <c r="C71" i="13"/>
  <c r="F71" i="13" s="1"/>
  <c r="B71" i="13"/>
  <c r="B25" i="13"/>
  <c r="C25" i="13" s="1"/>
  <c r="C61" i="13"/>
  <c r="F61" i="13" s="1"/>
  <c r="B61" i="13"/>
  <c r="I36" i="12"/>
  <c r="K36" i="12" s="1"/>
  <c r="I37" i="12"/>
  <c r="K37" i="12" s="1"/>
  <c r="I36" i="11"/>
  <c r="K36" i="11" s="1"/>
  <c r="C39" i="2"/>
  <c r="AD41" i="2"/>
  <c r="C41" i="2" s="1"/>
  <c r="AD34" i="2"/>
  <c r="AD43" i="2"/>
  <c r="C43" i="2" s="1"/>
  <c r="AD35" i="2"/>
  <c r="AD44" i="2"/>
  <c r="C44" i="2" s="1"/>
  <c r="F44" i="2" s="1"/>
  <c r="I30" i="11"/>
  <c r="K30" i="11" s="1"/>
  <c r="I32" i="11"/>
  <c r="K32" i="11" s="1"/>
  <c r="I32" i="12"/>
  <c r="K32" i="12" s="1"/>
  <c r="G44" i="12"/>
  <c r="I44" i="12" s="1"/>
  <c r="K44" i="12" s="1"/>
  <c r="F26" i="12"/>
  <c r="F31" i="12"/>
  <c r="G42" i="11"/>
  <c r="I42" i="11" s="1"/>
  <c r="K42" i="11" s="1"/>
  <c r="G39" i="11"/>
  <c r="I39" i="11" s="1"/>
  <c r="K39" i="11" s="1"/>
  <c r="G27" i="10"/>
  <c r="G31" i="10"/>
  <c r="G14" i="10"/>
  <c r="G18" i="10"/>
  <c r="AD37" i="2"/>
  <c r="B37" i="2" s="1"/>
  <c r="AD18" i="2"/>
  <c r="AD14" i="2"/>
  <c r="AD67" i="2"/>
  <c r="AD32" i="2"/>
  <c r="AD17" i="2"/>
  <c r="AD46" i="2"/>
  <c r="C46" i="2" s="1"/>
  <c r="AD20" i="2"/>
  <c r="AD45" i="2"/>
  <c r="C45" i="2" s="1"/>
  <c r="AD27" i="2"/>
  <c r="F24" i="12"/>
  <c r="G24" i="12" s="1"/>
  <c r="G42" i="12"/>
  <c r="I42" i="12" s="1"/>
  <c r="K42" i="12" s="1"/>
  <c r="G25" i="12"/>
  <c r="I28" i="12"/>
  <c r="K28" i="12" s="1"/>
  <c r="G21" i="12"/>
  <c r="G17" i="12"/>
  <c r="G41" i="12"/>
  <c r="I41" i="12" s="1"/>
  <c r="K41" i="12" s="1"/>
  <c r="I38" i="12"/>
  <c r="K38" i="12" s="1"/>
  <c r="G43" i="12"/>
  <c r="I43" i="12" s="1"/>
  <c r="K43" i="12" s="1"/>
  <c r="I40" i="12"/>
  <c r="K40" i="12" s="1"/>
  <c r="G44" i="11"/>
  <c r="I44" i="11" s="1"/>
  <c r="K44" i="11" s="1"/>
  <c r="G17" i="11"/>
  <c r="I40" i="11"/>
  <c r="K40" i="11" s="1"/>
  <c r="G31" i="11"/>
  <c r="I31" i="11" s="1"/>
  <c r="K31" i="11" s="1"/>
  <c r="G40" i="10"/>
  <c r="G45" i="10"/>
  <c r="F44" i="10"/>
  <c r="AD28" i="2"/>
  <c r="AD40" i="2"/>
  <c r="B40" i="2" s="1"/>
  <c r="AD30" i="2"/>
  <c r="AD16" i="2"/>
  <c r="AD33" i="2"/>
  <c r="AD36" i="2"/>
  <c r="B36" i="2" s="1"/>
  <c r="AD19" i="2"/>
  <c r="AD12" i="2"/>
  <c r="AD13" i="2"/>
  <c r="AD10" i="2"/>
  <c r="AD11" i="2"/>
  <c r="AD15" i="2"/>
  <c r="AD38" i="2"/>
  <c r="B38" i="2" s="1"/>
  <c r="AD9" i="2"/>
  <c r="B39" i="2"/>
  <c r="H26" i="8"/>
  <c r="H24" i="8"/>
  <c r="U10" i="9"/>
  <c r="J52" i="12" l="1"/>
  <c r="J47" i="11"/>
  <c r="J50" i="11"/>
  <c r="J63" i="11"/>
  <c r="J66" i="11"/>
  <c r="J60" i="11"/>
  <c r="J55" i="12"/>
  <c r="J57" i="12"/>
  <c r="J49" i="12"/>
  <c r="J58" i="12"/>
  <c r="J57" i="11"/>
  <c r="J54" i="11"/>
  <c r="J61" i="12"/>
  <c r="J64" i="12"/>
  <c r="J51" i="11"/>
  <c r="J47" i="12"/>
  <c r="J50" i="12"/>
  <c r="J59" i="12"/>
  <c r="J55" i="11"/>
  <c r="J58" i="11"/>
  <c r="J61" i="11"/>
  <c r="J52" i="11"/>
  <c r="J62" i="12"/>
  <c r="J51" i="12"/>
  <c r="J67" i="12"/>
  <c r="J48" i="11"/>
  <c r="J64" i="11"/>
  <c r="J67" i="11"/>
  <c r="J66" i="12"/>
  <c r="J59" i="11"/>
  <c r="J65" i="12"/>
  <c r="J53" i="12"/>
  <c r="J56" i="12"/>
  <c r="J49" i="11"/>
  <c r="J65" i="11"/>
  <c r="J48" i="12"/>
  <c r="J56" i="11"/>
  <c r="J62" i="11"/>
  <c r="J63" i="12"/>
  <c r="J60" i="12"/>
  <c r="J54" i="12"/>
  <c r="J53" i="11"/>
  <c r="J64" i="10"/>
  <c r="J66" i="10"/>
  <c r="J67" i="10"/>
  <c r="J63" i="10"/>
  <c r="J65" i="10"/>
  <c r="J49" i="2"/>
  <c r="J53" i="2"/>
  <c r="J51" i="2"/>
  <c r="J62" i="2"/>
  <c r="J64" i="2"/>
  <c r="J66" i="2"/>
  <c r="J57" i="2"/>
  <c r="J47" i="2"/>
  <c r="J54" i="2"/>
  <c r="J58" i="2"/>
  <c r="J56" i="2"/>
  <c r="J60" i="2"/>
  <c r="J59" i="2"/>
  <c r="J61" i="2"/>
  <c r="J48" i="2"/>
  <c r="J50" i="2"/>
  <c r="J52" i="2"/>
  <c r="J63" i="2"/>
  <c r="J65" i="2"/>
  <c r="J67" i="2"/>
  <c r="J55" i="2"/>
  <c r="J41" i="12"/>
  <c r="J42" i="11"/>
  <c r="J35" i="11"/>
  <c r="J33" i="11"/>
  <c r="J31" i="11"/>
  <c r="J29" i="11"/>
  <c r="J27" i="11"/>
  <c r="J25" i="11"/>
  <c r="J36" i="12"/>
  <c r="J34" i="12"/>
  <c r="J32" i="12"/>
  <c r="J30" i="12"/>
  <c r="J28" i="12"/>
  <c r="J37" i="11"/>
  <c r="J8" i="10"/>
  <c r="J43" i="12"/>
  <c r="J44" i="11"/>
  <c r="J38" i="12"/>
  <c r="J39" i="11"/>
  <c r="J45" i="12"/>
  <c r="J46" i="11"/>
  <c r="J40" i="12"/>
  <c r="J41" i="11"/>
  <c r="J8" i="12"/>
  <c r="J36" i="11"/>
  <c r="J34" i="11"/>
  <c r="J32" i="11"/>
  <c r="J30" i="11"/>
  <c r="J28" i="11"/>
  <c r="J26" i="11"/>
  <c r="J42" i="12"/>
  <c r="J35" i="12"/>
  <c r="J33" i="12"/>
  <c r="J31" i="12"/>
  <c r="J29" i="12"/>
  <c r="J43" i="11"/>
  <c r="J40" i="11"/>
  <c r="J37" i="12"/>
  <c r="J38" i="11"/>
  <c r="J8" i="11"/>
  <c r="J44" i="12"/>
  <c r="J45" i="11"/>
  <c r="J39" i="12"/>
  <c r="J46" i="12"/>
  <c r="F33" i="13"/>
  <c r="C42" i="2"/>
  <c r="F42" i="2" s="1"/>
  <c r="G42" i="2" s="1"/>
  <c r="B41" i="2"/>
  <c r="B44" i="2"/>
  <c r="C27" i="13"/>
  <c r="F24" i="13"/>
  <c r="E63" i="13"/>
  <c r="D56" i="13"/>
  <c r="E72" i="13"/>
  <c r="D27" i="13"/>
  <c r="F17" i="13"/>
  <c r="D25" i="13"/>
  <c r="E25" i="13"/>
  <c r="D16" i="13"/>
  <c r="E16" i="13"/>
  <c r="D65" i="13"/>
  <c r="E65" i="13"/>
  <c r="D59" i="13"/>
  <c r="E59" i="13"/>
  <c r="D34" i="13"/>
  <c r="E34" i="13"/>
  <c r="D21" i="13"/>
  <c r="E21" i="13"/>
  <c r="D28" i="13"/>
  <c r="E28" i="13"/>
  <c r="D68" i="13"/>
  <c r="E68" i="13"/>
  <c r="D62" i="13"/>
  <c r="E62" i="13"/>
  <c r="D64" i="13"/>
  <c r="E64" i="13"/>
  <c r="D40" i="13"/>
  <c r="E40" i="13"/>
  <c r="D57" i="13"/>
  <c r="E57" i="13"/>
  <c r="E31" i="13"/>
  <c r="D31" i="13"/>
  <c r="D53" i="13"/>
  <c r="E53" i="13"/>
  <c r="D37" i="13"/>
  <c r="E37" i="13"/>
  <c r="D20" i="13"/>
  <c r="E20" i="13"/>
  <c r="C20" i="13"/>
  <c r="D13" i="13"/>
  <c r="E13" i="13"/>
  <c r="D50" i="13"/>
  <c r="E50" i="13"/>
  <c r="D30" i="13"/>
  <c r="E30" i="13"/>
  <c r="E12" i="13"/>
  <c r="D12" i="13"/>
  <c r="D70" i="13"/>
  <c r="E70" i="13"/>
  <c r="D54" i="13"/>
  <c r="E54" i="13"/>
  <c r="D48" i="13"/>
  <c r="E48" i="13"/>
  <c r="D73" i="13"/>
  <c r="E73" i="13"/>
  <c r="E15" i="13"/>
  <c r="D15" i="13"/>
  <c r="D38" i="13"/>
  <c r="E38" i="13"/>
  <c r="D35" i="13"/>
  <c r="E35" i="13"/>
  <c r="D42" i="13"/>
  <c r="E42" i="13"/>
  <c r="C13" i="13"/>
  <c r="C12" i="13"/>
  <c r="D74" i="13"/>
  <c r="E74" i="13"/>
  <c r="D71" i="13"/>
  <c r="E71" i="13"/>
  <c r="E23" i="13"/>
  <c r="D23" i="13"/>
  <c r="E75" i="13"/>
  <c r="D75" i="13"/>
  <c r="D52" i="13"/>
  <c r="E52" i="13"/>
  <c r="E55" i="13"/>
  <c r="D55" i="13"/>
  <c r="D32" i="13"/>
  <c r="E32" i="13"/>
  <c r="E47" i="13"/>
  <c r="D47" i="13"/>
  <c r="D51" i="13"/>
  <c r="E51" i="13"/>
  <c r="D43" i="13"/>
  <c r="E43" i="13"/>
  <c r="E39" i="13"/>
  <c r="D39" i="13"/>
  <c r="D60" i="13"/>
  <c r="E60" i="13"/>
  <c r="D41" i="13"/>
  <c r="E41" i="13"/>
  <c r="D14" i="13"/>
  <c r="E14" i="13"/>
  <c r="C14" i="13"/>
  <c r="D26" i="13"/>
  <c r="E26" i="13"/>
  <c r="D61" i="13"/>
  <c r="E61" i="13"/>
  <c r="D46" i="13"/>
  <c r="E46" i="13"/>
  <c r="D45" i="13"/>
  <c r="E45" i="13"/>
  <c r="D22" i="13"/>
  <c r="E22" i="13"/>
  <c r="D19" i="13"/>
  <c r="E19" i="13"/>
  <c r="D29" i="13"/>
  <c r="E29" i="13"/>
  <c r="D58" i="13"/>
  <c r="E58" i="13"/>
  <c r="D69" i="13"/>
  <c r="E69" i="13"/>
  <c r="D36" i="13"/>
  <c r="E36" i="13"/>
  <c r="E67" i="13"/>
  <c r="D67" i="13"/>
  <c r="D18" i="13"/>
  <c r="E18" i="13"/>
  <c r="D66" i="13"/>
  <c r="E66" i="13"/>
  <c r="C36" i="2"/>
  <c r="F36" i="2" s="1"/>
  <c r="G36" i="2" s="1"/>
  <c r="I36" i="2" s="1"/>
  <c r="K36" i="2" s="1"/>
  <c r="C40" i="2"/>
  <c r="F40" i="2" s="1"/>
  <c r="C37" i="2"/>
  <c r="F37" i="2" s="1"/>
  <c r="G37" i="2" s="1"/>
  <c r="I37" i="2" s="1"/>
  <c r="K37" i="2" s="1"/>
  <c r="C38" i="2"/>
  <c r="F38" i="2" s="1"/>
  <c r="G38" i="2" s="1"/>
  <c r="I38" i="2" s="1"/>
  <c r="K38" i="2" s="1"/>
  <c r="F45" i="2"/>
  <c r="G45" i="2" s="1"/>
  <c r="G26" i="12"/>
  <c r="G31" i="12"/>
  <c r="I31" i="12" s="1"/>
  <c r="K31" i="12" s="1"/>
  <c r="G44" i="10"/>
  <c r="B45" i="2"/>
  <c r="G44" i="2"/>
  <c r="F43" i="2"/>
  <c r="G43" i="2" s="1"/>
  <c r="F41" i="2"/>
  <c r="G41" i="2" s="1"/>
  <c r="I41" i="2" s="1"/>
  <c r="K41" i="2" s="1"/>
  <c r="I42" i="2"/>
  <c r="K42" i="2" s="1"/>
  <c r="F39" i="2"/>
  <c r="B43" i="2"/>
  <c r="B1" i="6"/>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F30" i="7"/>
  <c r="F31" i="7"/>
  <c r="F32" i="7"/>
  <c r="C4" i="7"/>
  <c r="M9" i="2"/>
  <c r="M10" i="2"/>
  <c r="M11" i="2"/>
  <c r="D11" i="2" s="1"/>
  <c r="M12" i="2"/>
  <c r="D12" i="2" s="1"/>
  <c r="M13" i="2"/>
  <c r="D13" i="2" s="1"/>
  <c r="M14" i="2"/>
  <c r="M15" i="2"/>
  <c r="M16" i="2"/>
  <c r="M17" i="2"/>
  <c r="M18" i="2"/>
  <c r="M19" i="2"/>
  <c r="M20" i="2"/>
  <c r="M21" i="2"/>
  <c r="M22" i="2"/>
  <c r="M23" i="2"/>
  <c r="M24" i="2"/>
  <c r="M25" i="2"/>
  <c r="M26" i="2"/>
  <c r="M27" i="2"/>
  <c r="M28" i="2"/>
  <c r="M29" i="2"/>
  <c r="M30" i="2"/>
  <c r="M31" i="2"/>
  <c r="M32" i="2"/>
  <c r="M33" i="2"/>
  <c r="M34" i="2"/>
  <c r="D34" i="2" s="1"/>
  <c r="M35" i="2"/>
  <c r="D46" i="2"/>
  <c r="M8" i="2"/>
  <c r="B1" i="4"/>
  <c r="B8" i="9"/>
  <c r="B15" i="9"/>
  <c r="B16" i="9"/>
  <c r="B17" i="9"/>
  <c r="B18" i="9"/>
  <c r="B19" i="9"/>
  <c r="B20" i="9"/>
  <c r="B21" i="9"/>
  <c r="B22" i="9"/>
  <c r="B23" i="9"/>
  <c r="B24" i="9"/>
  <c r="B25" i="9"/>
  <c r="B26" i="9"/>
  <c r="B27" i="9"/>
  <c r="B28" i="9"/>
  <c r="B29" i="9"/>
  <c r="B30" i="9"/>
  <c r="B31" i="9"/>
  <c r="B32" i="9"/>
  <c r="B33" i="9"/>
  <c r="B6" i="9"/>
  <c r="I44" i="2" l="1"/>
  <c r="K44" i="2" s="1"/>
  <c r="F117" i="7"/>
  <c r="G224" i="7"/>
  <c r="H224" i="7" s="1"/>
  <c r="G227" i="7"/>
  <c r="H227" i="7" s="1"/>
  <c r="F105" i="7"/>
  <c r="G236" i="7"/>
  <c r="H236" i="7" s="1"/>
  <c r="G223" i="7"/>
  <c r="H223" i="7" s="1"/>
  <c r="F113" i="7"/>
  <c r="G113" i="7" s="1"/>
  <c r="H113" i="7" s="1"/>
  <c r="G242" i="7"/>
  <c r="H242" i="7" s="1"/>
  <c r="F109" i="7"/>
  <c r="G109" i="7" s="1"/>
  <c r="H109" i="7" s="1"/>
  <c r="G238" i="7"/>
  <c r="H238" i="7" s="1"/>
  <c r="F111" i="7"/>
  <c r="G111" i="7" s="1"/>
  <c r="H111" i="7" s="1"/>
  <c r="G234" i="7"/>
  <c r="H234" i="7" s="1"/>
  <c r="G228" i="7"/>
  <c r="H228" i="7" s="1"/>
  <c r="G230" i="7"/>
  <c r="H230" i="7" s="1"/>
  <c r="F116" i="7"/>
  <c r="G240" i="7"/>
  <c r="H240" i="7" s="1"/>
  <c r="G226" i="7"/>
  <c r="H226" i="7" s="1"/>
  <c r="F114" i="7"/>
  <c r="G114" i="7" s="1"/>
  <c r="H114" i="7" s="1"/>
  <c r="G241" i="7"/>
  <c r="H241" i="7" s="1"/>
  <c r="G232" i="7"/>
  <c r="H232" i="7" s="1"/>
  <c r="F112" i="7"/>
  <c r="G112" i="7" s="1"/>
  <c r="H112" i="7" s="1"/>
  <c r="G237" i="7"/>
  <c r="H237" i="7" s="1"/>
  <c r="G243" i="7"/>
  <c r="H243" i="7" s="1"/>
  <c r="G235" i="7"/>
  <c r="H235" i="7" s="1"/>
  <c r="F115" i="7"/>
  <c r="F107" i="7"/>
  <c r="F106" i="7"/>
  <c r="G233" i="7"/>
  <c r="H233" i="7" s="1"/>
  <c r="G239" i="7"/>
  <c r="H239" i="7" s="1"/>
  <c r="F110" i="7"/>
  <c r="G110" i="7" s="1"/>
  <c r="H110" i="7" s="1"/>
  <c r="F108" i="7"/>
  <c r="G108" i="7" s="1"/>
  <c r="H108" i="7" s="1"/>
  <c r="F104" i="7"/>
  <c r="G104" i="7" s="1"/>
  <c r="H104" i="7" s="1"/>
  <c r="G229" i="7"/>
  <c r="H229" i="7" s="1"/>
  <c r="G225" i="7"/>
  <c r="H225" i="7" s="1"/>
  <c r="G231" i="7"/>
  <c r="H231" i="7" s="1"/>
  <c r="F36" i="13"/>
  <c r="F34" i="13"/>
  <c r="F35" i="13"/>
  <c r="G167" i="7"/>
  <c r="H167" i="7" s="1"/>
  <c r="G169" i="7"/>
  <c r="H169" i="7" s="1"/>
  <c r="G166" i="7"/>
  <c r="H166" i="7" s="1"/>
  <c r="G178" i="7"/>
  <c r="H178" i="7" s="1"/>
  <c r="G168" i="7"/>
  <c r="H168" i="7" s="1"/>
  <c r="G165" i="7"/>
  <c r="H165" i="7" s="1"/>
  <c r="G180" i="7"/>
  <c r="H180" i="7" s="1"/>
  <c r="G163" i="7"/>
  <c r="H163" i="7" s="1"/>
  <c r="G170" i="7"/>
  <c r="H170" i="7" s="1"/>
  <c r="G183" i="7"/>
  <c r="H183" i="7" s="1"/>
  <c r="G172" i="7"/>
  <c r="H172" i="7" s="1"/>
  <c r="G173" i="7"/>
  <c r="H173" i="7" s="1"/>
  <c r="G164" i="7"/>
  <c r="H164" i="7" s="1"/>
  <c r="G171" i="7"/>
  <c r="H171" i="7" s="1"/>
  <c r="G175" i="7"/>
  <c r="H175" i="7" s="1"/>
  <c r="G176" i="7"/>
  <c r="H176" i="7" s="1"/>
  <c r="G179" i="7"/>
  <c r="H179" i="7" s="1"/>
  <c r="G181" i="7"/>
  <c r="H181" i="7" s="1"/>
  <c r="G177" i="7"/>
  <c r="H177" i="7" s="1"/>
  <c r="G182" i="7"/>
  <c r="H182" i="7" s="1"/>
  <c r="G174" i="7"/>
  <c r="H174" i="7" s="1"/>
  <c r="G120" i="7"/>
  <c r="H120" i="7" s="1"/>
  <c r="G117" i="7"/>
  <c r="H117" i="7" s="1"/>
  <c r="G105" i="7"/>
  <c r="H105" i="7" s="1"/>
  <c r="G118" i="7"/>
  <c r="H118" i="7" s="1"/>
  <c r="G106" i="7"/>
  <c r="H106" i="7" s="1"/>
  <c r="G116" i="7"/>
  <c r="H116" i="7" s="1"/>
  <c r="G123" i="7"/>
  <c r="H123" i="7" s="1"/>
  <c r="G107" i="7"/>
  <c r="H107" i="7" s="1"/>
  <c r="G122" i="7"/>
  <c r="H122" i="7" s="1"/>
  <c r="G121" i="7"/>
  <c r="H121" i="7" s="1"/>
  <c r="F103" i="7"/>
  <c r="G103" i="7" s="1"/>
  <c r="H103" i="7" s="1"/>
  <c r="G119" i="7"/>
  <c r="H119" i="7" s="1"/>
  <c r="G115" i="7"/>
  <c r="H115" i="7" s="1"/>
  <c r="F8" i="7"/>
  <c r="G8" i="7" s="1"/>
  <c r="H8" i="7" s="1"/>
  <c r="G46" i="7"/>
  <c r="H46" i="7" s="1"/>
  <c r="G60" i="7"/>
  <c r="H60" i="7" s="1"/>
  <c r="G51" i="7"/>
  <c r="H51" i="7" s="1"/>
  <c r="G52" i="7"/>
  <c r="H52" i="7" s="1"/>
  <c r="G59" i="7"/>
  <c r="H59" i="7" s="1"/>
  <c r="G55" i="7"/>
  <c r="H55" i="7" s="1"/>
  <c r="G58" i="7"/>
  <c r="H58" i="7" s="1"/>
  <c r="G63" i="7"/>
  <c r="H63" i="7" s="1"/>
  <c r="G44" i="7"/>
  <c r="H44" i="7" s="1"/>
  <c r="G61" i="7"/>
  <c r="H61" i="7" s="1"/>
  <c r="G47" i="7"/>
  <c r="H47" i="7" s="1"/>
  <c r="G50" i="7"/>
  <c r="H50" i="7" s="1"/>
  <c r="G54" i="7"/>
  <c r="H54" i="7" s="1"/>
  <c r="G45" i="7"/>
  <c r="H45" i="7" s="1"/>
  <c r="G62" i="7"/>
  <c r="H62" i="7" s="1"/>
  <c r="G53" i="7"/>
  <c r="H53" i="7" s="1"/>
  <c r="G48" i="7"/>
  <c r="H48" i="7" s="1"/>
  <c r="G57" i="7"/>
  <c r="H57" i="7" s="1"/>
  <c r="G49" i="7"/>
  <c r="H49" i="7" s="1"/>
  <c r="G56" i="7"/>
  <c r="H56" i="7" s="1"/>
  <c r="F24" i="7"/>
  <c r="G24" i="7" s="1"/>
  <c r="H24" i="7" s="1"/>
  <c r="F28" i="7"/>
  <c r="G28" i="7" s="1"/>
  <c r="H28" i="7" s="1"/>
  <c r="F19" i="7"/>
  <c r="G19" i="7" s="1"/>
  <c r="H19" i="7" s="1"/>
  <c r="D20" i="2"/>
  <c r="E20" i="2"/>
  <c r="D19" i="2"/>
  <c r="E19" i="2"/>
  <c r="E26" i="2"/>
  <c r="E18" i="2"/>
  <c r="D10" i="2"/>
  <c r="E33" i="2"/>
  <c r="E25" i="2"/>
  <c r="D17" i="2"/>
  <c r="E17" i="2"/>
  <c r="F14" i="7"/>
  <c r="G14" i="7" s="1"/>
  <c r="H14" i="7" s="1"/>
  <c r="C12" i="2"/>
  <c r="F6" i="7"/>
  <c r="G6" i="7" s="1"/>
  <c r="H6" i="7" s="1"/>
  <c r="E32" i="2"/>
  <c r="E24" i="2"/>
  <c r="D16" i="2"/>
  <c r="E16" i="2"/>
  <c r="E31" i="2"/>
  <c r="E23" i="2"/>
  <c r="D15" i="2"/>
  <c r="E15" i="2"/>
  <c r="D28" i="2"/>
  <c r="E28" i="2"/>
  <c r="E30" i="2"/>
  <c r="E29" i="2"/>
  <c r="E21" i="2"/>
  <c r="F23" i="7"/>
  <c r="G23" i="7" s="1"/>
  <c r="H23" i="7" s="1"/>
  <c r="F18" i="7"/>
  <c r="G18" i="7" s="1"/>
  <c r="H18" i="7" s="1"/>
  <c r="F27" i="7"/>
  <c r="G27" i="7" s="1"/>
  <c r="H27" i="7" s="1"/>
  <c r="F22" i="7"/>
  <c r="G22" i="7" s="1"/>
  <c r="H22" i="7" s="1"/>
  <c r="F16" i="7"/>
  <c r="G16" i="7" s="1"/>
  <c r="H16" i="7" s="1"/>
  <c r="F10" i="7"/>
  <c r="G10" i="7" s="1"/>
  <c r="H10" i="7" s="1"/>
  <c r="F12" i="7"/>
  <c r="G12" i="7" s="1"/>
  <c r="H12" i="7" s="1"/>
  <c r="F26" i="7"/>
  <c r="G26" i="7" s="1"/>
  <c r="H26" i="7" s="1"/>
  <c r="F20" i="7"/>
  <c r="G20" i="7" s="1"/>
  <c r="H20" i="7" s="1"/>
  <c r="F15" i="7"/>
  <c r="G15" i="7" s="1"/>
  <c r="H15" i="7" s="1"/>
  <c r="F4" i="7"/>
  <c r="G4" i="7" s="1"/>
  <c r="F137" i="7"/>
  <c r="G137" i="7" s="1"/>
  <c r="H137" i="7" s="1"/>
  <c r="F93" i="7"/>
  <c r="G93" i="7" s="1"/>
  <c r="H93" i="7" s="1"/>
  <c r="F193" i="7"/>
  <c r="G193" i="7" s="1"/>
  <c r="H193" i="7" s="1"/>
  <c r="F194" i="7"/>
  <c r="G194" i="7" s="1"/>
  <c r="H194" i="7" s="1"/>
  <c r="F185" i="7"/>
  <c r="G185" i="7" s="1"/>
  <c r="H185" i="7" s="1"/>
  <c r="F191" i="7"/>
  <c r="G191" i="7" s="1"/>
  <c r="H191" i="7" s="1"/>
  <c r="F129" i="7"/>
  <c r="G129" i="7" s="1"/>
  <c r="H129" i="7" s="1"/>
  <c r="F130" i="7"/>
  <c r="G130" i="7" s="1"/>
  <c r="H130" i="7" s="1"/>
  <c r="F128" i="7"/>
  <c r="G128" i="7" s="1"/>
  <c r="H128" i="7" s="1"/>
  <c r="F90" i="7"/>
  <c r="G90" i="7" s="1"/>
  <c r="H90" i="7" s="1"/>
  <c r="F89" i="7"/>
  <c r="G89" i="7" s="1"/>
  <c r="H89" i="7" s="1"/>
  <c r="F86" i="7"/>
  <c r="G86" i="7" s="1"/>
  <c r="H86" i="7" s="1"/>
  <c r="F77" i="7"/>
  <c r="G77" i="7" s="1"/>
  <c r="H77" i="7" s="1"/>
  <c r="F80" i="7"/>
  <c r="G80" i="7" s="1"/>
  <c r="H80" i="7" s="1"/>
  <c r="F76" i="7"/>
  <c r="G76" i="7" s="1"/>
  <c r="H76" i="7" s="1"/>
  <c r="F70" i="7"/>
  <c r="G70" i="7" s="1"/>
  <c r="H70" i="7" s="1"/>
  <c r="F72" i="7"/>
  <c r="G72" i="7" s="1"/>
  <c r="H72" i="7" s="1"/>
  <c r="F196" i="7"/>
  <c r="G196" i="7" s="1"/>
  <c r="H196" i="7" s="1"/>
  <c r="F187" i="7"/>
  <c r="G187" i="7" s="1"/>
  <c r="H187" i="7" s="1"/>
  <c r="F94" i="7"/>
  <c r="G94" i="7" s="1"/>
  <c r="H94" i="7" s="1"/>
  <c r="F92" i="7"/>
  <c r="G92" i="7" s="1"/>
  <c r="H92" i="7" s="1"/>
  <c r="F84" i="7"/>
  <c r="G84" i="7" s="1"/>
  <c r="H84" i="7" s="1"/>
  <c r="F97" i="7"/>
  <c r="G97" i="7" s="1"/>
  <c r="H97" i="7" s="1"/>
  <c r="F201" i="7"/>
  <c r="G201" i="7" s="1"/>
  <c r="H201" i="7" s="1"/>
  <c r="F195" i="7"/>
  <c r="G195" i="7" s="1"/>
  <c r="H195" i="7" s="1"/>
  <c r="F190" i="7"/>
  <c r="G190" i="7" s="1"/>
  <c r="H190" i="7" s="1"/>
  <c r="F186" i="7"/>
  <c r="G186" i="7" s="1"/>
  <c r="H186" i="7" s="1"/>
  <c r="F139" i="7"/>
  <c r="G139" i="7" s="1"/>
  <c r="H139" i="7" s="1"/>
  <c r="F125" i="7"/>
  <c r="G125" i="7" s="1"/>
  <c r="H125" i="7" s="1"/>
  <c r="F126" i="7"/>
  <c r="G126" i="7" s="1"/>
  <c r="H126" i="7" s="1"/>
  <c r="F102" i="7"/>
  <c r="G102" i="7" s="1"/>
  <c r="H102" i="7" s="1"/>
  <c r="F91" i="7"/>
  <c r="G91" i="7" s="1"/>
  <c r="H91" i="7" s="1"/>
  <c r="F100" i="7"/>
  <c r="G100" i="7" s="1"/>
  <c r="H100" i="7" s="1"/>
  <c r="F85" i="7"/>
  <c r="G85" i="7" s="1"/>
  <c r="H85" i="7" s="1"/>
  <c r="F87" i="7"/>
  <c r="G87" i="7" s="1"/>
  <c r="H87" i="7" s="1"/>
  <c r="F82" i="7"/>
  <c r="G82" i="7" s="1"/>
  <c r="H82" i="7" s="1"/>
  <c r="F74" i="7"/>
  <c r="G74" i="7" s="1"/>
  <c r="H74" i="7" s="1"/>
  <c r="F66" i="7"/>
  <c r="G66" i="7" s="1"/>
  <c r="H66" i="7" s="1"/>
  <c r="F68" i="7"/>
  <c r="G68" i="7" s="1"/>
  <c r="H68" i="7" s="1"/>
  <c r="F202" i="7"/>
  <c r="G202" i="7" s="1"/>
  <c r="H202" i="7" s="1"/>
  <c r="F135" i="7"/>
  <c r="G135" i="7" s="1"/>
  <c r="H135" i="7" s="1"/>
  <c r="F95" i="7"/>
  <c r="G95" i="7" s="1"/>
  <c r="H95" i="7" s="1"/>
  <c r="F79" i="7"/>
  <c r="G79" i="7" s="1"/>
  <c r="H79" i="7" s="1"/>
  <c r="F75" i="7"/>
  <c r="G75" i="7" s="1"/>
  <c r="H75" i="7" s="1"/>
  <c r="F133" i="7"/>
  <c r="G133" i="7" s="1"/>
  <c r="H133" i="7" s="1"/>
  <c r="F197" i="7"/>
  <c r="G197" i="7" s="1"/>
  <c r="H197" i="7" s="1"/>
  <c r="F198" i="7"/>
  <c r="G198" i="7" s="1"/>
  <c r="H198" i="7" s="1"/>
  <c r="F200" i="7"/>
  <c r="G200" i="7" s="1"/>
  <c r="H200" i="7" s="1"/>
  <c r="F192" i="7"/>
  <c r="G192" i="7" s="1"/>
  <c r="H192" i="7" s="1"/>
  <c r="F188" i="7"/>
  <c r="G188" i="7" s="1"/>
  <c r="H188" i="7" s="1"/>
  <c r="F136" i="7"/>
  <c r="G136" i="7" s="1"/>
  <c r="H136" i="7" s="1"/>
  <c r="F134" i="7"/>
  <c r="G134" i="7" s="1"/>
  <c r="H134" i="7" s="1"/>
  <c r="F132" i="7"/>
  <c r="G132" i="7" s="1"/>
  <c r="H132" i="7" s="1"/>
  <c r="F131" i="7"/>
  <c r="G131" i="7" s="1"/>
  <c r="H131" i="7" s="1"/>
  <c r="F69" i="7"/>
  <c r="G69" i="7" s="1"/>
  <c r="H69" i="7" s="1"/>
  <c r="F98" i="7"/>
  <c r="G98" i="7" s="1"/>
  <c r="H98" i="7" s="1"/>
  <c r="F99" i="7"/>
  <c r="G99" i="7" s="1"/>
  <c r="H99" i="7" s="1"/>
  <c r="F96" i="7"/>
  <c r="G96" i="7" s="1"/>
  <c r="H96" i="7" s="1"/>
  <c r="F78" i="7"/>
  <c r="G78" i="7" s="1"/>
  <c r="H78" i="7" s="1"/>
  <c r="F83" i="7"/>
  <c r="G83" i="7" s="1"/>
  <c r="H83" i="7" s="1"/>
  <c r="F88" i="7"/>
  <c r="G88" i="7" s="1"/>
  <c r="H88" i="7" s="1"/>
  <c r="F73" i="7"/>
  <c r="G73" i="7" s="1"/>
  <c r="H73" i="7" s="1"/>
  <c r="F71" i="7"/>
  <c r="G71" i="7" s="1"/>
  <c r="H71" i="7" s="1"/>
  <c r="F101" i="7"/>
  <c r="G101" i="7" s="1"/>
  <c r="H101" i="7" s="1"/>
  <c r="F199" i="7"/>
  <c r="G199" i="7" s="1"/>
  <c r="H199" i="7" s="1"/>
  <c r="F189" i="7"/>
  <c r="G189" i="7" s="1"/>
  <c r="H189" i="7" s="1"/>
  <c r="F138" i="7"/>
  <c r="G138" i="7" s="1"/>
  <c r="H138" i="7" s="1"/>
  <c r="F127" i="7"/>
  <c r="G127" i="7" s="1"/>
  <c r="H127" i="7" s="1"/>
  <c r="F81" i="7"/>
  <c r="G81" i="7" s="1"/>
  <c r="H81" i="7" s="1"/>
  <c r="F67" i="7"/>
  <c r="G67" i="7" s="1"/>
  <c r="H67" i="7" s="1"/>
  <c r="F29" i="7"/>
  <c r="G29" i="7" s="1"/>
  <c r="H29" i="7" s="1"/>
  <c r="F25" i="7"/>
  <c r="G25" i="7" s="1"/>
  <c r="H25" i="7" s="1"/>
  <c r="F21" i="7"/>
  <c r="G21" i="7" s="1"/>
  <c r="H21" i="7" s="1"/>
  <c r="F17" i="7"/>
  <c r="G17" i="7" s="1"/>
  <c r="H17" i="7" s="1"/>
  <c r="F13" i="7"/>
  <c r="G13" i="7" s="1"/>
  <c r="H13" i="7" s="1"/>
  <c r="F9" i="7"/>
  <c r="G9" i="7" s="1"/>
  <c r="H9" i="7" s="1"/>
  <c r="F11" i="7"/>
  <c r="G11" i="7" s="1"/>
  <c r="H11" i="7" s="1"/>
  <c r="F7" i="7"/>
  <c r="G7" i="7" s="1"/>
  <c r="H7" i="7" s="1"/>
  <c r="F32" i="13"/>
  <c r="F31" i="13"/>
  <c r="F30" i="13"/>
  <c r="F29" i="13"/>
  <c r="F26" i="13"/>
  <c r="F28" i="13"/>
  <c r="F27" i="13"/>
  <c r="F25" i="13"/>
  <c r="F23" i="13"/>
  <c r="F22" i="13"/>
  <c r="F21" i="13"/>
  <c r="D35" i="2"/>
  <c r="C35" i="2"/>
  <c r="C34" i="2"/>
  <c r="D33" i="2"/>
  <c r="C33" i="2"/>
  <c r="D29" i="2"/>
  <c r="C29" i="2"/>
  <c r="D31" i="2"/>
  <c r="C31" i="2"/>
  <c r="D32" i="2"/>
  <c r="C32" i="2"/>
  <c r="D30" i="2"/>
  <c r="C30" i="2"/>
  <c r="C28" i="2"/>
  <c r="D27" i="2"/>
  <c r="E27" i="2"/>
  <c r="C27" i="2"/>
  <c r="D22" i="2"/>
  <c r="E22" i="2"/>
  <c r="C22" i="2"/>
  <c r="D25" i="2"/>
  <c r="C25" i="2"/>
  <c r="D24" i="2"/>
  <c r="C24" i="2"/>
  <c r="D26" i="2"/>
  <c r="C26" i="2"/>
  <c r="D23" i="2"/>
  <c r="C23" i="2"/>
  <c r="D21" i="2"/>
  <c r="C21" i="2"/>
  <c r="C20" i="2"/>
  <c r="C19" i="2"/>
  <c r="D18" i="2"/>
  <c r="C18" i="2"/>
  <c r="C17" i="2"/>
  <c r="C16" i="2"/>
  <c r="C15" i="2"/>
  <c r="D14" i="2"/>
  <c r="E14" i="2"/>
  <c r="C14" i="2"/>
  <c r="C13" i="2"/>
  <c r="C11" i="2"/>
  <c r="C10" i="2"/>
  <c r="I45" i="2"/>
  <c r="K45" i="2" s="1"/>
  <c r="F15" i="13"/>
  <c r="F19" i="13"/>
  <c r="F18" i="13"/>
  <c r="F13" i="13"/>
  <c r="F12" i="13"/>
  <c r="F16" i="13"/>
  <c r="F14" i="13"/>
  <c r="F20" i="13"/>
  <c r="C9" i="2"/>
  <c r="D9" i="2"/>
  <c r="D8" i="2"/>
  <c r="C8" i="2"/>
  <c r="F39" i="7"/>
  <c r="G39" i="7" s="1"/>
  <c r="H39" i="7" s="1"/>
  <c r="F42" i="7"/>
  <c r="G42" i="7" s="1"/>
  <c r="H42" i="7" s="1"/>
  <c r="F41" i="7"/>
  <c r="G41" i="7" s="1"/>
  <c r="H41" i="7" s="1"/>
  <c r="F38" i="7"/>
  <c r="G38" i="7" s="1"/>
  <c r="H38" i="7" s="1"/>
  <c r="F43" i="7"/>
  <c r="G43" i="7" s="1"/>
  <c r="H43" i="7" s="1"/>
  <c r="F40" i="7"/>
  <c r="G40" i="7" s="1"/>
  <c r="H40" i="7" s="1"/>
  <c r="F5" i="7"/>
  <c r="G5" i="7" s="1"/>
  <c r="H5" i="7" s="1"/>
  <c r="F65" i="7"/>
  <c r="G65" i="7" s="1"/>
  <c r="H65" i="7" s="1"/>
  <c r="G31" i="7"/>
  <c r="H31" i="7" s="1"/>
  <c r="F184" i="7"/>
  <c r="G184" i="7" s="1"/>
  <c r="H184" i="7" s="1"/>
  <c r="G214" i="7"/>
  <c r="H214" i="7" s="1"/>
  <c r="G213" i="7"/>
  <c r="H213" i="7" s="1"/>
  <c r="G209" i="7"/>
  <c r="H209" i="7" s="1"/>
  <c r="G210" i="7"/>
  <c r="H210" i="7" s="1"/>
  <c r="G159" i="7"/>
  <c r="H159" i="7" s="1"/>
  <c r="G33" i="7"/>
  <c r="H33" i="7" s="1"/>
  <c r="G144" i="7"/>
  <c r="H144" i="7" s="1"/>
  <c r="G216" i="7"/>
  <c r="H216" i="7" s="1"/>
  <c r="G141" i="7"/>
  <c r="H141" i="7" s="1"/>
  <c r="G222" i="7"/>
  <c r="H222" i="7" s="1"/>
  <c r="G211" i="7"/>
  <c r="H211" i="7" s="1"/>
  <c r="G156" i="7"/>
  <c r="H156" i="7" s="1"/>
  <c r="G205" i="7"/>
  <c r="H205" i="7" s="1"/>
  <c r="G150" i="7"/>
  <c r="H150" i="7" s="1"/>
  <c r="F124" i="7"/>
  <c r="G124" i="7" s="1"/>
  <c r="H124" i="7" s="1"/>
  <c r="G148" i="7"/>
  <c r="H148" i="7" s="1"/>
  <c r="G161" i="7"/>
  <c r="H161" i="7" s="1"/>
  <c r="G218" i="7"/>
  <c r="H218" i="7" s="1"/>
  <c r="G146" i="7"/>
  <c r="H146" i="7" s="1"/>
  <c r="G35" i="7"/>
  <c r="H35" i="7" s="1"/>
  <c r="G162" i="7"/>
  <c r="H162" i="7" s="1"/>
  <c r="G158" i="7"/>
  <c r="H158" i="7" s="1"/>
  <c r="G140" i="7"/>
  <c r="H140" i="7" s="1"/>
  <c r="G153" i="7"/>
  <c r="H153" i="7" s="1"/>
  <c r="G206" i="7"/>
  <c r="H206" i="7" s="1"/>
  <c r="G34" i="7"/>
  <c r="H34" i="7" s="1"/>
  <c r="G147" i="7"/>
  <c r="H147" i="7" s="1"/>
  <c r="G220" i="7"/>
  <c r="H220" i="7" s="1"/>
  <c r="G217" i="7"/>
  <c r="H217" i="7" s="1"/>
  <c r="G143" i="7"/>
  <c r="H143" i="7" s="1"/>
  <c r="G149" i="7"/>
  <c r="H149" i="7" s="1"/>
  <c r="F64" i="7"/>
  <c r="G64" i="7" s="1"/>
  <c r="H64" i="7" s="1"/>
  <c r="G154" i="7"/>
  <c r="H154" i="7" s="1"/>
  <c r="G37" i="7"/>
  <c r="H37" i="7" s="1"/>
  <c r="G145" i="7"/>
  <c r="H145" i="7" s="1"/>
  <c r="G208" i="7"/>
  <c r="H208" i="7" s="1"/>
  <c r="G36" i="7"/>
  <c r="H36" i="7" s="1"/>
  <c r="G212" i="7"/>
  <c r="H212" i="7" s="1"/>
  <c r="G155" i="7"/>
  <c r="H155" i="7" s="1"/>
  <c r="G219" i="7"/>
  <c r="H219" i="7" s="1"/>
  <c r="G142" i="7"/>
  <c r="H142" i="7" s="1"/>
  <c r="G207" i="7"/>
  <c r="H207" i="7" s="1"/>
  <c r="G160" i="7"/>
  <c r="H160" i="7" s="1"/>
  <c r="G151" i="7"/>
  <c r="H151" i="7" s="1"/>
  <c r="G203" i="7"/>
  <c r="H203" i="7" s="1"/>
  <c r="G221" i="7"/>
  <c r="H221" i="7" s="1"/>
  <c r="G157" i="7"/>
  <c r="H157" i="7" s="1"/>
  <c r="G152" i="7"/>
  <c r="H152" i="7" s="1"/>
  <c r="G215" i="7"/>
  <c r="H215" i="7" s="1"/>
  <c r="G204" i="7"/>
  <c r="H204" i="7" s="1"/>
  <c r="G32" i="7"/>
  <c r="H32" i="7" s="1"/>
  <c r="G30" i="7"/>
  <c r="H30" i="7" s="1"/>
  <c r="B7" i="9"/>
  <c r="E13" i="2"/>
  <c r="E12" i="2"/>
  <c r="E11" i="2"/>
  <c r="E10" i="2"/>
  <c r="E9" i="2"/>
  <c r="G40" i="2"/>
  <c r="I40" i="2" s="1"/>
  <c r="K40" i="2" s="1"/>
  <c r="G39" i="2"/>
  <c r="I43" i="2"/>
  <c r="K43" i="2" s="1"/>
  <c r="E8" i="2"/>
  <c r="K234" i="7" l="1"/>
  <c r="J234" i="7"/>
  <c r="I234" i="7"/>
  <c r="K231" i="7"/>
  <c r="J231" i="7"/>
  <c r="I231" i="7"/>
  <c r="K243" i="7"/>
  <c r="J243" i="7"/>
  <c r="I243" i="7"/>
  <c r="J235" i="7"/>
  <c r="I235" i="7"/>
  <c r="K235" i="7"/>
  <c r="I225" i="7"/>
  <c r="K225" i="7"/>
  <c r="J225" i="7"/>
  <c r="I237" i="7"/>
  <c r="K237" i="7"/>
  <c r="J237" i="7"/>
  <c r="I238" i="7"/>
  <c r="J238" i="7"/>
  <c r="K238" i="7"/>
  <c r="I229" i="7"/>
  <c r="K229" i="7"/>
  <c r="J229" i="7"/>
  <c r="I232" i="7"/>
  <c r="J232" i="7"/>
  <c r="K232" i="7"/>
  <c r="I242" i="7"/>
  <c r="J242" i="7"/>
  <c r="K242" i="7"/>
  <c r="I241" i="7"/>
  <c r="J241" i="7"/>
  <c r="K241" i="7"/>
  <c r="K223" i="7"/>
  <c r="I223" i="7"/>
  <c r="J223" i="7"/>
  <c r="K239" i="7"/>
  <c r="I239" i="7"/>
  <c r="J239" i="7"/>
  <c r="J226" i="7"/>
  <c r="K226" i="7"/>
  <c r="I226" i="7"/>
  <c r="J236" i="7"/>
  <c r="I236" i="7"/>
  <c r="K236" i="7"/>
  <c r="I233" i="7"/>
  <c r="K233" i="7"/>
  <c r="J233" i="7"/>
  <c r="I240" i="7"/>
  <c r="K240" i="7"/>
  <c r="J240" i="7"/>
  <c r="I227" i="7"/>
  <c r="J227" i="7"/>
  <c r="K227" i="7"/>
  <c r="K230" i="7"/>
  <c r="J230" i="7"/>
  <c r="I230" i="7"/>
  <c r="K224" i="7"/>
  <c r="J224" i="7"/>
  <c r="I224" i="7"/>
  <c r="J228" i="7"/>
  <c r="I228" i="7"/>
  <c r="K228" i="7"/>
  <c r="I175" i="7"/>
  <c r="J175" i="7"/>
  <c r="K175" i="7"/>
  <c r="J180" i="7"/>
  <c r="I180" i="7"/>
  <c r="K180" i="7"/>
  <c r="K171" i="7"/>
  <c r="J171" i="7"/>
  <c r="I171" i="7"/>
  <c r="K165" i="7"/>
  <c r="I165" i="7"/>
  <c r="J165" i="7"/>
  <c r="J174" i="7"/>
  <c r="K174" i="7"/>
  <c r="I174" i="7"/>
  <c r="I164" i="7"/>
  <c r="J164" i="7"/>
  <c r="K164" i="7"/>
  <c r="K168" i="7"/>
  <c r="J168" i="7"/>
  <c r="I168" i="7"/>
  <c r="J176" i="7"/>
  <c r="I176" i="7"/>
  <c r="K176" i="7"/>
  <c r="K182" i="7"/>
  <c r="J182" i="7"/>
  <c r="I182" i="7"/>
  <c r="I173" i="7"/>
  <c r="J173" i="7"/>
  <c r="K173" i="7"/>
  <c r="I178" i="7"/>
  <c r="J178" i="7"/>
  <c r="K178" i="7"/>
  <c r="I163" i="7"/>
  <c r="J163" i="7"/>
  <c r="K163" i="7"/>
  <c r="J177" i="7"/>
  <c r="I177" i="7"/>
  <c r="K177" i="7"/>
  <c r="K172" i="7"/>
  <c r="J172" i="7"/>
  <c r="I172" i="7"/>
  <c r="K166" i="7"/>
  <c r="I166" i="7"/>
  <c r="J166" i="7"/>
  <c r="I181" i="7"/>
  <c r="J181" i="7"/>
  <c r="K181" i="7"/>
  <c r="K183" i="7"/>
  <c r="J183" i="7"/>
  <c r="I183" i="7"/>
  <c r="K169" i="7"/>
  <c r="I169" i="7"/>
  <c r="J169" i="7"/>
  <c r="K179" i="7"/>
  <c r="I179" i="7"/>
  <c r="J179" i="7"/>
  <c r="K170" i="7"/>
  <c r="I170" i="7"/>
  <c r="J170" i="7"/>
  <c r="K167" i="7"/>
  <c r="I167" i="7"/>
  <c r="J167" i="7"/>
  <c r="I104" i="7"/>
  <c r="J104" i="7"/>
  <c r="K104" i="7"/>
  <c r="K111" i="7"/>
  <c r="J111" i="7"/>
  <c r="I111" i="7"/>
  <c r="K122" i="7"/>
  <c r="J122" i="7"/>
  <c r="I122" i="7"/>
  <c r="K118" i="7"/>
  <c r="J118" i="7"/>
  <c r="I118" i="7"/>
  <c r="K115" i="7"/>
  <c r="I115" i="7"/>
  <c r="J115" i="7"/>
  <c r="I107" i="7"/>
  <c r="K107" i="7"/>
  <c r="J107" i="7"/>
  <c r="K105" i="7"/>
  <c r="I105" i="7"/>
  <c r="J105" i="7"/>
  <c r="I110" i="7"/>
  <c r="J110" i="7"/>
  <c r="K110" i="7"/>
  <c r="K108" i="7"/>
  <c r="I108" i="7"/>
  <c r="J108" i="7"/>
  <c r="J123" i="7"/>
  <c r="I123" i="7"/>
  <c r="K123" i="7"/>
  <c r="J117" i="7"/>
  <c r="I117" i="7"/>
  <c r="K117" i="7"/>
  <c r="I119" i="7"/>
  <c r="J119" i="7"/>
  <c r="K119" i="7"/>
  <c r="J116" i="7"/>
  <c r="I116" i="7"/>
  <c r="K116" i="7"/>
  <c r="I113" i="7"/>
  <c r="J113" i="7"/>
  <c r="K113" i="7"/>
  <c r="J121" i="7"/>
  <c r="K121" i="7"/>
  <c r="I121" i="7"/>
  <c r="K114" i="7"/>
  <c r="J114" i="7"/>
  <c r="I114" i="7"/>
  <c r="I109" i="7"/>
  <c r="J109" i="7"/>
  <c r="K109" i="7"/>
  <c r="K120" i="7"/>
  <c r="I120" i="7"/>
  <c r="J120" i="7"/>
  <c r="K103" i="7"/>
  <c r="I103" i="7"/>
  <c r="J103" i="7"/>
  <c r="I106" i="7"/>
  <c r="J106" i="7"/>
  <c r="K106" i="7"/>
  <c r="I112" i="7"/>
  <c r="J112" i="7"/>
  <c r="K112" i="7"/>
  <c r="J45" i="7"/>
  <c r="I45" i="7"/>
  <c r="K45" i="7"/>
  <c r="I55" i="7"/>
  <c r="J55" i="7"/>
  <c r="K55" i="7"/>
  <c r="K54" i="7"/>
  <c r="I54" i="7"/>
  <c r="J54" i="7"/>
  <c r="J59" i="7"/>
  <c r="K59" i="7"/>
  <c r="I59" i="7"/>
  <c r="K62" i="7"/>
  <c r="I62" i="7"/>
  <c r="J62" i="7"/>
  <c r="I56" i="7"/>
  <c r="K56" i="7"/>
  <c r="J56" i="7"/>
  <c r="I50" i="7"/>
  <c r="K50" i="7"/>
  <c r="J50" i="7"/>
  <c r="J52" i="7"/>
  <c r="K52" i="7"/>
  <c r="I52" i="7"/>
  <c r="K49" i="7"/>
  <c r="J49" i="7"/>
  <c r="I49" i="7"/>
  <c r="J47" i="7"/>
  <c r="K47" i="7"/>
  <c r="I47" i="7"/>
  <c r="J51" i="7"/>
  <c r="I51" i="7"/>
  <c r="K51" i="7"/>
  <c r="I57" i="7"/>
  <c r="J57" i="7"/>
  <c r="K57" i="7"/>
  <c r="I61" i="7"/>
  <c r="J61" i="7"/>
  <c r="K61" i="7"/>
  <c r="K60" i="7"/>
  <c r="I60" i="7"/>
  <c r="J60" i="7"/>
  <c r="I48" i="7"/>
  <c r="J48" i="7"/>
  <c r="K48" i="7"/>
  <c r="K44" i="7"/>
  <c r="I44" i="7"/>
  <c r="J44" i="7"/>
  <c r="J46" i="7"/>
  <c r="I46" i="7"/>
  <c r="K46" i="7"/>
  <c r="J58" i="7"/>
  <c r="I58" i="7"/>
  <c r="K58" i="7"/>
  <c r="J53" i="7"/>
  <c r="I53" i="7"/>
  <c r="K53" i="7"/>
  <c r="I63" i="7"/>
  <c r="J63" i="7"/>
  <c r="K63" i="7"/>
  <c r="F10" i="2"/>
  <c r="K87" i="7"/>
  <c r="J87" i="7"/>
  <c r="I87" i="7"/>
  <c r="K37" i="7"/>
  <c r="I37" i="7"/>
  <c r="J37" i="7"/>
  <c r="I100" i="7"/>
  <c r="J100" i="7"/>
  <c r="K100" i="7"/>
  <c r="I73" i="7"/>
  <c r="J73" i="7"/>
  <c r="K73" i="7"/>
  <c r="I209" i="7"/>
  <c r="J209" i="7"/>
  <c r="K209" i="7"/>
  <c r="J89" i="7"/>
  <c r="I89" i="7"/>
  <c r="K89" i="7"/>
  <c r="J7" i="7"/>
  <c r="K7" i="7"/>
  <c r="I7" i="7"/>
  <c r="J18" i="7"/>
  <c r="I18" i="7"/>
  <c r="K18" i="7"/>
  <c r="K19" i="7"/>
  <c r="I19" i="7"/>
  <c r="J19" i="7"/>
  <c r="J85" i="7"/>
  <c r="I85" i="7"/>
  <c r="K85" i="7"/>
  <c r="I99" i="7"/>
  <c r="K99" i="7"/>
  <c r="J99" i="7"/>
  <c r="I130" i="7"/>
  <c r="K130" i="7"/>
  <c r="J130" i="7"/>
  <c r="I185" i="7"/>
  <c r="K185" i="7"/>
  <c r="J185" i="7"/>
  <c r="J138" i="7"/>
  <c r="K138" i="7"/>
  <c r="I138" i="7"/>
  <c r="K36" i="7"/>
  <c r="J36" i="7"/>
  <c r="I36" i="7"/>
  <c r="I82" i="7"/>
  <c r="K82" i="7"/>
  <c r="J82" i="7"/>
  <c r="I220" i="7"/>
  <c r="J220" i="7"/>
  <c r="K220" i="7"/>
  <c r="K153" i="7"/>
  <c r="I153" i="7"/>
  <c r="J153" i="7"/>
  <c r="K65" i="7"/>
  <c r="I65" i="7"/>
  <c r="J65" i="7"/>
  <c r="I187" i="7"/>
  <c r="J187" i="7"/>
  <c r="K187" i="7"/>
  <c r="J201" i="7"/>
  <c r="K201" i="7"/>
  <c r="I201" i="7"/>
  <c r="J202" i="7"/>
  <c r="I202" i="7"/>
  <c r="K202" i="7"/>
  <c r="J156" i="7"/>
  <c r="I156" i="7"/>
  <c r="K156" i="7"/>
  <c r="J198" i="7"/>
  <c r="I198" i="7"/>
  <c r="K198" i="7"/>
  <c r="J213" i="7"/>
  <c r="I213" i="7"/>
  <c r="K213" i="7"/>
  <c r="J15" i="7"/>
  <c r="K15" i="7"/>
  <c r="I15" i="7"/>
  <c r="I95" i="7"/>
  <c r="J95" i="7"/>
  <c r="K95" i="7"/>
  <c r="J189" i="7"/>
  <c r="I189" i="7"/>
  <c r="K189" i="7"/>
  <c r="J26" i="7"/>
  <c r="I26" i="7"/>
  <c r="K26" i="7"/>
  <c r="K142" i="7"/>
  <c r="J142" i="7"/>
  <c r="I142" i="7"/>
  <c r="K43" i="7"/>
  <c r="I43" i="7"/>
  <c r="J43" i="7"/>
  <c r="I144" i="7"/>
  <c r="J144" i="7"/>
  <c r="K144" i="7"/>
  <c r="K20" i="7"/>
  <c r="J20" i="7"/>
  <c r="I20" i="7"/>
  <c r="K93" i="7"/>
  <c r="J93" i="7"/>
  <c r="I93" i="7"/>
  <c r="J157" i="7"/>
  <c r="I157" i="7"/>
  <c r="K157" i="7"/>
  <c r="I101" i="7"/>
  <c r="K101" i="7"/>
  <c r="J101" i="7"/>
  <c r="J66" i="7"/>
  <c r="I66" i="7"/>
  <c r="K66" i="7"/>
  <c r="I96" i="7"/>
  <c r="J96" i="7"/>
  <c r="K96" i="7"/>
  <c r="J98" i="7"/>
  <c r="I98" i="7"/>
  <c r="K98" i="7"/>
  <c r="K64" i="7"/>
  <c r="I64" i="7"/>
  <c r="J64" i="7"/>
  <c r="J38" i="7"/>
  <c r="I38" i="7"/>
  <c r="K38" i="7"/>
  <c r="J140" i="7"/>
  <c r="K140" i="7"/>
  <c r="I140" i="7"/>
  <c r="I128" i="7"/>
  <c r="J128" i="7"/>
  <c r="K128" i="7"/>
  <c r="J161" i="7"/>
  <c r="I161" i="7"/>
  <c r="K161" i="7"/>
  <c r="K137" i="7"/>
  <c r="I137" i="7"/>
  <c r="J137" i="7"/>
  <c r="K135" i="7"/>
  <c r="I135" i="7"/>
  <c r="J135" i="7"/>
  <c r="J222" i="7"/>
  <c r="I222" i="7"/>
  <c r="K222" i="7"/>
  <c r="I33" i="7"/>
  <c r="J33" i="7"/>
  <c r="K33" i="7"/>
  <c r="J214" i="7"/>
  <c r="K214" i="7"/>
  <c r="I214" i="7"/>
  <c r="I13" i="7"/>
  <c r="K13" i="7"/>
  <c r="J13" i="7"/>
  <c r="J31" i="7"/>
  <c r="K31" i="7"/>
  <c r="I31" i="7"/>
  <c r="I10" i="7"/>
  <c r="K10" i="7"/>
  <c r="J10" i="7"/>
  <c r="K124" i="7"/>
  <c r="J124" i="7"/>
  <c r="I124" i="7"/>
  <c r="I215" i="7"/>
  <c r="J215" i="7"/>
  <c r="K215" i="7"/>
  <c r="J97" i="7"/>
  <c r="K97" i="7"/>
  <c r="I97" i="7"/>
  <c r="J197" i="7"/>
  <c r="I197" i="7"/>
  <c r="K197" i="7"/>
  <c r="K28" i="7"/>
  <c r="I28" i="7"/>
  <c r="J28" i="7"/>
  <c r="K6" i="7"/>
  <c r="I6" i="7"/>
  <c r="J6" i="7"/>
  <c r="J188" i="7"/>
  <c r="I188" i="7"/>
  <c r="K188" i="7"/>
  <c r="K221" i="7"/>
  <c r="I221" i="7"/>
  <c r="J221" i="7"/>
  <c r="J196" i="7"/>
  <c r="I196" i="7"/>
  <c r="K196" i="7"/>
  <c r="I129" i="7"/>
  <c r="J129" i="7"/>
  <c r="K129" i="7"/>
  <c r="K155" i="7"/>
  <c r="I155" i="7"/>
  <c r="J155" i="7"/>
  <c r="J208" i="7"/>
  <c r="K208" i="7"/>
  <c r="I208" i="7"/>
  <c r="J149" i="7"/>
  <c r="I149" i="7"/>
  <c r="K149" i="7"/>
  <c r="J147" i="7"/>
  <c r="K147" i="7"/>
  <c r="I147" i="7"/>
  <c r="J74" i="7"/>
  <c r="I74" i="7"/>
  <c r="K74" i="7"/>
  <c r="K92" i="7"/>
  <c r="I92" i="7"/>
  <c r="J92" i="7"/>
  <c r="I133" i="7"/>
  <c r="J133" i="7"/>
  <c r="K133" i="7"/>
  <c r="J102" i="7"/>
  <c r="K102" i="7"/>
  <c r="I102" i="7"/>
  <c r="J194" i="7"/>
  <c r="I194" i="7"/>
  <c r="K194" i="7"/>
  <c r="K70" i="7"/>
  <c r="J70" i="7"/>
  <c r="I70" i="7"/>
  <c r="K191" i="7"/>
  <c r="I191" i="7"/>
  <c r="J191" i="7"/>
  <c r="I72" i="7"/>
  <c r="J72" i="7"/>
  <c r="K72" i="7"/>
  <c r="J21" i="7"/>
  <c r="K21" i="7"/>
  <c r="I21" i="7"/>
  <c r="I8" i="7"/>
  <c r="J8" i="7"/>
  <c r="K8" i="7"/>
  <c r="J151" i="7"/>
  <c r="I151" i="7"/>
  <c r="K151" i="7"/>
  <c r="I81" i="7"/>
  <c r="K81" i="7"/>
  <c r="J81" i="7"/>
  <c r="I86" i="7"/>
  <c r="K86" i="7"/>
  <c r="J86" i="7"/>
  <c r="I84" i="7"/>
  <c r="J84" i="7"/>
  <c r="K84" i="7"/>
  <c r="K71" i="7"/>
  <c r="J71" i="7"/>
  <c r="I71" i="7"/>
  <c r="J23" i="7"/>
  <c r="K23" i="7"/>
  <c r="I23" i="7"/>
  <c r="K14" i="7"/>
  <c r="I14" i="7"/>
  <c r="J14" i="7"/>
  <c r="I32" i="7"/>
  <c r="J32" i="7"/>
  <c r="K32" i="7"/>
  <c r="J152" i="7"/>
  <c r="I152" i="7"/>
  <c r="K152" i="7"/>
  <c r="I203" i="7"/>
  <c r="K203" i="7"/>
  <c r="J203" i="7"/>
  <c r="J160" i="7"/>
  <c r="K160" i="7"/>
  <c r="I160" i="7"/>
  <c r="I219" i="7"/>
  <c r="K219" i="7"/>
  <c r="J219" i="7"/>
  <c r="I212" i="7"/>
  <c r="K212" i="7"/>
  <c r="J212" i="7"/>
  <c r="K145" i="7"/>
  <c r="J145" i="7"/>
  <c r="I145" i="7"/>
  <c r="K126" i="7"/>
  <c r="J126" i="7"/>
  <c r="I126" i="7"/>
  <c r="J34" i="7"/>
  <c r="K34" i="7"/>
  <c r="I34" i="7"/>
  <c r="J158" i="7"/>
  <c r="I158" i="7"/>
  <c r="K158" i="7"/>
  <c r="K40" i="7"/>
  <c r="I40" i="7"/>
  <c r="J40" i="7"/>
  <c r="I148" i="7"/>
  <c r="J148" i="7"/>
  <c r="K148" i="7"/>
  <c r="K193" i="7"/>
  <c r="I193" i="7"/>
  <c r="J193" i="7"/>
  <c r="J75" i="7"/>
  <c r="K75" i="7"/>
  <c r="I75" i="7"/>
  <c r="I141" i="7"/>
  <c r="J141" i="7"/>
  <c r="K141" i="7"/>
  <c r="K79" i="7"/>
  <c r="J79" i="7"/>
  <c r="I79" i="7"/>
  <c r="J127" i="7"/>
  <c r="K127" i="7"/>
  <c r="I127" i="7"/>
  <c r="J29" i="7"/>
  <c r="I29" i="7"/>
  <c r="K29" i="7"/>
  <c r="I16" i="7"/>
  <c r="J16" i="7"/>
  <c r="K16" i="7"/>
  <c r="I11" i="7"/>
  <c r="J11" i="7"/>
  <c r="K11" i="7"/>
  <c r="J91" i="7"/>
  <c r="K91" i="7"/>
  <c r="I91" i="7"/>
  <c r="K146" i="7"/>
  <c r="J146" i="7"/>
  <c r="I146" i="7"/>
  <c r="I27" i="7"/>
  <c r="J27" i="7"/>
  <c r="K27" i="7"/>
  <c r="J94" i="7"/>
  <c r="K94" i="7"/>
  <c r="I94" i="7"/>
  <c r="J39" i="7"/>
  <c r="I39" i="7"/>
  <c r="K39" i="7"/>
  <c r="K211" i="7"/>
  <c r="I211" i="7"/>
  <c r="J211" i="7"/>
  <c r="K12" i="7"/>
  <c r="J12" i="7"/>
  <c r="I12" i="7"/>
  <c r="I30" i="7"/>
  <c r="K30" i="7"/>
  <c r="J30" i="7"/>
  <c r="I139" i="7"/>
  <c r="K139" i="7"/>
  <c r="J139" i="7"/>
  <c r="I41" i="7"/>
  <c r="K41" i="7"/>
  <c r="J41" i="7"/>
  <c r="J192" i="7"/>
  <c r="I192" i="7"/>
  <c r="K192" i="7"/>
  <c r="K83" i="7"/>
  <c r="I83" i="7"/>
  <c r="J83" i="7"/>
  <c r="J200" i="7"/>
  <c r="I200" i="7"/>
  <c r="K200" i="7"/>
  <c r="I76" i="7"/>
  <c r="J76" i="7"/>
  <c r="K76" i="7"/>
  <c r="J67" i="7"/>
  <c r="K67" i="7"/>
  <c r="I67" i="7"/>
  <c r="J143" i="7"/>
  <c r="I143" i="7"/>
  <c r="K143" i="7"/>
  <c r="J206" i="7"/>
  <c r="I206" i="7"/>
  <c r="K206" i="7"/>
  <c r="J162" i="7"/>
  <c r="K162" i="7"/>
  <c r="I162" i="7"/>
  <c r="I195" i="7"/>
  <c r="J195" i="7"/>
  <c r="K195" i="7"/>
  <c r="J90" i="7"/>
  <c r="I90" i="7"/>
  <c r="K90" i="7"/>
  <c r="I205" i="7"/>
  <c r="K205" i="7"/>
  <c r="J205" i="7"/>
  <c r="I159" i="7"/>
  <c r="K159" i="7"/>
  <c r="J159" i="7"/>
  <c r="J184" i="7"/>
  <c r="K184" i="7"/>
  <c r="I184" i="7"/>
  <c r="I22" i="7"/>
  <c r="J22" i="7"/>
  <c r="K22" i="7"/>
  <c r="I24" i="7"/>
  <c r="J24" i="7"/>
  <c r="K24" i="7"/>
  <c r="K68" i="7"/>
  <c r="I68" i="7"/>
  <c r="J68" i="7"/>
  <c r="I131" i="7"/>
  <c r="K131" i="7"/>
  <c r="J131" i="7"/>
  <c r="J186" i="7"/>
  <c r="K186" i="7"/>
  <c r="I186" i="7"/>
  <c r="I134" i="7"/>
  <c r="J134" i="7"/>
  <c r="K134" i="7"/>
  <c r="K154" i="7"/>
  <c r="I154" i="7"/>
  <c r="J154" i="7"/>
  <c r="K150" i="7"/>
  <c r="J150" i="7"/>
  <c r="I150" i="7"/>
  <c r="I77" i="7"/>
  <c r="J77" i="7"/>
  <c r="K77" i="7"/>
  <c r="I17" i="7"/>
  <c r="J17" i="7"/>
  <c r="K17" i="7"/>
  <c r="I204" i="7"/>
  <c r="K204" i="7"/>
  <c r="J204" i="7"/>
  <c r="J199" i="7"/>
  <c r="K199" i="7"/>
  <c r="I199" i="7"/>
  <c r="K80" i="7"/>
  <c r="I80" i="7"/>
  <c r="J80" i="7"/>
  <c r="J207" i="7"/>
  <c r="I207" i="7"/>
  <c r="K207" i="7"/>
  <c r="J88" i="7"/>
  <c r="K88" i="7"/>
  <c r="I88" i="7"/>
  <c r="K125" i="7"/>
  <c r="I125" i="7"/>
  <c r="J125" i="7"/>
  <c r="J132" i="7"/>
  <c r="I132" i="7"/>
  <c r="K132" i="7"/>
  <c r="K217" i="7"/>
  <c r="J217" i="7"/>
  <c r="I217" i="7"/>
  <c r="J42" i="7"/>
  <c r="I42" i="7"/>
  <c r="K42" i="7"/>
  <c r="K35" i="7"/>
  <c r="I35" i="7"/>
  <c r="J35" i="7"/>
  <c r="J218" i="7"/>
  <c r="I218" i="7"/>
  <c r="K218" i="7"/>
  <c r="J190" i="7"/>
  <c r="K190" i="7"/>
  <c r="I190" i="7"/>
  <c r="J136" i="7"/>
  <c r="I136" i="7"/>
  <c r="K136" i="7"/>
  <c r="J69" i="7"/>
  <c r="K69" i="7"/>
  <c r="I69" i="7"/>
  <c r="I216" i="7"/>
  <c r="J216" i="7"/>
  <c r="K216" i="7"/>
  <c r="I210" i="7"/>
  <c r="J210" i="7"/>
  <c r="K210" i="7"/>
  <c r="J78" i="7"/>
  <c r="I78" i="7"/>
  <c r="K78" i="7"/>
  <c r="J25" i="7"/>
  <c r="K25" i="7"/>
  <c r="I25" i="7"/>
  <c r="I9" i="7"/>
  <c r="K9" i="7"/>
  <c r="J9" i="7"/>
  <c r="B9" i="9"/>
  <c r="F29" i="2"/>
  <c r="B29" i="2"/>
  <c r="B35" i="2"/>
  <c r="F35" i="2"/>
  <c r="F33" i="2"/>
  <c r="B33" i="2"/>
  <c r="I39" i="2"/>
  <c r="K39" i="2" s="1"/>
  <c r="B26" i="2"/>
  <c r="F26" i="2"/>
  <c r="F30" i="2"/>
  <c r="B30" i="2"/>
  <c r="B12" i="2"/>
  <c r="F12" i="2"/>
  <c r="F21" i="2"/>
  <c r="B21" i="2"/>
  <c r="B16" i="2"/>
  <c r="F16" i="2"/>
  <c r="B10" i="2"/>
  <c r="B20" i="2"/>
  <c r="F20" i="2"/>
  <c r="F17" i="2"/>
  <c r="B17" i="2"/>
  <c r="B27" i="2"/>
  <c r="F27" i="2"/>
  <c r="B22" i="2"/>
  <c r="F22" i="2"/>
  <c r="B28" i="2"/>
  <c r="F28" i="2"/>
  <c r="F24" i="2"/>
  <c r="B24" i="2"/>
  <c r="B23" i="2"/>
  <c r="F23" i="2"/>
  <c r="B15" i="2"/>
  <c r="F15" i="2"/>
  <c r="B19" i="2"/>
  <c r="F19" i="2"/>
  <c r="B34" i="2"/>
  <c r="F34" i="2"/>
  <c r="B32" i="2"/>
  <c r="F32" i="2"/>
  <c r="F14" i="2"/>
  <c r="B14" i="2"/>
  <c r="B25" i="2"/>
  <c r="F25" i="2"/>
  <c r="B18" i="2"/>
  <c r="F18" i="2"/>
  <c r="F13" i="2"/>
  <c r="B13" i="2"/>
  <c r="B11" i="2"/>
  <c r="F11" i="2"/>
  <c r="B31" i="2"/>
  <c r="F31" i="2"/>
  <c r="B9" i="2"/>
  <c r="F9" i="2"/>
  <c r="F46" i="2"/>
  <c r="B46" i="2"/>
  <c r="H4" i="7"/>
  <c r="M224" i="7" l="1"/>
  <c r="L224" i="7" s="1"/>
  <c r="O225" i="7"/>
  <c r="M228" i="7"/>
  <c r="L228" i="7" s="1"/>
  <c r="O229" i="7"/>
  <c r="M232" i="7"/>
  <c r="L232" i="7" s="1"/>
  <c r="O233" i="7"/>
  <c r="M236" i="7"/>
  <c r="L236" i="7" s="1"/>
  <c r="O237" i="7"/>
  <c r="M240" i="7"/>
  <c r="L240" i="7" s="1"/>
  <c r="O241" i="7"/>
  <c r="N242" i="7"/>
  <c r="P242" i="7" s="1"/>
  <c r="N241" i="7"/>
  <c r="P241" i="7" s="1"/>
  <c r="N224" i="7"/>
  <c r="P224" i="7" s="1"/>
  <c r="N228" i="7"/>
  <c r="P228" i="7" s="1"/>
  <c r="N232" i="7"/>
  <c r="P232" i="7" s="1"/>
  <c r="N236" i="7"/>
  <c r="P236" i="7" s="1"/>
  <c r="N240" i="7"/>
  <c r="P240" i="7" s="1"/>
  <c r="N238" i="7"/>
  <c r="P238" i="7" s="1"/>
  <c r="M223" i="7"/>
  <c r="L223" i="7" s="1"/>
  <c r="O224" i="7"/>
  <c r="M227" i="7"/>
  <c r="L227" i="7" s="1"/>
  <c r="O228" i="7"/>
  <c r="M231" i="7"/>
  <c r="L231" i="7" s="1"/>
  <c r="O232" i="7"/>
  <c r="M235" i="7"/>
  <c r="L235" i="7" s="1"/>
  <c r="O236" i="7"/>
  <c r="M239" i="7"/>
  <c r="L239" i="7" s="1"/>
  <c r="O240" i="7"/>
  <c r="M243" i="7"/>
  <c r="L243" i="7" s="1"/>
  <c r="N230" i="7"/>
  <c r="P230" i="7" s="1"/>
  <c r="N237" i="7"/>
  <c r="P237" i="7" s="1"/>
  <c r="N223" i="7"/>
  <c r="P223" i="7" s="1"/>
  <c r="N227" i="7"/>
  <c r="P227" i="7" s="1"/>
  <c r="N231" i="7"/>
  <c r="P231" i="7" s="1"/>
  <c r="N235" i="7"/>
  <c r="P235" i="7" s="1"/>
  <c r="N239" i="7"/>
  <c r="P239" i="7" s="1"/>
  <c r="N243" i="7"/>
  <c r="P243" i="7" s="1"/>
  <c r="N226" i="7"/>
  <c r="P226" i="7" s="1"/>
  <c r="N234" i="7"/>
  <c r="P234" i="7" s="1"/>
  <c r="O223" i="7"/>
  <c r="M226" i="7"/>
  <c r="L226" i="7" s="1"/>
  <c r="O227" i="7"/>
  <c r="M230" i="7"/>
  <c r="L230" i="7" s="1"/>
  <c r="O231" i="7"/>
  <c r="M234" i="7"/>
  <c r="L234" i="7" s="1"/>
  <c r="O235" i="7"/>
  <c r="M238" i="7"/>
  <c r="L238" i="7" s="1"/>
  <c r="O239" i="7"/>
  <c r="M242" i="7"/>
  <c r="L242" i="7" s="1"/>
  <c r="O243" i="7"/>
  <c r="M225" i="7"/>
  <c r="L225" i="7" s="1"/>
  <c r="O226" i="7"/>
  <c r="M229" i="7"/>
  <c r="L229" i="7" s="1"/>
  <c r="O230" i="7"/>
  <c r="M233" i="7"/>
  <c r="L233" i="7" s="1"/>
  <c r="O234" i="7"/>
  <c r="M237" i="7"/>
  <c r="L237" i="7" s="1"/>
  <c r="O238" i="7"/>
  <c r="M241" i="7"/>
  <c r="L241" i="7" s="1"/>
  <c r="O242" i="7"/>
  <c r="N225" i="7"/>
  <c r="P225" i="7" s="1"/>
  <c r="N229" i="7"/>
  <c r="P229" i="7" s="1"/>
  <c r="N233" i="7"/>
  <c r="P233" i="7" s="1"/>
  <c r="M164" i="7"/>
  <c r="L164" i="7" s="1"/>
  <c r="O165" i="7"/>
  <c r="M168" i="7"/>
  <c r="L168" i="7" s="1"/>
  <c r="O169" i="7"/>
  <c r="M172" i="7"/>
  <c r="L172" i="7" s="1"/>
  <c r="O173" i="7"/>
  <c r="M176" i="7"/>
  <c r="L176" i="7" s="1"/>
  <c r="O177" i="7"/>
  <c r="M180" i="7"/>
  <c r="L180" i="7" s="1"/>
  <c r="O181" i="7"/>
  <c r="M178" i="7"/>
  <c r="L178" i="7" s="1"/>
  <c r="M182" i="7"/>
  <c r="L182" i="7" s="1"/>
  <c r="N174" i="7"/>
  <c r="P174" i="7" s="1"/>
  <c r="N182" i="7"/>
  <c r="P182" i="7" s="1"/>
  <c r="N164" i="7"/>
  <c r="P164" i="7" s="1"/>
  <c r="N168" i="7"/>
  <c r="P168" i="7" s="1"/>
  <c r="N172" i="7"/>
  <c r="P172" i="7" s="1"/>
  <c r="N176" i="7"/>
  <c r="P176" i="7" s="1"/>
  <c r="N180" i="7"/>
  <c r="P180" i="7" s="1"/>
  <c r="M163" i="7"/>
  <c r="L163" i="7" s="1"/>
  <c r="O164" i="7"/>
  <c r="M167" i="7"/>
  <c r="L167" i="7" s="1"/>
  <c r="O168" i="7"/>
  <c r="M171" i="7"/>
  <c r="L171" i="7" s="1"/>
  <c r="O172" i="7"/>
  <c r="M175" i="7"/>
  <c r="L175" i="7" s="1"/>
  <c r="O176" i="7"/>
  <c r="M179" i="7"/>
  <c r="L179" i="7" s="1"/>
  <c r="O180" i="7"/>
  <c r="M183" i="7"/>
  <c r="L183" i="7" s="1"/>
  <c r="O175" i="7"/>
  <c r="N163" i="7"/>
  <c r="P163" i="7" s="1"/>
  <c r="N167" i="7"/>
  <c r="P167" i="7" s="1"/>
  <c r="N171" i="7"/>
  <c r="P171" i="7" s="1"/>
  <c r="N175" i="7"/>
  <c r="P175" i="7" s="1"/>
  <c r="N179" i="7"/>
  <c r="P179" i="7" s="1"/>
  <c r="N183" i="7"/>
  <c r="P183" i="7" s="1"/>
  <c r="O179" i="7"/>
  <c r="O183" i="7"/>
  <c r="E379" i="7" s="1"/>
  <c r="N166" i="7"/>
  <c r="P166" i="7" s="1"/>
  <c r="N170" i="7"/>
  <c r="P170" i="7" s="1"/>
  <c r="N178" i="7"/>
  <c r="P178" i="7" s="1"/>
  <c r="O163" i="7"/>
  <c r="M166" i="7"/>
  <c r="L166" i="7" s="1"/>
  <c r="O167" i="7"/>
  <c r="M170" i="7"/>
  <c r="L170" i="7" s="1"/>
  <c r="O171" i="7"/>
  <c r="M174" i="7"/>
  <c r="L174" i="7" s="1"/>
  <c r="M165" i="7"/>
  <c r="L165" i="7" s="1"/>
  <c r="O166" i="7"/>
  <c r="M169" i="7"/>
  <c r="L169" i="7" s="1"/>
  <c r="O170" i="7"/>
  <c r="M173" i="7"/>
  <c r="L173" i="7" s="1"/>
  <c r="O174" i="7"/>
  <c r="M177" i="7"/>
  <c r="L177" i="7" s="1"/>
  <c r="O178" i="7"/>
  <c r="M181" i="7"/>
  <c r="L181" i="7" s="1"/>
  <c r="O182" i="7"/>
  <c r="N165" i="7"/>
  <c r="P165" i="7" s="1"/>
  <c r="N169" i="7"/>
  <c r="P169" i="7" s="1"/>
  <c r="N173" i="7"/>
  <c r="P173" i="7" s="1"/>
  <c r="N177" i="7"/>
  <c r="P177" i="7" s="1"/>
  <c r="N181" i="7"/>
  <c r="P181" i="7" s="1"/>
  <c r="M104" i="7"/>
  <c r="L104" i="7" s="1"/>
  <c r="O105" i="7"/>
  <c r="M108" i="7"/>
  <c r="L108" i="7" s="1"/>
  <c r="O109" i="7"/>
  <c r="M112" i="7"/>
  <c r="L112" i="7" s="1"/>
  <c r="O113" i="7"/>
  <c r="M116" i="7"/>
  <c r="L116" i="7" s="1"/>
  <c r="O117" i="7"/>
  <c r="M120" i="7"/>
  <c r="L120" i="7" s="1"/>
  <c r="O121" i="7"/>
  <c r="N113" i="7"/>
  <c r="P113" i="7" s="1"/>
  <c r="N121" i="7"/>
  <c r="P121" i="7" s="1"/>
  <c r="N104" i="7"/>
  <c r="P104" i="7" s="1"/>
  <c r="N108" i="7"/>
  <c r="P108" i="7" s="1"/>
  <c r="N112" i="7"/>
  <c r="P112" i="7" s="1"/>
  <c r="N116" i="7"/>
  <c r="P116" i="7" s="1"/>
  <c r="N120" i="7"/>
  <c r="P120" i="7" s="1"/>
  <c r="M103" i="7"/>
  <c r="L103" i="7" s="1"/>
  <c r="O104" i="7"/>
  <c r="M107" i="7"/>
  <c r="L107" i="7" s="1"/>
  <c r="O108" i="7"/>
  <c r="M111" i="7"/>
  <c r="L111" i="7" s="1"/>
  <c r="O112" i="7"/>
  <c r="M115" i="7"/>
  <c r="L115" i="7" s="1"/>
  <c r="O116" i="7"/>
  <c r="M119" i="7"/>
  <c r="L119" i="7" s="1"/>
  <c r="O120" i="7"/>
  <c r="M123" i="7"/>
  <c r="L123" i="7" s="1"/>
  <c r="N103" i="7"/>
  <c r="P103" i="7" s="1"/>
  <c r="N107" i="7"/>
  <c r="P107" i="7" s="1"/>
  <c r="N111" i="7"/>
  <c r="P111" i="7" s="1"/>
  <c r="N115" i="7"/>
  <c r="P115" i="7" s="1"/>
  <c r="N119" i="7"/>
  <c r="P119" i="7" s="1"/>
  <c r="N123" i="7"/>
  <c r="P123" i="7" s="1"/>
  <c r="O103" i="7"/>
  <c r="M106" i="7"/>
  <c r="L106" i="7" s="1"/>
  <c r="O107" i="7"/>
  <c r="M110" i="7"/>
  <c r="L110" i="7" s="1"/>
  <c r="O111" i="7"/>
  <c r="M114" i="7"/>
  <c r="L114" i="7" s="1"/>
  <c r="O115" i="7"/>
  <c r="M118" i="7"/>
  <c r="L118" i="7" s="1"/>
  <c r="O119" i="7"/>
  <c r="M122" i="7"/>
  <c r="L122" i="7" s="1"/>
  <c r="O123" i="7"/>
  <c r="E339" i="7" s="1"/>
  <c r="N105" i="7"/>
  <c r="P105" i="7" s="1"/>
  <c r="N106" i="7"/>
  <c r="P106" i="7" s="1"/>
  <c r="N110" i="7"/>
  <c r="P110" i="7" s="1"/>
  <c r="N114" i="7"/>
  <c r="P114" i="7" s="1"/>
  <c r="N118" i="7"/>
  <c r="P118" i="7" s="1"/>
  <c r="N122" i="7"/>
  <c r="P122" i="7" s="1"/>
  <c r="M105" i="7"/>
  <c r="L105" i="7" s="1"/>
  <c r="O106" i="7"/>
  <c r="M109" i="7"/>
  <c r="L109" i="7" s="1"/>
  <c r="O110" i="7"/>
  <c r="M113" i="7"/>
  <c r="L113" i="7" s="1"/>
  <c r="O114" i="7"/>
  <c r="M117" i="7"/>
  <c r="L117" i="7" s="1"/>
  <c r="O118" i="7"/>
  <c r="M121" i="7"/>
  <c r="L121" i="7" s="1"/>
  <c r="O122" i="7"/>
  <c r="N109" i="7"/>
  <c r="P109" i="7" s="1"/>
  <c r="N117" i="7"/>
  <c r="P117" i="7" s="1"/>
  <c r="M45" i="7"/>
  <c r="L45" i="7" s="1"/>
  <c r="O46" i="7"/>
  <c r="M49" i="7"/>
  <c r="L49" i="7" s="1"/>
  <c r="O50" i="7"/>
  <c r="M53" i="7"/>
  <c r="L53" i="7" s="1"/>
  <c r="O54" i="7"/>
  <c r="M57" i="7"/>
  <c r="L57" i="7" s="1"/>
  <c r="O58" i="7"/>
  <c r="M61" i="7"/>
  <c r="L61" i="7" s="1"/>
  <c r="O62" i="7"/>
  <c r="O60" i="7"/>
  <c r="M63" i="7"/>
  <c r="L63" i="7" s="1"/>
  <c r="N62" i="7"/>
  <c r="P62" i="7" s="1"/>
  <c r="N45" i="7"/>
  <c r="P45" i="7" s="1"/>
  <c r="N49" i="7"/>
  <c r="P49" i="7" s="1"/>
  <c r="N53" i="7"/>
  <c r="P53" i="7" s="1"/>
  <c r="N57" i="7"/>
  <c r="P57" i="7" s="1"/>
  <c r="N61" i="7"/>
  <c r="P61" i="7" s="1"/>
  <c r="M44" i="7"/>
  <c r="L44" i="7" s="1"/>
  <c r="O45" i="7"/>
  <c r="M48" i="7"/>
  <c r="L48" i="7" s="1"/>
  <c r="O49" i="7"/>
  <c r="M52" i="7"/>
  <c r="L52" i="7" s="1"/>
  <c r="O53" i="7"/>
  <c r="M56" i="7"/>
  <c r="L56" i="7" s="1"/>
  <c r="O57" i="7"/>
  <c r="M60" i="7"/>
  <c r="L60" i="7" s="1"/>
  <c r="O61" i="7"/>
  <c r="M59" i="7"/>
  <c r="L59" i="7" s="1"/>
  <c r="N47" i="7"/>
  <c r="P47" i="7" s="1"/>
  <c r="N51" i="7"/>
  <c r="P51" i="7" s="1"/>
  <c r="N55" i="7"/>
  <c r="P55" i="7" s="1"/>
  <c r="N44" i="7"/>
  <c r="P44" i="7" s="1"/>
  <c r="N48" i="7"/>
  <c r="P48" i="7" s="1"/>
  <c r="N52" i="7"/>
  <c r="P52" i="7" s="1"/>
  <c r="N56" i="7"/>
  <c r="P56" i="7" s="1"/>
  <c r="N60" i="7"/>
  <c r="P60" i="7" s="1"/>
  <c r="O56" i="7"/>
  <c r="N59" i="7"/>
  <c r="P59" i="7" s="1"/>
  <c r="N63" i="7"/>
  <c r="P63" i="7" s="1"/>
  <c r="O44" i="7"/>
  <c r="M47" i="7"/>
  <c r="L47" i="7" s="1"/>
  <c r="O48" i="7"/>
  <c r="M51" i="7"/>
  <c r="L51" i="7" s="1"/>
  <c r="O52" i="7"/>
  <c r="M55" i="7"/>
  <c r="L55" i="7" s="1"/>
  <c r="M46" i="7"/>
  <c r="L46" i="7" s="1"/>
  <c r="O47" i="7"/>
  <c r="M50" i="7"/>
  <c r="L50" i="7" s="1"/>
  <c r="O51" i="7"/>
  <c r="M54" i="7"/>
  <c r="L54" i="7" s="1"/>
  <c r="O55" i="7"/>
  <c r="M58" i="7"/>
  <c r="L58" i="7" s="1"/>
  <c r="O59" i="7"/>
  <c r="M62" i="7"/>
  <c r="L62" i="7" s="1"/>
  <c r="O63" i="7"/>
  <c r="N46" i="7"/>
  <c r="P46" i="7" s="1"/>
  <c r="N50" i="7"/>
  <c r="P50" i="7" s="1"/>
  <c r="N54" i="7"/>
  <c r="P54" i="7" s="1"/>
  <c r="N58" i="7"/>
  <c r="P58" i="7" s="1"/>
  <c r="N6" i="7"/>
  <c r="M9" i="7"/>
  <c r="O11" i="7"/>
  <c r="E267" i="7" s="1"/>
  <c r="N14" i="7"/>
  <c r="M17" i="7"/>
  <c r="O19" i="7"/>
  <c r="E275" i="7" s="1"/>
  <c r="N22" i="7"/>
  <c r="M25" i="7"/>
  <c r="O27" i="7"/>
  <c r="E283" i="7" s="1"/>
  <c r="N30" i="7"/>
  <c r="M33" i="7"/>
  <c r="O35" i="7"/>
  <c r="E291" i="7" s="1"/>
  <c r="N38" i="7"/>
  <c r="M41" i="7"/>
  <c r="O43" i="7"/>
  <c r="E299" i="7" s="1"/>
  <c r="N66" i="7"/>
  <c r="D302" i="7" s="1"/>
  <c r="M69" i="7"/>
  <c r="C305" i="7" s="1"/>
  <c r="O71" i="7"/>
  <c r="E307" i="7" s="1"/>
  <c r="N74" i="7"/>
  <c r="D310" i="7" s="1"/>
  <c r="M77" i="7"/>
  <c r="C313" i="7" s="1"/>
  <c r="O79" i="7"/>
  <c r="E315" i="7" s="1"/>
  <c r="N82" i="7"/>
  <c r="D318" i="7" s="1"/>
  <c r="M85" i="7"/>
  <c r="C321" i="7" s="1"/>
  <c r="O87" i="7"/>
  <c r="E323" i="7" s="1"/>
  <c r="O6" i="7"/>
  <c r="E262" i="7" s="1"/>
  <c r="N9" i="7"/>
  <c r="M12" i="7"/>
  <c r="M7" i="7"/>
  <c r="O9" i="7"/>
  <c r="E265" i="7" s="1"/>
  <c r="N12" i="7"/>
  <c r="M15" i="7"/>
  <c r="O17" i="7"/>
  <c r="E273" i="7" s="1"/>
  <c r="N20" i="7"/>
  <c r="M23" i="7"/>
  <c r="O25" i="7"/>
  <c r="E281" i="7" s="1"/>
  <c r="N28" i="7"/>
  <c r="M31" i="7"/>
  <c r="O33" i="7"/>
  <c r="E289" i="7" s="1"/>
  <c r="N36" i="7"/>
  <c r="M39" i="7"/>
  <c r="O41" i="7"/>
  <c r="E297" i="7" s="1"/>
  <c r="N7" i="7"/>
  <c r="M10" i="7"/>
  <c r="O12" i="7"/>
  <c r="E268" i="7" s="1"/>
  <c r="N15" i="7"/>
  <c r="M18" i="7"/>
  <c r="O20" i="7"/>
  <c r="E276" i="7" s="1"/>
  <c r="N23" i="7"/>
  <c r="M26" i="7"/>
  <c r="O28" i="7"/>
  <c r="E284" i="7" s="1"/>
  <c r="N31" i="7"/>
  <c r="M34" i="7"/>
  <c r="O36" i="7"/>
  <c r="E292" i="7" s="1"/>
  <c r="N39" i="7"/>
  <c r="M42" i="7"/>
  <c r="O64" i="7"/>
  <c r="E300" i="7" s="1"/>
  <c r="N67" i="7"/>
  <c r="D303" i="7" s="1"/>
  <c r="M70" i="7"/>
  <c r="C306" i="7" s="1"/>
  <c r="O72" i="7"/>
  <c r="E308" i="7" s="1"/>
  <c r="N75" i="7"/>
  <c r="D311" i="7" s="1"/>
  <c r="M78" i="7"/>
  <c r="C314" i="7" s="1"/>
  <c r="O80" i="7"/>
  <c r="E316" i="7" s="1"/>
  <c r="N83" i="7"/>
  <c r="D319" i="7" s="1"/>
  <c r="M86" i="7"/>
  <c r="C322" i="7" s="1"/>
  <c r="O88" i="7"/>
  <c r="E324" i="7" s="1"/>
  <c r="N91" i="7"/>
  <c r="D327" i="7" s="1"/>
  <c r="O7" i="7"/>
  <c r="E263" i="7" s="1"/>
  <c r="N10" i="7"/>
  <c r="M13" i="7"/>
  <c r="O15" i="7"/>
  <c r="E271" i="7" s="1"/>
  <c r="N18" i="7"/>
  <c r="M21" i="7"/>
  <c r="M8" i="7"/>
  <c r="O10" i="7"/>
  <c r="E266" i="7" s="1"/>
  <c r="N13" i="7"/>
  <c r="M16" i="7"/>
  <c r="O18" i="7"/>
  <c r="E274" i="7" s="1"/>
  <c r="N21" i="7"/>
  <c r="M24" i="7"/>
  <c r="O26" i="7"/>
  <c r="E282" i="7" s="1"/>
  <c r="N29" i="7"/>
  <c r="M32" i="7"/>
  <c r="O34" i="7"/>
  <c r="E290" i="7" s="1"/>
  <c r="N37" i="7"/>
  <c r="M40" i="7"/>
  <c r="O42" i="7"/>
  <c r="E298" i="7" s="1"/>
  <c r="N65" i="7"/>
  <c r="D301" i="7" s="1"/>
  <c r="M68" i="7"/>
  <c r="C304" i="7" s="1"/>
  <c r="O70" i="7"/>
  <c r="E306" i="7" s="1"/>
  <c r="N73" i="7"/>
  <c r="D309" i="7" s="1"/>
  <c r="M76" i="7"/>
  <c r="C312" i="7" s="1"/>
  <c r="O78" i="7"/>
  <c r="E314" i="7" s="1"/>
  <c r="N81" i="7"/>
  <c r="D317" i="7" s="1"/>
  <c r="M84" i="7"/>
  <c r="C320" i="7" s="1"/>
  <c r="O86" i="7"/>
  <c r="E322" i="7" s="1"/>
  <c r="N89" i="7"/>
  <c r="D325" i="7" s="1"/>
  <c r="M92" i="7"/>
  <c r="C328" i="7" s="1"/>
  <c r="N8" i="7"/>
  <c r="M11" i="7"/>
  <c r="O13" i="7"/>
  <c r="E269" i="7" s="1"/>
  <c r="N16" i="7"/>
  <c r="M19" i="7"/>
  <c r="O21" i="7"/>
  <c r="E277" i="7" s="1"/>
  <c r="N24" i="7"/>
  <c r="M27" i="7"/>
  <c r="O29" i="7"/>
  <c r="E285" i="7" s="1"/>
  <c r="N32" i="7"/>
  <c r="M35" i="7"/>
  <c r="O37" i="7"/>
  <c r="E293" i="7" s="1"/>
  <c r="N40" i="7"/>
  <c r="M43" i="7"/>
  <c r="O65" i="7"/>
  <c r="E301" i="7" s="1"/>
  <c r="N68" i="7"/>
  <c r="D304" i="7" s="1"/>
  <c r="M71" i="7"/>
  <c r="C307" i="7" s="1"/>
  <c r="O73" i="7"/>
  <c r="E309" i="7" s="1"/>
  <c r="N76" i="7"/>
  <c r="D312" i="7" s="1"/>
  <c r="M79" i="7"/>
  <c r="C315" i="7" s="1"/>
  <c r="N19" i="7"/>
  <c r="N33" i="7"/>
  <c r="N35" i="7"/>
  <c r="O38" i="7"/>
  <c r="E294" i="7" s="1"/>
  <c r="M66" i="7"/>
  <c r="C302" i="7" s="1"/>
  <c r="O67" i="7"/>
  <c r="E303" i="7" s="1"/>
  <c r="M74" i="7"/>
  <c r="C310" i="7" s="1"/>
  <c r="O75" i="7"/>
  <c r="E311" i="7" s="1"/>
  <c r="N86" i="7"/>
  <c r="D322" i="7" s="1"/>
  <c r="O91" i="7"/>
  <c r="E327" i="7" s="1"/>
  <c r="O92" i="7"/>
  <c r="E328" i="7" s="1"/>
  <c r="N93" i="7"/>
  <c r="D329" i="7" s="1"/>
  <c r="N96" i="7"/>
  <c r="D332" i="7" s="1"/>
  <c r="M99" i="7"/>
  <c r="C335" i="7" s="1"/>
  <c r="O101" i="7"/>
  <c r="E337" i="7" s="1"/>
  <c r="O23" i="7"/>
  <c r="E279" i="7" s="1"/>
  <c r="M30" i="7"/>
  <c r="O66" i="7"/>
  <c r="E302" i="7" s="1"/>
  <c r="N70" i="7"/>
  <c r="D306" i="7" s="1"/>
  <c r="O74" i="7"/>
  <c r="E310" i="7" s="1"/>
  <c r="N78" i="7"/>
  <c r="D314" i="7" s="1"/>
  <c r="N85" i="7"/>
  <c r="D321" i="7" s="1"/>
  <c r="M6" i="7"/>
  <c r="N17" i="7"/>
  <c r="N25" i="7"/>
  <c r="N27" i="7"/>
  <c r="O30" i="7"/>
  <c r="E286" i="7" s="1"/>
  <c r="M37" i="7"/>
  <c r="O40" i="7"/>
  <c r="E296" i="7" s="1"/>
  <c r="N42" i="7"/>
  <c r="M65" i="7"/>
  <c r="C301" i="7" s="1"/>
  <c r="M73" i="7"/>
  <c r="C309" i="7" s="1"/>
  <c r="M22" i="7"/>
  <c r="M64" i="7"/>
  <c r="C300" i="7" s="1"/>
  <c r="N69" i="7"/>
  <c r="D305" i="7" s="1"/>
  <c r="M72" i="7"/>
  <c r="C308" i="7" s="1"/>
  <c r="N77" i="7"/>
  <c r="D313" i="7" s="1"/>
  <c r="M80" i="7"/>
  <c r="C316" i="7" s="1"/>
  <c r="M81" i="7"/>
  <c r="C317" i="7" s="1"/>
  <c r="M82" i="7"/>
  <c r="C318" i="7" s="1"/>
  <c r="M83" i="7"/>
  <c r="C319" i="7" s="1"/>
  <c r="O84" i="7"/>
  <c r="E320" i="7" s="1"/>
  <c r="M20" i="7"/>
  <c r="O22" i="7"/>
  <c r="E278" i="7" s="1"/>
  <c r="M29" i="7"/>
  <c r="O32" i="7"/>
  <c r="E288" i="7" s="1"/>
  <c r="N34" i="7"/>
  <c r="N64" i="7"/>
  <c r="D300" i="7" s="1"/>
  <c r="O69" i="7"/>
  <c r="E305" i="7" s="1"/>
  <c r="N72" i="7"/>
  <c r="D308" i="7" s="1"/>
  <c r="O77" i="7"/>
  <c r="E313" i="7" s="1"/>
  <c r="N80" i="7"/>
  <c r="D316" i="7" s="1"/>
  <c r="O81" i="7"/>
  <c r="E317" i="7" s="1"/>
  <c r="O82" i="7"/>
  <c r="E318" i="7" s="1"/>
  <c r="O83" i="7"/>
  <c r="E319" i="7" s="1"/>
  <c r="M95" i="7"/>
  <c r="C331" i="7" s="1"/>
  <c r="O97" i="7"/>
  <c r="E333" i="7" s="1"/>
  <c r="N100" i="7"/>
  <c r="D336" i="7" s="1"/>
  <c r="O125" i="7"/>
  <c r="E341" i="7" s="1"/>
  <c r="N128" i="7"/>
  <c r="M131" i="7"/>
  <c r="O133" i="7"/>
  <c r="E349" i="7" s="1"/>
  <c r="N136" i="7"/>
  <c r="M139" i="7"/>
  <c r="O141" i="7"/>
  <c r="E357" i="7" s="1"/>
  <c r="N144" i="7"/>
  <c r="M147" i="7"/>
  <c r="O149" i="7"/>
  <c r="E365" i="7" s="1"/>
  <c r="N152" i="7"/>
  <c r="N11" i="7"/>
  <c r="M36" i="7"/>
  <c r="O39" i="7"/>
  <c r="E295" i="7" s="1"/>
  <c r="M14" i="7"/>
  <c r="O24" i="7"/>
  <c r="E280" i="7" s="1"/>
  <c r="N26" i="7"/>
  <c r="N41" i="7"/>
  <c r="N43" i="7"/>
  <c r="O68" i="7"/>
  <c r="E304" i="7" s="1"/>
  <c r="N71" i="7"/>
  <c r="D307" i="7" s="1"/>
  <c r="O76" i="7"/>
  <c r="E312" i="7" s="1"/>
  <c r="N79" i="7"/>
  <c r="D315" i="7" s="1"/>
  <c r="M87" i="7"/>
  <c r="C323" i="7" s="1"/>
  <c r="N88" i="7"/>
  <c r="D324" i="7" s="1"/>
  <c r="O89" i="7"/>
  <c r="E325" i="7" s="1"/>
  <c r="N90" i="7"/>
  <c r="D326" i="7" s="1"/>
  <c r="O95" i="7"/>
  <c r="E331" i="7" s="1"/>
  <c r="N98" i="7"/>
  <c r="D334" i="7" s="1"/>
  <c r="M101" i="7"/>
  <c r="C337" i="7" s="1"/>
  <c r="N126" i="7"/>
  <c r="M129" i="7"/>
  <c r="O131" i="7"/>
  <c r="E347" i="7" s="1"/>
  <c r="N134" i="7"/>
  <c r="M137" i="7"/>
  <c r="O139" i="7"/>
  <c r="E355" i="7" s="1"/>
  <c r="N142" i="7"/>
  <c r="M145" i="7"/>
  <c r="O147" i="7"/>
  <c r="E363" i="7" s="1"/>
  <c r="N150" i="7"/>
  <c r="M153" i="7"/>
  <c r="N87" i="7"/>
  <c r="D323" i="7" s="1"/>
  <c r="M90" i="7"/>
  <c r="C326" i="7" s="1"/>
  <c r="M93" i="7"/>
  <c r="C329" i="7" s="1"/>
  <c r="O94" i="7"/>
  <c r="E330" i="7" s="1"/>
  <c r="M102" i="7"/>
  <c r="C338" i="7" s="1"/>
  <c r="N124" i="7"/>
  <c r="M125" i="7"/>
  <c r="O136" i="7"/>
  <c r="E352" i="7" s="1"/>
  <c r="O137" i="7"/>
  <c r="E353" i="7" s="1"/>
  <c r="N138" i="7"/>
  <c r="N139" i="7"/>
  <c r="N140" i="7"/>
  <c r="M141" i="7"/>
  <c r="O152" i="7"/>
  <c r="E368" i="7" s="1"/>
  <c r="O153" i="7"/>
  <c r="E369" i="7" s="1"/>
  <c r="N154" i="7"/>
  <c r="M157" i="7"/>
  <c r="O159" i="7"/>
  <c r="E375" i="7" s="1"/>
  <c r="N162" i="7"/>
  <c r="M185" i="7"/>
  <c r="O187" i="7"/>
  <c r="E383" i="7" s="1"/>
  <c r="N190" i="7"/>
  <c r="M193" i="7"/>
  <c r="O195" i="7"/>
  <c r="E391" i="7" s="1"/>
  <c r="N198" i="7"/>
  <c r="M201" i="7"/>
  <c r="O203" i="7"/>
  <c r="E399" i="7" s="1"/>
  <c r="M75" i="7"/>
  <c r="C311" i="7" s="1"/>
  <c r="O85" i="7"/>
  <c r="E321" i="7" s="1"/>
  <c r="O90" i="7"/>
  <c r="E326" i="7" s="1"/>
  <c r="O93" i="7"/>
  <c r="E329" i="7" s="1"/>
  <c r="N102" i="7"/>
  <c r="D338" i="7" s="1"/>
  <c r="O124" i="7"/>
  <c r="E340" i="7" s="1"/>
  <c r="N125" i="7"/>
  <c r="M126" i="7"/>
  <c r="M127" i="7"/>
  <c r="M89" i="7"/>
  <c r="C325" i="7" s="1"/>
  <c r="N101" i="7"/>
  <c r="D337" i="7" s="1"/>
  <c r="O102" i="7"/>
  <c r="E338" i="7" s="1"/>
  <c r="O126" i="7"/>
  <c r="E342" i="7" s="1"/>
  <c r="N127" i="7"/>
  <c r="O142" i="7"/>
  <c r="E358" i="7" s="1"/>
  <c r="N143" i="7"/>
  <c r="M155" i="7"/>
  <c r="O157" i="7"/>
  <c r="E373" i="7" s="1"/>
  <c r="N160" i="7"/>
  <c r="O185" i="7"/>
  <c r="E381" i="7" s="1"/>
  <c r="N188" i="7"/>
  <c r="M191" i="7"/>
  <c r="O193" i="7"/>
  <c r="E389" i="7" s="1"/>
  <c r="N196" i="7"/>
  <c r="M199" i="7"/>
  <c r="O201" i="7"/>
  <c r="E397" i="7" s="1"/>
  <c r="N204" i="7"/>
  <c r="M207" i="7"/>
  <c r="O209" i="7"/>
  <c r="E405" i="7" s="1"/>
  <c r="M28" i="7"/>
  <c r="M38" i="7"/>
  <c r="N92" i="7"/>
  <c r="D328" i="7" s="1"/>
  <c r="N99" i="7"/>
  <c r="D335" i="7" s="1"/>
  <c r="M100" i="7"/>
  <c r="C336" i="7" s="1"/>
  <c r="O127" i="7"/>
  <c r="E343" i="7" s="1"/>
  <c r="M128" i="7"/>
  <c r="N129" i="7"/>
  <c r="M130" i="7"/>
  <c r="M132" i="7"/>
  <c r="O31" i="7"/>
  <c r="E287" i="7" s="1"/>
  <c r="M88" i="7"/>
  <c r="C324" i="7" s="1"/>
  <c r="M97" i="7"/>
  <c r="C333" i="7" s="1"/>
  <c r="M98" i="7"/>
  <c r="C334" i="7" s="1"/>
  <c r="O99" i="7"/>
  <c r="E335" i="7" s="1"/>
  <c r="O100" i="7"/>
  <c r="E336" i="7" s="1"/>
  <c r="O128" i="7"/>
  <c r="E344" i="7" s="1"/>
  <c r="O129" i="7"/>
  <c r="E345" i="7" s="1"/>
  <c r="N130" i="7"/>
  <c r="N131" i="7"/>
  <c r="N132" i="7"/>
  <c r="M133" i="7"/>
  <c r="O144" i="7"/>
  <c r="E360" i="7" s="1"/>
  <c r="O145" i="7"/>
  <c r="E361" i="7" s="1"/>
  <c r="N146" i="7"/>
  <c r="N147" i="7"/>
  <c r="N148" i="7"/>
  <c r="M149" i="7"/>
  <c r="O155" i="7"/>
  <c r="E371" i="7" s="1"/>
  <c r="N158" i="7"/>
  <c r="M161" i="7"/>
  <c r="N186" i="7"/>
  <c r="M189" i="7"/>
  <c r="O191" i="7"/>
  <c r="E387" i="7" s="1"/>
  <c r="N194" i="7"/>
  <c r="M197" i="7"/>
  <c r="O199" i="7"/>
  <c r="E395" i="7" s="1"/>
  <c r="N202" i="7"/>
  <c r="M205" i="7"/>
  <c r="O207" i="7"/>
  <c r="E403" i="7" s="1"/>
  <c r="N210" i="7"/>
  <c r="M213" i="7"/>
  <c r="O215" i="7"/>
  <c r="E411" i="7" s="1"/>
  <c r="N218" i="7"/>
  <c r="M221" i="7"/>
  <c r="E419" i="7"/>
  <c r="O8" i="7"/>
  <c r="E264" i="7" s="1"/>
  <c r="O16" i="7"/>
  <c r="E272" i="7" s="1"/>
  <c r="M67" i="7"/>
  <c r="C303" i="7" s="1"/>
  <c r="N84" i="7"/>
  <c r="D320" i="7" s="1"/>
  <c r="M96" i="7"/>
  <c r="C332" i="7" s="1"/>
  <c r="N97" i="7"/>
  <c r="D333" i="7" s="1"/>
  <c r="O98" i="7"/>
  <c r="E334" i="7" s="1"/>
  <c r="O130" i="7"/>
  <c r="E346" i="7" s="1"/>
  <c r="O132" i="7"/>
  <c r="E348" i="7" s="1"/>
  <c r="N133" i="7"/>
  <c r="M134" i="7"/>
  <c r="M135" i="7"/>
  <c r="O14" i="7"/>
  <c r="E270" i="7" s="1"/>
  <c r="M91" i="7"/>
  <c r="C327" i="7" s="1"/>
  <c r="M94" i="7"/>
  <c r="C330" i="7" s="1"/>
  <c r="N95" i="7"/>
  <c r="D331" i="7" s="1"/>
  <c r="O96" i="7"/>
  <c r="E332" i="7" s="1"/>
  <c r="O134" i="7"/>
  <c r="E350" i="7" s="1"/>
  <c r="N135" i="7"/>
  <c r="O150" i="7"/>
  <c r="E366" i="7" s="1"/>
  <c r="N151" i="7"/>
  <c r="N156" i="7"/>
  <c r="M159" i="7"/>
  <c r="O161" i="7"/>
  <c r="E377" i="7" s="1"/>
  <c r="N184" i="7"/>
  <c r="M187" i="7"/>
  <c r="O189" i="7"/>
  <c r="E385" i="7" s="1"/>
  <c r="N192" i="7"/>
  <c r="M195" i="7"/>
  <c r="O138" i="7"/>
  <c r="E354" i="7" s="1"/>
  <c r="O140" i="7"/>
  <c r="E356" i="7" s="1"/>
  <c r="M142" i="7"/>
  <c r="N145" i="7"/>
  <c r="O148" i="7"/>
  <c r="E364" i="7" s="1"/>
  <c r="N153" i="7"/>
  <c r="N197" i="7"/>
  <c r="M198" i="7"/>
  <c r="O211" i="7"/>
  <c r="E407" i="7" s="1"/>
  <c r="M212" i="7"/>
  <c r="O216" i="7"/>
  <c r="E412" i="7" s="1"/>
  <c r="M217" i="7"/>
  <c r="O220" i="7"/>
  <c r="E416" i="7" s="1"/>
  <c r="N221" i="7"/>
  <c r="N189" i="7"/>
  <c r="N220" i="7"/>
  <c r="M136" i="7"/>
  <c r="M150" i="7"/>
  <c r="M156" i="7"/>
  <c r="M160" i="7"/>
  <c r="M184" i="7"/>
  <c r="M188" i="7"/>
  <c r="M192" i="7"/>
  <c r="M196" i="7"/>
  <c r="O197" i="7"/>
  <c r="E393" i="7" s="1"/>
  <c r="O198" i="7"/>
  <c r="E394" i="7" s="1"/>
  <c r="N212" i="7"/>
  <c r="N217" i="7"/>
  <c r="O221" i="7"/>
  <c r="E417" i="7" s="1"/>
  <c r="M222" i="7"/>
  <c r="O196" i="7"/>
  <c r="E392" i="7" s="1"/>
  <c r="N213" i="7"/>
  <c r="O217" i="7"/>
  <c r="E413" i="7" s="1"/>
  <c r="O151" i="7"/>
  <c r="E367" i="7" s="1"/>
  <c r="N211" i="7"/>
  <c r="O156" i="7"/>
  <c r="E372" i="7" s="1"/>
  <c r="O160" i="7"/>
  <c r="E376" i="7" s="1"/>
  <c r="O184" i="7"/>
  <c r="E380" i="7" s="1"/>
  <c r="O188" i="7"/>
  <c r="E384" i="7" s="1"/>
  <c r="O192" i="7"/>
  <c r="E388" i="7" s="1"/>
  <c r="N205" i="7"/>
  <c r="M206" i="7"/>
  <c r="M208" i="7"/>
  <c r="O212" i="7"/>
  <c r="E408" i="7" s="1"/>
  <c r="N222" i="7"/>
  <c r="O200" i="7"/>
  <c r="E396" i="7" s="1"/>
  <c r="N137" i="7"/>
  <c r="N141" i="7"/>
  <c r="N155" i="7"/>
  <c r="N159" i="7"/>
  <c r="N187" i="7"/>
  <c r="N191" i="7"/>
  <c r="N195" i="7"/>
  <c r="M203" i="7"/>
  <c r="M204" i="7"/>
  <c r="O205" i="7"/>
  <c r="E401" i="7" s="1"/>
  <c r="N206" i="7"/>
  <c r="N207" i="7"/>
  <c r="N208" i="7"/>
  <c r="M209" i="7"/>
  <c r="O213" i="7"/>
  <c r="E409" i="7" s="1"/>
  <c r="M214" i="7"/>
  <c r="M218" i="7"/>
  <c r="O222" i="7"/>
  <c r="E418" i="7" s="1"/>
  <c r="O210" i="7"/>
  <c r="E406" i="7" s="1"/>
  <c r="N215" i="7"/>
  <c r="M216" i="7"/>
  <c r="O135" i="7"/>
  <c r="E351" i="7" s="1"/>
  <c r="M144" i="7"/>
  <c r="N149" i="7"/>
  <c r="M152" i="7"/>
  <c r="M202" i="7"/>
  <c r="N203" i="7"/>
  <c r="O204" i="7"/>
  <c r="E400" i="7" s="1"/>
  <c r="O206" i="7"/>
  <c r="E402" i="7" s="1"/>
  <c r="O208" i="7"/>
  <c r="E404" i="7" s="1"/>
  <c r="N209" i="7"/>
  <c r="N214" i="7"/>
  <c r="O218" i="7"/>
  <c r="E414" i="7" s="1"/>
  <c r="M219" i="7"/>
  <c r="N219" i="7"/>
  <c r="M211" i="7"/>
  <c r="O219" i="7"/>
  <c r="E415" i="7" s="1"/>
  <c r="M220" i="7"/>
  <c r="N216" i="7"/>
  <c r="M143" i="7"/>
  <c r="M146" i="7"/>
  <c r="M154" i="7"/>
  <c r="M158" i="7"/>
  <c r="M162" i="7"/>
  <c r="M186" i="7"/>
  <c r="M190" i="7"/>
  <c r="M194" i="7"/>
  <c r="M200" i="7"/>
  <c r="N201" i="7"/>
  <c r="O202" i="7"/>
  <c r="E398" i="7" s="1"/>
  <c r="M210" i="7"/>
  <c r="O214" i="7"/>
  <c r="E410" i="7" s="1"/>
  <c r="M215" i="7"/>
  <c r="M138" i="7"/>
  <c r="M148" i="7"/>
  <c r="N193" i="7"/>
  <c r="N199" i="7"/>
  <c r="N94" i="7"/>
  <c r="D330" i="7" s="1"/>
  <c r="M124" i="7"/>
  <c r="O143" i="7"/>
  <c r="E359" i="7" s="1"/>
  <c r="O146" i="7"/>
  <c r="E362" i="7" s="1"/>
  <c r="M151" i="7"/>
  <c r="O154" i="7"/>
  <c r="E370" i="7" s="1"/>
  <c r="O158" i="7"/>
  <c r="E374" i="7" s="1"/>
  <c r="O162" i="7"/>
  <c r="E378" i="7" s="1"/>
  <c r="O186" i="7"/>
  <c r="E382" i="7" s="1"/>
  <c r="O190" i="7"/>
  <c r="E386" i="7" s="1"/>
  <c r="O194" i="7"/>
  <c r="E390" i="7" s="1"/>
  <c r="N200" i="7"/>
  <c r="M140" i="7"/>
  <c r="N157" i="7"/>
  <c r="N161" i="7"/>
  <c r="N185" i="7"/>
  <c r="B10" i="9"/>
  <c r="B11" i="9"/>
  <c r="B14" i="9"/>
  <c r="G16" i="2"/>
  <c r="G24" i="2"/>
  <c r="G25" i="2"/>
  <c r="G33" i="2"/>
  <c r="G19" i="2"/>
  <c r="G15" i="2"/>
  <c r="G29" i="2"/>
  <c r="U7" i="9"/>
  <c r="V7" i="9"/>
  <c r="U8" i="9"/>
  <c r="V8" i="9"/>
  <c r="U9" i="9"/>
  <c r="V9"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V6" i="9"/>
  <c r="U6" i="9"/>
  <c r="D10" i="9"/>
  <c r="G10" i="9" s="1"/>
  <c r="D6" i="9"/>
  <c r="G6" i="9" s="1"/>
  <c r="G7" i="9" s="1"/>
  <c r="F6" i="9"/>
  <c r="E6" i="9"/>
  <c r="D339" i="7" l="1"/>
  <c r="C339" i="7"/>
  <c r="P214" i="7"/>
  <c r="F410" i="7" s="1"/>
  <c r="D410" i="7"/>
  <c r="P220" i="7"/>
  <c r="F416" i="7" s="1"/>
  <c r="D416" i="7"/>
  <c r="P194" i="7"/>
  <c r="F390" i="7" s="1"/>
  <c r="D390" i="7"/>
  <c r="L138" i="7"/>
  <c r="B354" i="7" s="1"/>
  <c r="C354" i="7"/>
  <c r="P196" i="7"/>
  <c r="F392" i="7" s="1"/>
  <c r="D392" i="7"/>
  <c r="L155" i="7"/>
  <c r="B371" i="7" s="1"/>
  <c r="C371" i="7"/>
  <c r="L127" i="7"/>
  <c r="B343" i="7" s="1"/>
  <c r="C343" i="7"/>
  <c r="L185" i="7"/>
  <c r="B381" i="7" s="1"/>
  <c r="C381" i="7"/>
  <c r="P140" i="7"/>
  <c r="F356" i="7" s="1"/>
  <c r="D356" i="7"/>
  <c r="L145" i="7"/>
  <c r="B361" i="7" s="1"/>
  <c r="C361" i="7"/>
  <c r="L14" i="7"/>
  <c r="B270" i="7" s="1"/>
  <c r="C270" i="7"/>
  <c r="P27" i="7"/>
  <c r="F283" i="7" s="1"/>
  <c r="D283" i="7"/>
  <c r="P33" i="7"/>
  <c r="F289" i="7" s="1"/>
  <c r="D289" i="7"/>
  <c r="L43" i="7"/>
  <c r="B299" i="7" s="1"/>
  <c r="C299" i="7"/>
  <c r="L24" i="7"/>
  <c r="B280" i="7" s="1"/>
  <c r="C280" i="7"/>
  <c r="P18" i="7"/>
  <c r="F274" i="7" s="1"/>
  <c r="D274" i="7"/>
  <c r="L42" i="7"/>
  <c r="B298" i="7" s="1"/>
  <c r="C298" i="7"/>
  <c r="P36" i="7"/>
  <c r="F292" i="7" s="1"/>
  <c r="D292" i="7"/>
  <c r="L15" i="7"/>
  <c r="B271" i="7" s="1"/>
  <c r="C271" i="7"/>
  <c r="P22" i="7"/>
  <c r="F278" i="7" s="1"/>
  <c r="D278" i="7"/>
  <c r="P157" i="7"/>
  <c r="F373" i="7" s="1"/>
  <c r="D373" i="7"/>
  <c r="P141" i="7"/>
  <c r="F357" i="7" s="1"/>
  <c r="D357" i="7"/>
  <c r="L220" i="7"/>
  <c r="B416" i="7" s="1"/>
  <c r="C416" i="7"/>
  <c r="L192" i="7"/>
  <c r="B388" i="7" s="1"/>
  <c r="C388" i="7"/>
  <c r="P210" i="7"/>
  <c r="F406" i="7" s="1"/>
  <c r="D406" i="7"/>
  <c r="L132" i="7"/>
  <c r="B348" i="7" s="1"/>
  <c r="C348" i="7"/>
  <c r="L38" i="7"/>
  <c r="B294" i="7" s="1"/>
  <c r="C294" i="7"/>
  <c r="P143" i="7"/>
  <c r="F359" i="7" s="1"/>
  <c r="D359" i="7"/>
  <c r="L126" i="7"/>
  <c r="B342" i="7" s="1"/>
  <c r="C342" i="7"/>
  <c r="P162" i="7"/>
  <c r="F378" i="7" s="1"/>
  <c r="D378" i="7"/>
  <c r="P139" i="7"/>
  <c r="F355" i="7" s="1"/>
  <c r="D355" i="7"/>
  <c r="P142" i="7"/>
  <c r="F358" i="7" s="1"/>
  <c r="D358" i="7"/>
  <c r="L139" i="7"/>
  <c r="B355" i="7" s="1"/>
  <c r="C355" i="7"/>
  <c r="L22" i="7"/>
  <c r="B278" i="7" s="1"/>
  <c r="C278" i="7"/>
  <c r="P25" i="7"/>
  <c r="F281" i="7" s="1"/>
  <c r="D281" i="7"/>
  <c r="L30" i="7"/>
  <c r="B286" i="7" s="1"/>
  <c r="C286" i="7"/>
  <c r="P19" i="7"/>
  <c r="F275" i="7" s="1"/>
  <c r="D275" i="7"/>
  <c r="P40" i="7"/>
  <c r="F296" i="7" s="1"/>
  <c r="D296" i="7"/>
  <c r="L19" i="7"/>
  <c r="B275" i="7" s="1"/>
  <c r="C275" i="7"/>
  <c r="P21" i="7"/>
  <c r="F277" i="7" s="1"/>
  <c r="D277" i="7"/>
  <c r="P39" i="7"/>
  <c r="F295" i="7" s="1"/>
  <c r="D295" i="7"/>
  <c r="L18" i="7"/>
  <c r="B274" i="7" s="1"/>
  <c r="C274" i="7"/>
  <c r="P12" i="7"/>
  <c r="F268" i="7" s="1"/>
  <c r="D268" i="7"/>
  <c r="L41" i="7"/>
  <c r="B297" i="7" s="1"/>
  <c r="C297" i="7"/>
  <c r="L148" i="7"/>
  <c r="B364" i="7" s="1"/>
  <c r="C364" i="7"/>
  <c r="L218" i="7"/>
  <c r="B414" i="7" s="1"/>
  <c r="C414" i="7"/>
  <c r="L198" i="7"/>
  <c r="B394" i="7" s="1"/>
  <c r="C394" i="7"/>
  <c r="L149" i="7"/>
  <c r="B365" i="7" s="1"/>
  <c r="C365" i="7"/>
  <c r="P126" i="7"/>
  <c r="F342" i="7" s="1"/>
  <c r="D342" i="7"/>
  <c r="L20" i="7"/>
  <c r="B276" i="7" s="1"/>
  <c r="C276" i="7"/>
  <c r="P24" i="7"/>
  <c r="F280" i="7" s="1"/>
  <c r="D280" i="7"/>
  <c r="P23" i="7"/>
  <c r="F279" i="7" s="1"/>
  <c r="D279" i="7"/>
  <c r="L140" i="7"/>
  <c r="B356" i="7" s="1"/>
  <c r="C356" i="7"/>
  <c r="L214" i="7"/>
  <c r="B410" i="7" s="1"/>
  <c r="C410" i="7"/>
  <c r="P189" i="7"/>
  <c r="F385" i="7" s="1"/>
  <c r="D385" i="7"/>
  <c r="L213" i="7"/>
  <c r="B409" i="7" s="1"/>
  <c r="C409" i="7"/>
  <c r="P200" i="7"/>
  <c r="F396" i="7" s="1"/>
  <c r="D396" i="7"/>
  <c r="L186" i="7"/>
  <c r="B382" i="7" s="1"/>
  <c r="C382" i="7"/>
  <c r="L222" i="7"/>
  <c r="B418" i="7" s="1"/>
  <c r="C418" i="7"/>
  <c r="P153" i="7"/>
  <c r="F369" i="7" s="1"/>
  <c r="D369" i="7"/>
  <c r="L162" i="7"/>
  <c r="B378" i="7" s="1"/>
  <c r="C378" i="7"/>
  <c r="L211" i="7"/>
  <c r="B407" i="7" s="1"/>
  <c r="C407" i="7"/>
  <c r="L216" i="7"/>
  <c r="B412" i="7" s="1"/>
  <c r="C412" i="7"/>
  <c r="L209" i="7"/>
  <c r="B405" i="7" s="1"/>
  <c r="C405" i="7"/>
  <c r="P191" i="7"/>
  <c r="F387" i="7" s="1"/>
  <c r="D387" i="7"/>
  <c r="P222" i="7"/>
  <c r="F418" i="7" s="1"/>
  <c r="D418" i="7"/>
  <c r="L184" i="7"/>
  <c r="B380" i="7" s="1"/>
  <c r="C380" i="7"/>
  <c r="L187" i="7"/>
  <c r="B383" i="7" s="1"/>
  <c r="C383" i="7"/>
  <c r="P133" i="7"/>
  <c r="F349" i="7" s="1"/>
  <c r="D349" i="7"/>
  <c r="P186" i="7"/>
  <c r="F382" i="7" s="1"/>
  <c r="D382" i="7"/>
  <c r="P146" i="7"/>
  <c r="F362" i="7" s="1"/>
  <c r="D362" i="7"/>
  <c r="L130" i="7"/>
  <c r="B346" i="7" s="1"/>
  <c r="C346" i="7"/>
  <c r="L28" i="7"/>
  <c r="B284" i="7" s="1"/>
  <c r="C284" i="7"/>
  <c r="L191" i="7"/>
  <c r="B387" i="7" s="1"/>
  <c r="C387" i="7"/>
  <c r="P125" i="7"/>
  <c r="F341" i="7" s="1"/>
  <c r="D341" i="7"/>
  <c r="L201" i="7"/>
  <c r="B397" i="7" s="1"/>
  <c r="C397" i="7"/>
  <c r="P138" i="7"/>
  <c r="F354" i="7" s="1"/>
  <c r="D354" i="7"/>
  <c r="L36" i="7"/>
  <c r="B292" i="7" s="1"/>
  <c r="C292" i="7"/>
  <c r="P136" i="7"/>
  <c r="F352" i="7" s="1"/>
  <c r="D352" i="7"/>
  <c r="P17" i="7"/>
  <c r="F273" i="7" s="1"/>
  <c r="D273" i="7"/>
  <c r="P16" i="7"/>
  <c r="F272" i="7" s="1"/>
  <c r="D272" i="7"/>
  <c r="L40" i="7"/>
  <c r="B296" i="7" s="1"/>
  <c r="C296" i="7"/>
  <c r="L13" i="7"/>
  <c r="B269" i="7" s="1"/>
  <c r="C269" i="7"/>
  <c r="P15" i="7"/>
  <c r="F271" i="7" s="1"/>
  <c r="D271" i="7"/>
  <c r="L31" i="7"/>
  <c r="B287" i="7" s="1"/>
  <c r="C287" i="7"/>
  <c r="P38" i="7"/>
  <c r="F294" i="7" s="1"/>
  <c r="D294" i="7"/>
  <c r="L17" i="7"/>
  <c r="B273" i="7" s="1"/>
  <c r="C273" i="7"/>
  <c r="L141" i="7"/>
  <c r="B357" i="7" s="1"/>
  <c r="C357" i="7"/>
  <c r="P144" i="7"/>
  <c r="F360" i="7" s="1"/>
  <c r="D360" i="7"/>
  <c r="L190" i="7"/>
  <c r="B386" i="7" s="1"/>
  <c r="C386" i="7"/>
  <c r="L135" i="7"/>
  <c r="B351" i="7" s="1"/>
  <c r="C351" i="7"/>
  <c r="P130" i="7"/>
  <c r="F346" i="7" s="1"/>
  <c r="D346" i="7"/>
  <c r="L215" i="7"/>
  <c r="B411" i="7" s="1"/>
  <c r="C411" i="7"/>
  <c r="P221" i="7"/>
  <c r="F417" i="7" s="1"/>
  <c r="D417" i="7"/>
  <c r="L134" i="7"/>
  <c r="B350" i="7" s="1"/>
  <c r="C350" i="7"/>
  <c r="P147" i="7"/>
  <c r="F363" i="7" s="1"/>
  <c r="D363" i="7"/>
  <c r="L124" i="7"/>
  <c r="B340" i="7" s="1"/>
  <c r="C340" i="7"/>
  <c r="L210" i="7"/>
  <c r="B406" i="7" s="1"/>
  <c r="C406" i="7"/>
  <c r="L158" i="7"/>
  <c r="B374" i="7" s="1"/>
  <c r="C374" i="7"/>
  <c r="P219" i="7"/>
  <c r="F415" i="7" s="1"/>
  <c r="D415" i="7"/>
  <c r="P215" i="7"/>
  <c r="F411" i="7" s="1"/>
  <c r="D411" i="7"/>
  <c r="P208" i="7"/>
  <c r="F404" i="7" s="1"/>
  <c r="D404" i="7"/>
  <c r="P187" i="7"/>
  <c r="F383" i="7" s="1"/>
  <c r="D383" i="7"/>
  <c r="P217" i="7"/>
  <c r="F413" i="7" s="1"/>
  <c r="D413" i="7"/>
  <c r="L160" i="7"/>
  <c r="B376" i="7" s="1"/>
  <c r="C376" i="7"/>
  <c r="L217" i="7"/>
  <c r="B413" i="7" s="1"/>
  <c r="C413" i="7"/>
  <c r="P145" i="7"/>
  <c r="F361" i="7" s="1"/>
  <c r="D361" i="7"/>
  <c r="P184" i="7"/>
  <c r="F380" i="7" s="1"/>
  <c r="D380" i="7"/>
  <c r="L205" i="7"/>
  <c r="B401" i="7" s="1"/>
  <c r="C401" i="7"/>
  <c r="P129" i="7"/>
  <c r="F345" i="7" s="1"/>
  <c r="D345" i="7"/>
  <c r="P188" i="7"/>
  <c r="F384" i="7" s="1"/>
  <c r="D384" i="7"/>
  <c r="P127" i="7"/>
  <c r="F343" i="7" s="1"/>
  <c r="D343" i="7"/>
  <c r="P198" i="7"/>
  <c r="F394" i="7" s="1"/>
  <c r="D394" i="7"/>
  <c r="L157" i="7"/>
  <c r="B373" i="7" s="1"/>
  <c r="C373" i="7"/>
  <c r="L137" i="7"/>
  <c r="B353" i="7" s="1"/>
  <c r="C353" i="7"/>
  <c r="P11" i="7"/>
  <c r="F267" i="7" s="1"/>
  <c r="D267" i="7"/>
  <c r="P34" i="7"/>
  <c r="F290" i="7" s="1"/>
  <c r="D290" i="7"/>
  <c r="L6" i="7"/>
  <c r="B262" i="7" s="1"/>
  <c r="C262" i="7"/>
  <c r="L35" i="7"/>
  <c r="B291" i="7" s="1"/>
  <c r="C291" i="7"/>
  <c r="P37" i="7"/>
  <c r="F293" i="7" s="1"/>
  <c r="D293" i="7"/>
  <c r="L16" i="7"/>
  <c r="B272" i="7" s="1"/>
  <c r="C272" i="7"/>
  <c r="P10" i="7"/>
  <c r="F266" i="7" s="1"/>
  <c r="D266" i="7"/>
  <c r="L34" i="7"/>
  <c r="B290" i="7" s="1"/>
  <c r="C290" i="7"/>
  <c r="P28" i="7"/>
  <c r="F284" i="7" s="1"/>
  <c r="D284" i="7"/>
  <c r="L7" i="7"/>
  <c r="B263" i="7" s="1"/>
  <c r="C263" i="7"/>
  <c r="P14" i="7"/>
  <c r="F270" i="7" s="1"/>
  <c r="D270" i="7"/>
  <c r="P216" i="7"/>
  <c r="F412" i="7" s="1"/>
  <c r="D412" i="7"/>
  <c r="P213" i="7"/>
  <c r="F409" i="7" s="1"/>
  <c r="D409" i="7"/>
  <c r="P151" i="7"/>
  <c r="F367" i="7" s="1"/>
  <c r="D367" i="7"/>
  <c r="P35" i="7"/>
  <c r="F291" i="7" s="1"/>
  <c r="D291" i="7"/>
  <c r="L21" i="7"/>
  <c r="B277" i="7" s="1"/>
  <c r="C277" i="7"/>
  <c r="P209" i="7"/>
  <c r="F405" i="7" s="1"/>
  <c r="D405" i="7"/>
  <c r="P137" i="7"/>
  <c r="F353" i="7" s="1"/>
  <c r="D353" i="7"/>
  <c r="P148" i="7"/>
  <c r="F364" i="7" s="1"/>
  <c r="D364" i="7"/>
  <c r="P195" i="7"/>
  <c r="F391" i="7" s="1"/>
  <c r="D391" i="7"/>
  <c r="L188" i="7"/>
  <c r="B384" i="7" s="1"/>
  <c r="C384" i="7"/>
  <c r="P135" i="7"/>
  <c r="F351" i="7" s="1"/>
  <c r="D351" i="7"/>
  <c r="L189" i="7"/>
  <c r="B385" i="7" s="1"/>
  <c r="C385" i="7"/>
  <c r="L154" i="7"/>
  <c r="B370" i="7" s="1"/>
  <c r="C370" i="7"/>
  <c r="F419" i="7"/>
  <c r="D419" i="7"/>
  <c r="P203" i="7"/>
  <c r="F399" i="7" s="1"/>
  <c r="D399" i="7"/>
  <c r="P207" i="7"/>
  <c r="F403" i="7" s="1"/>
  <c r="D403" i="7"/>
  <c r="F379" i="7"/>
  <c r="D379" i="7"/>
  <c r="L208" i="7"/>
  <c r="B404" i="7" s="1"/>
  <c r="C404" i="7"/>
  <c r="P211" i="7"/>
  <c r="F407" i="7" s="1"/>
  <c r="D407" i="7"/>
  <c r="P212" i="7"/>
  <c r="F408" i="7" s="1"/>
  <c r="D408" i="7"/>
  <c r="L156" i="7"/>
  <c r="B372" i="7" s="1"/>
  <c r="C372" i="7"/>
  <c r="L142" i="7"/>
  <c r="B358" i="7" s="1"/>
  <c r="C358" i="7"/>
  <c r="P202" i="7"/>
  <c r="F398" i="7" s="1"/>
  <c r="D398" i="7"/>
  <c r="L161" i="7"/>
  <c r="B377" i="7" s="1"/>
  <c r="C377" i="7"/>
  <c r="L128" i="7"/>
  <c r="B344" i="7" s="1"/>
  <c r="C344" i="7"/>
  <c r="L207" i="7"/>
  <c r="B403" i="7" s="1"/>
  <c r="C403" i="7"/>
  <c r="P154" i="7"/>
  <c r="F370" i="7" s="1"/>
  <c r="D370" i="7"/>
  <c r="P134" i="7"/>
  <c r="F350" i="7" s="1"/>
  <c r="D350" i="7"/>
  <c r="P43" i="7"/>
  <c r="F299" i="7" s="1"/>
  <c r="D299" i="7"/>
  <c r="P152" i="7"/>
  <c r="F368" i="7" s="1"/>
  <c r="D368" i="7"/>
  <c r="L131" i="7"/>
  <c r="B347" i="7" s="1"/>
  <c r="C347" i="7"/>
  <c r="P42" i="7"/>
  <c r="F298" i="7" s="1"/>
  <c r="D298" i="7"/>
  <c r="P32" i="7"/>
  <c r="F288" i="7" s="1"/>
  <c r="D288" i="7"/>
  <c r="L11" i="7"/>
  <c r="B267" i="7" s="1"/>
  <c r="C267" i="7"/>
  <c r="P13" i="7"/>
  <c r="F269" i="7" s="1"/>
  <c r="D269" i="7"/>
  <c r="P31" i="7"/>
  <c r="F287" i="7" s="1"/>
  <c r="D287" i="7"/>
  <c r="L10" i="7"/>
  <c r="B266" i="7" s="1"/>
  <c r="C266" i="7"/>
  <c r="L12" i="7"/>
  <c r="B268" i="7" s="1"/>
  <c r="C268" i="7"/>
  <c r="L33" i="7"/>
  <c r="B289" i="7" s="1"/>
  <c r="C289" i="7"/>
  <c r="P149" i="7"/>
  <c r="F365" i="7" s="1"/>
  <c r="D365" i="7"/>
  <c r="L196" i="7"/>
  <c r="B392" i="7" s="1"/>
  <c r="C392" i="7"/>
  <c r="L39" i="7"/>
  <c r="B295" i="7" s="1"/>
  <c r="C295" i="7"/>
  <c r="L151" i="7"/>
  <c r="B367" i="7" s="1"/>
  <c r="C367" i="7"/>
  <c r="L203" i="7"/>
  <c r="B399" i="7" s="1"/>
  <c r="C399" i="7"/>
  <c r="P192" i="7"/>
  <c r="F388" i="7" s="1"/>
  <c r="D388" i="7"/>
  <c r="P201" i="7"/>
  <c r="F397" i="7" s="1"/>
  <c r="D397" i="7"/>
  <c r="L219" i="7"/>
  <c r="B415" i="7" s="1"/>
  <c r="C415" i="7"/>
  <c r="P206" i="7"/>
  <c r="F402" i="7" s="1"/>
  <c r="D402" i="7"/>
  <c r="L206" i="7"/>
  <c r="B402" i="7" s="1"/>
  <c r="C402" i="7"/>
  <c r="L212" i="7"/>
  <c r="B408" i="7" s="1"/>
  <c r="C408" i="7"/>
  <c r="L159" i="7"/>
  <c r="B375" i="7" s="1"/>
  <c r="C375" i="7"/>
  <c r="L221" i="7"/>
  <c r="B417" i="7" s="1"/>
  <c r="C417" i="7"/>
  <c r="P158" i="7"/>
  <c r="F374" i="7" s="1"/>
  <c r="D374" i="7"/>
  <c r="L133" i="7"/>
  <c r="B349" i="7" s="1"/>
  <c r="C349" i="7"/>
  <c r="P204" i="7"/>
  <c r="F400" i="7" s="1"/>
  <c r="D400" i="7"/>
  <c r="B379" i="7"/>
  <c r="C379" i="7"/>
  <c r="L193" i="7"/>
  <c r="B389" i="7" s="1"/>
  <c r="C389" i="7"/>
  <c r="L125" i="7"/>
  <c r="B341" i="7" s="1"/>
  <c r="C341" i="7"/>
  <c r="L153" i="7"/>
  <c r="B369" i="7" s="1"/>
  <c r="C369" i="7"/>
  <c r="P41" i="7"/>
  <c r="F297" i="7" s="1"/>
  <c r="D297" i="7"/>
  <c r="P128" i="7"/>
  <c r="F344" i="7" s="1"/>
  <c r="D344" i="7"/>
  <c r="L29" i="7"/>
  <c r="B285" i="7" s="1"/>
  <c r="C285" i="7"/>
  <c r="P8" i="7"/>
  <c r="F264" i="7" s="1"/>
  <c r="D264" i="7"/>
  <c r="L32" i="7"/>
  <c r="B288" i="7" s="1"/>
  <c r="C288" i="7"/>
  <c r="P7" i="7"/>
  <c r="F263" i="7" s="1"/>
  <c r="D263" i="7"/>
  <c r="L23" i="7"/>
  <c r="B279" i="7" s="1"/>
  <c r="C279" i="7"/>
  <c r="P9" i="7"/>
  <c r="F265" i="7" s="1"/>
  <c r="D265" i="7"/>
  <c r="P30" i="7"/>
  <c r="F286" i="7" s="1"/>
  <c r="D286" i="7"/>
  <c r="L9" i="7"/>
  <c r="B265" i="7" s="1"/>
  <c r="C265" i="7"/>
  <c r="L194" i="7"/>
  <c r="B390" i="7" s="1"/>
  <c r="C390" i="7"/>
  <c r="L204" i="7"/>
  <c r="B400" i="7" s="1"/>
  <c r="C400" i="7"/>
  <c r="L195" i="7"/>
  <c r="B391" i="7" s="1"/>
  <c r="C391" i="7"/>
  <c r="P131" i="7"/>
  <c r="F347" i="7" s="1"/>
  <c r="D347" i="7"/>
  <c r="L199" i="7"/>
  <c r="B395" i="7" s="1"/>
  <c r="C395" i="7"/>
  <c r="L25" i="7"/>
  <c r="B281" i="7" s="1"/>
  <c r="C281" i="7"/>
  <c r="L144" i="7"/>
  <c r="B360" i="7" s="1"/>
  <c r="C360" i="7"/>
  <c r="P197" i="7"/>
  <c r="F393" i="7" s="1"/>
  <c r="D393" i="7"/>
  <c r="P185" i="7"/>
  <c r="F381" i="7" s="1"/>
  <c r="D381" i="7"/>
  <c r="P199" i="7"/>
  <c r="F395" i="7" s="1"/>
  <c r="D395" i="7"/>
  <c r="L146" i="7"/>
  <c r="B362" i="7" s="1"/>
  <c r="C362" i="7"/>
  <c r="L202" i="7"/>
  <c r="B398" i="7" s="1"/>
  <c r="C398" i="7"/>
  <c r="B419" i="7"/>
  <c r="C419" i="7"/>
  <c r="P159" i="7"/>
  <c r="F375" i="7" s="1"/>
  <c r="D375" i="7"/>
  <c r="L150" i="7"/>
  <c r="B366" i="7" s="1"/>
  <c r="C366" i="7"/>
  <c r="P161" i="7"/>
  <c r="F377" i="7" s="1"/>
  <c r="D377" i="7"/>
  <c r="P193" i="7"/>
  <c r="F389" i="7" s="1"/>
  <c r="D389" i="7"/>
  <c r="L200" i="7"/>
  <c r="B396" i="7" s="1"/>
  <c r="C396" i="7"/>
  <c r="L143" i="7"/>
  <c r="B359" i="7" s="1"/>
  <c r="C359" i="7"/>
  <c r="L152" i="7"/>
  <c r="B368" i="7" s="1"/>
  <c r="C368" i="7"/>
  <c r="P155" i="7"/>
  <c r="F371" i="7" s="1"/>
  <c r="D371" i="7"/>
  <c r="P205" i="7"/>
  <c r="F401" i="7" s="1"/>
  <c r="D401" i="7"/>
  <c r="L136" i="7"/>
  <c r="B352" i="7" s="1"/>
  <c r="C352" i="7"/>
  <c r="P156" i="7"/>
  <c r="F372" i="7" s="1"/>
  <c r="D372" i="7"/>
  <c r="P218" i="7"/>
  <c r="F414" i="7" s="1"/>
  <c r="D414" i="7"/>
  <c r="L197" i="7"/>
  <c r="B393" i="7" s="1"/>
  <c r="C393" i="7"/>
  <c r="P132" i="7"/>
  <c r="F348" i="7" s="1"/>
  <c r="D348" i="7"/>
  <c r="P160" i="7"/>
  <c r="F376" i="7" s="1"/>
  <c r="D376" i="7"/>
  <c r="P190" i="7"/>
  <c r="F386" i="7" s="1"/>
  <c r="D386" i="7"/>
  <c r="P124" i="7"/>
  <c r="F340" i="7" s="1"/>
  <c r="D340" i="7"/>
  <c r="P150" i="7"/>
  <c r="F366" i="7" s="1"/>
  <c r="D366" i="7"/>
  <c r="L129" i="7"/>
  <c r="B345" i="7" s="1"/>
  <c r="C345" i="7"/>
  <c r="P26" i="7"/>
  <c r="F282" i="7" s="1"/>
  <c r="D282" i="7"/>
  <c r="L147" i="7"/>
  <c r="B363" i="7" s="1"/>
  <c r="C363" i="7"/>
  <c r="L37" i="7"/>
  <c r="B293" i="7" s="1"/>
  <c r="C293" i="7"/>
  <c r="L27" i="7"/>
  <c r="B283" i="7" s="1"/>
  <c r="C283" i="7"/>
  <c r="P29" i="7"/>
  <c r="F285" i="7" s="1"/>
  <c r="D285" i="7"/>
  <c r="L8" i="7"/>
  <c r="B264" i="7" s="1"/>
  <c r="C264" i="7"/>
  <c r="L26" i="7"/>
  <c r="B282" i="7" s="1"/>
  <c r="C282" i="7"/>
  <c r="P20" i="7"/>
  <c r="F276" i="7" s="1"/>
  <c r="D276" i="7"/>
  <c r="P6" i="7"/>
  <c r="F262" i="7" s="1"/>
  <c r="D262" i="7"/>
  <c r="U247" i="9"/>
  <c r="L96" i="7"/>
  <c r="B332" i="7" s="1"/>
  <c r="L88" i="7"/>
  <c r="B324" i="7" s="1"/>
  <c r="P99" i="7"/>
  <c r="F335" i="7" s="1"/>
  <c r="L89" i="7"/>
  <c r="B325" i="7" s="1"/>
  <c r="F339" i="7"/>
  <c r="L87" i="7"/>
  <c r="B323" i="7" s="1"/>
  <c r="B339" i="7"/>
  <c r="P69" i="7"/>
  <c r="F305" i="7" s="1"/>
  <c r="P70" i="7"/>
  <c r="F306" i="7" s="1"/>
  <c r="P89" i="7"/>
  <c r="F325" i="7" s="1"/>
  <c r="L68" i="7"/>
  <c r="B304" i="7" s="1"/>
  <c r="L86" i="7"/>
  <c r="B322" i="7" s="1"/>
  <c r="P66" i="7"/>
  <c r="F302" i="7" s="1"/>
  <c r="P86" i="7"/>
  <c r="F322" i="7" s="1"/>
  <c r="P84" i="7"/>
  <c r="F320" i="7" s="1"/>
  <c r="P92" i="7"/>
  <c r="F328" i="7" s="1"/>
  <c r="L75" i="7"/>
  <c r="B311" i="7" s="1"/>
  <c r="L102" i="7"/>
  <c r="B338" i="7" s="1"/>
  <c r="P79" i="7"/>
  <c r="F315" i="7" s="1"/>
  <c r="P100" i="7"/>
  <c r="F336" i="7" s="1"/>
  <c r="P72" i="7"/>
  <c r="F308" i="7" s="1"/>
  <c r="L64" i="7"/>
  <c r="B300" i="7" s="1"/>
  <c r="P65" i="7"/>
  <c r="F301" i="7" s="1"/>
  <c r="P83" i="7"/>
  <c r="F319" i="7" s="1"/>
  <c r="L85" i="7"/>
  <c r="B321" i="7" s="1"/>
  <c r="L93" i="7"/>
  <c r="B329" i="7" s="1"/>
  <c r="P98" i="7"/>
  <c r="F334" i="7" s="1"/>
  <c r="P71" i="7"/>
  <c r="F307" i="7" s="1"/>
  <c r="L95" i="7"/>
  <c r="B331" i="7" s="1"/>
  <c r="P64" i="7"/>
  <c r="F300" i="7" s="1"/>
  <c r="L82" i="7"/>
  <c r="B318" i="7" s="1"/>
  <c r="L73" i="7"/>
  <c r="B309" i="7" s="1"/>
  <c r="L79" i="7"/>
  <c r="B315" i="7" s="1"/>
  <c r="P81" i="7"/>
  <c r="F317" i="7" s="1"/>
  <c r="L78" i="7"/>
  <c r="B314" i="7" s="1"/>
  <c r="L90" i="7"/>
  <c r="B326" i="7" s="1"/>
  <c r="L81" i="7"/>
  <c r="B317" i="7" s="1"/>
  <c r="L65" i="7"/>
  <c r="B301" i="7" s="1"/>
  <c r="L74" i="7"/>
  <c r="B310" i="7" s="1"/>
  <c r="P76" i="7"/>
  <c r="F312" i="7" s="1"/>
  <c r="P75" i="7"/>
  <c r="F311" i="7" s="1"/>
  <c r="L77" i="7"/>
  <c r="B313" i="7" s="1"/>
  <c r="L67" i="7"/>
  <c r="B303" i="7" s="1"/>
  <c r="L101" i="7"/>
  <c r="B337" i="7" s="1"/>
  <c r="L83" i="7"/>
  <c r="B319" i="7" s="1"/>
  <c r="P82" i="7"/>
  <c r="F318" i="7" s="1"/>
  <c r="P94" i="7"/>
  <c r="F330" i="7" s="1"/>
  <c r="P95" i="7"/>
  <c r="F331" i="7" s="1"/>
  <c r="P102" i="7"/>
  <c r="F338" i="7" s="1"/>
  <c r="P87" i="7"/>
  <c r="F323" i="7" s="1"/>
  <c r="P90" i="7"/>
  <c r="F326" i="7" s="1"/>
  <c r="L80" i="7"/>
  <c r="B316" i="7" s="1"/>
  <c r="P85" i="7"/>
  <c r="F321" i="7" s="1"/>
  <c r="L99" i="7"/>
  <c r="B335" i="7" s="1"/>
  <c r="L76" i="7"/>
  <c r="B312" i="7" s="1"/>
  <c r="P74" i="7"/>
  <c r="F310" i="7" s="1"/>
  <c r="L94" i="7"/>
  <c r="B330" i="7" s="1"/>
  <c r="L98" i="7"/>
  <c r="B334" i="7" s="1"/>
  <c r="P77" i="7"/>
  <c r="F313" i="7" s="1"/>
  <c r="P78" i="7"/>
  <c r="F314" i="7" s="1"/>
  <c r="P96" i="7"/>
  <c r="F332" i="7" s="1"/>
  <c r="L66" i="7"/>
  <c r="B302" i="7" s="1"/>
  <c r="L71" i="7"/>
  <c r="B307" i="7" s="1"/>
  <c r="P73" i="7"/>
  <c r="F309" i="7" s="1"/>
  <c r="P91" i="7"/>
  <c r="F327" i="7" s="1"/>
  <c r="L70" i="7"/>
  <c r="B306" i="7" s="1"/>
  <c r="L84" i="7"/>
  <c r="B320" i="7" s="1"/>
  <c r="L91" i="7"/>
  <c r="B327" i="7" s="1"/>
  <c r="P97" i="7"/>
  <c r="F333" i="7" s="1"/>
  <c r="L97" i="7"/>
  <c r="B333" i="7" s="1"/>
  <c r="L100" i="7"/>
  <c r="B336" i="7" s="1"/>
  <c r="P101" i="7"/>
  <c r="F337" i="7" s="1"/>
  <c r="P88" i="7"/>
  <c r="F324" i="7" s="1"/>
  <c r="P80" i="7"/>
  <c r="F316" i="7" s="1"/>
  <c r="L72" i="7"/>
  <c r="B308" i="7" s="1"/>
  <c r="P93" i="7"/>
  <c r="F329" i="7" s="1"/>
  <c r="P68" i="7"/>
  <c r="F304" i="7" s="1"/>
  <c r="L92" i="7"/>
  <c r="B328" i="7" s="1"/>
  <c r="P67" i="7"/>
  <c r="F303" i="7" s="1"/>
  <c r="L69" i="7"/>
  <c r="B305" i="7" s="1"/>
  <c r="V247" i="9"/>
  <c r="D5" i="6" s="1"/>
  <c r="F10" i="9"/>
  <c r="E10" i="9"/>
  <c r="B12" i="9"/>
  <c r="K19" i="9"/>
  <c r="N19" i="9" s="1"/>
  <c r="K28" i="9"/>
  <c r="N28" i="9" s="1"/>
  <c r="K9" i="9"/>
  <c r="N9" i="9" s="1"/>
  <c r="K24" i="9"/>
  <c r="N24" i="9" s="1"/>
  <c r="K16" i="9"/>
  <c r="N16" i="9" s="1"/>
  <c r="K8" i="9"/>
  <c r="N8" i="9" s="1"/>
  <c r="K7" i="9"/>
  <c r="N7" i="9" s="1"/>
  <c r="K20" i="9"/>
  <c r="N20" i="9" s="1"/>
  <c r="K27" i="9"/>
  <c r="N27" i="9" s="1"/>
  <c r="K30" i="9"/>
  <c r="N30" i="9" s="1"/>
  <c r="K22" i="9"/>
  <c r="N22" i="9" s="1"/>
  <c r="K14" i="9"/>
  <c r="N14" i="9" s="1"/>
  <c r="G31" i="2"/>
  <c r="G34" i="2"/>
  <c r="I34" i="2" s="1"/>
  <c r="G14" i="2"/>
  <c r="G22" i="2"/>
  <c r="G17" i="2"/>
  <c r="G18" i="2"/>
  <c r="G35" i="2"/>
  <c r="I35" i="2" s="1"/>
  <c r="G26" i="2"/>
  <c r="G46" i="2"/>
  <c r="I46" i="2" s="1"/>
  <c r="K46" i="2" s="1"/>
  <c r="G12" i="2"/>
  <c r="G28" i="2"/>
  <c r="G13" i="2"/>
  <c r="G23" i="2"/>
  <c r="G20" i="2"/>
  <c r="G27" i="2"/>
  <c r="G30" i="2"/>
  <c r="G21" i="2"/>
  <c r="G32" i="2"/>
  <c r="G11" i="2"/>
  <c r="G9" i="2"/>
  <c r="G10" i="2"/>
  <c r="K4" i="7"/>
  <c r="O4" i="7" s="1"/>
  <c r="I4" i="7"/>
  <c r="M4" i="7" s="1"/>
  <c r="J4" i="7"/>
  <c r="N4" i="7" s="1"/>
  <c r="P4" i="7" s="1"/>
  <c r="J6" i="9"/>
  <c r="I6" i="9" s="1"/>
  <c r="J29" i="9"/>
  <c r="J21" i="9"/>
  <c r="J13" i="9"/>
  <c r="J30" i="9"/>
  <c r="J22" i="9"/>
  <c r="J28" i="9"/>
  <c r="I28" i="9" s="1"/>
  <c r="J20" i="9"/>
  <c r="J12" i="9"/>
  <c r="J27" i="9"/>
  <c r="I27" i="9" s="1"/>
  <c r="J19" i="9"/>
  <c r="I19" i="9" s="1"/>
  <c r="J26" i="9"/>
  <c r="I26" i="9" s="1"/>
  <c r="J18" i="9"/>
  <c r="J25" i="9"/>
  <c r="I25" i="9" s="1"/>
  <c r="J17" i="9"/>
  <c r="I17" i="9" s="1"/>
  <c r="J24" i="9"/>
  <c r="I24" i="9" s="1"/>
  <c r="J16" i="9"/>
  <c r="J31" i="9"/>
  <c r="J23" i="9"/>
  <c r="I23" i="9" s="1"/>
  <c r="J15" i="9"/>
  <c r="I15" i="9" s="1"/>
  <c r="K26" i="9"/>
  <c r="N26" i="9" s="1"/>
  <c r="K18" i="9"/>
  <c r="N18" i="9" s="1"/>
  <c r="J14" i="9"/>
  <c r="K29" i="9"/>
  <c r="N29" i="9" s="1"/>
  <c r="K21" i="9"/>
  <c r="N21" i="9" s="1"/>
  <c r="K13" i="9"/>
  <c r="N13" i="9" s="1"/>
  <c r="K10" i="9"/>
  <c r="N10" i="9" s="1"/>
  <c r="K6" i="9"/>
  <c r="N6" i="9" s="1"/>
  <c r="K31" i="9"/>
  <c r="N31" i="9" s="1"/>
  <c r="K23" i="9"/>
  <c r="N23" i="9" s="1"/>
  <c r="K15" i="9"/>
  <c r="N15" i="9" s="1"/>
  <c r="K12" i="9"/>
  <c r="K25" i="9"/>
  <c r="N25" i="9" s="1"/>
  <c r="K17" i="9"/>
  <c r="N17" i="9" s="1"/>
  <c r="K11" i="9"/>
  <c r="N11" i="9" s="1"/>
  <c r="G15" i="4"/>
  <c r="G16" i="4"/>
  <c r="G17" i="4"/>
  <c r="G18" i="4"/>
  <c r="G19" i="4"/>
  <c r="G20" i="4"/>
  <c r="G21" i="4"/>
  <c r="G22" i="4"/>
  <c r="G23" i="4"/>
  <c r="G14" i="4"/>
  <c r="D3" i="3"/>
  <c r="L16" i="4"/>
  <c r="L21" i="4" s="1"/>
  <c r="L22" i="4" s="1"/>
  <c r="H21" i="8"/>
  <c r="P20" i="9" l="1"/>
  <c r="T20" i="9" s="1"/>
  <c r="P16" i="9"/>
  <c r="T16" i="9" s="1"/>
  <c r="P30" i="9"/>
  <c r="T30" i="9" s="1"/>
  <c r="P29" i="9"/>
  <c r="T29" i="9" s="1"/>
  <c r="P31" i="9"/>
  <c r="T31" i="9" s="1"/>
  <c r="I30" i="9"/>
  <c r="P26" i="9"/>
  <c r="T26" i="9" s="1"/>
  <c r="I31" i="9"/>
  <c r="P28" i="9"/>
  <c r="T28" i="9" s="1"/>
  <c r="P27" i="9"/>
  <c r="T27" i="9" s="1"/>
  <c r="I29" i="9"/>
  <c r="P25" i="9"/>
  <c r="T25" i="9" s="1"/>
  <c r="P22" i="9"/>
  <c r="T22" i="9" s="1"/>
  <c r="P21" i="9"/>
  <c r="T21" i="9" s="1"/>
  <c r="P23" i="9"/>
  <c r="T23" i="9" s="1"/>
  <c r="P24" i="9"/>
  <c r="T24" i="9" s="1"/>
  <c r="I22" i="9"/>
  <c r="I21" i="9"/>
  <c r="I20" i="9"/>
  <c r="P19" i="9"/>
  <c r="T19" i="9" s="1"/>
  <c r="P18" i="9"/>
  <c r="T18" i="9" s="1"/>
  <c r="I18" i="9"/>
  <c r="P17" i="9"/>
  <c r="T17" i="9" s="1"/>
  <c r="I16" i="9"/>
  <c r="P15" i="9"/>
  <c r="T15" i="9" s="1"/>
  <c r="P13" i="9"/>
  <c r="T13" i="9" s="1"/>
  <c r="I13" i="9"/>
  <c r="F28" i="8"/>
  <c r="M15" i="9" s="1"/>
  <c r="B13" i="9"/>
  <c r="I12" i="9"/>
  <c r="P14" i="9"/>
  <c r="T14" i="9" s="1"/>
  <c r="I14" i="9"/>
  <c r="P6" i="9"/>
  <c r="N12" i="9"/>
  <c r="D9" i="6" s="1"/>
  <c r="J7" i="9"/>
  <c r="I7" i="9" s="1"/>
  <c r="H15" i="4"/>
  <c r="H19" i="4"/>
  <c r="H18" i="4"/>
  <c r="H20" i="4"/>
  <c r="H17" i="4"/>
  <c r="H22" i="4"/>
  <c r="H14" i="4"/>
  <c r="H16" i="4"/>
  <c r="H21" i="4"/>
  <c r="H23" i="4"/>
  <c r="L18" i="4"/>
  <c r="L17" i="4"/>
  <c r="L19" i="4"/>
  <c r="M16" i="9" l="1"/>
  <c r="M14" i="9"/>
  <c r="M27" i="9"/>
  <c r="H13" i="2"/>
  <c r="I13" i="2" s="1"/>
  <c r="M115" i="9"/>
  <c r="X115" i="9" s="1"/>
  <c r="M110" i="9"/>
  <c r="X110" i="9" s="1"/>
  <c r="M106" i="9"/>
  <c r="X106" i="9" s="1"/>
  <c r="M116" i="9"/>
  <c r="X116" i="9" s="1"/>
  <c r="M117" i="9"/>
  <c r="X117" i="9" s="1"/>
  <c r="M107" i="9"/>
  <c r="X107" i="9" s="1"/>
  <c r="H50" i="10"/>
  <c r="I50" i="10" s="1"/>
  <c r="K50" i="10" s="1"/>
  <c r="M108" i="9"/>
  <c r="X108" i="9" s="1"/>
  <c r="H49" i="10"/>
  <c r="I49" i="10" s="1"/>
  <c r="K49" i="10" s="1"/>
  <c r="H60" i="10"/>
  <c r="I60" i="10" s="1"/>
  <c r="K60" i="10" s="1"/>
  <c r="M109" i="9"/>
  <c r="X109" i="9" s="1"/>
  <c r="H57" i="10"/>
  <c r="I57" i="10" s="1"/>
  <c r="K57" i="10" s="1"/>
  <c r="M114" i="9"/>
  <c r="X114" i="9" s="1"/>
  <c r="M118" i="9"/>
  <c r="X118" i="9" s="1"/>
  <c r="M113" i="9"/>
  <c r="X113" i="9" s="1"/>
  <c r="H47" i="10"/>
  <c r="I47" i="10" s="1"/>
  <c r="K47" i="10" s="1"/>
  <c r="M119" i="9"/>
  <c r="X119" i="9" s="1"/>
  <c r="M105" i="9"/>
  <c r="X105" i="9" s="1"/>
  <c r="H52" i="10"/>
  <c r="I52" i="10" s="1"/>
  <c r="K52" i="10" s="1"/>
  <c r="H55" i="10"/>
  <c r="I55" i="10" s="1"/>
  <c r="K55" i="10" s="1"/>
  <c r="H58" i="10"/>
  <c r="I58" i="10" s="1"/>
  <c r="K58" i="10" s="1"/>
  <c r="H51" i="10"/>
  <c r="I51" i="10" s="1"/>
  <c r="K51" i="10" s="1"/>
  <c r="H56" i="10"/>
  <c r="I56" i="10" s="1"/>
  <c r="K56" i="10" s="1"/>
  <c r="M112" i="9"/>
  <c r="X112" i="9" s="1"/>
  <c r="H61" i="10"/>
  <c r="I61" i="10" s="1"/>
  <c r="K61" i="10" s="1"/>
  <c r="H53" i="10"/>
  <c r="I53" i="10" s="1"/>
  <c r="K53" i="10" s="1"/>
  <c r="H59" i="10"/>
  <c r="I59" i="10" s="1"/>
  <c r="K59" i="10" s="1"/>
  <c r="M111" i="9"/>
  <c r="X111" i="9" s="1"/>
  <c r="H48" i="10"/>
  <c r="I48" i="10" s="1"/>
  <c r="K48" i="10" s="1"/>
  <c r="H54" i="10"/>
  <c r="I54" i="10" s="1"/>
  <c r="K54" i="10" s="1"/>
  <c r="H40" i="10"/>
  <c r="I40" i="10" s="1"/>
  <c r="K40" i="10" s="1"/>
  <c r="H42" i="10"/>
  <c r="I42" i="10" s="1"/>
  <c r="K42" i="10" s="1"/>
  <c r="H38" i="10"/>
  <c r="I38" i="10" s="1"/>
  <c r="K38" i="10" s="1"/>
  <c r="H37" i="10"/>
  <c r="I37" i="10" s="1"/>
  <c r="K37" i="10" s="1"/>
  <c r="H45" i="10"/>
  <c r="I45" i="10" s="1"/>
  <c r="K45" i="10" s="1"/>
  <c r="H44" i="10"/>
  <c r="I44" i="10" s="1"/>
  <c r="K44" i="10" s="1"/>
  <c r="H39" i="10"/>
  <c r="I39" i="10" s="1"/>
  <c r="K39" i="10" s="1"/>
  <c r="H46" i="10"/>
  <c r="I46" i="10" s="1"/>
  <c r="K46" i="10" s="1"/>
  <c r="H41" i="10"/>
  <c r="I41" i="10" s="1"/>
  <c r="K41" i="10" s="1"/>
  <c r="H36" i="10"/>
  <c r="I36" i="10" s="1"/>
  <c r="K36" i="10" s="1"/>
  <c r="H43" i="10"/>
  <c r="I43" i="10" s="1"/>
  <c r="K43" i="10" s="1"/>
  <c r="H9" i="10"/>
  <c r="I9" i="10" s="1"/>
  <c r="K9" i="10" s="1"/>
  <c r="H22" i="12"/>
  <c r="I22" i="12" s="1"/>
  <c r="K22" i="12" s="1"/>
  <c r="H16" i="12"/>
  <c r="I16" i="12" s="1"/>
  <c r="K16" i="12" s="1"/>
  <c r="H18" i="11"/>
  <c r="I18" i="11" s="1"/>
  <c r="K18" i="11" s="1"/>
  <c r="H16" i="10"/>
  <c r="I16" i="10" s="1"/>
  <c r="K16" i="10" s="1"/>
  <c r="H35" i="10"/>
  <c r="I35" i="10" s="1"/>
  <c r="K35" i="10" s="1"/>
  <c r="H24" i="10"/>
  <c r="I24" i="10" s="1"/>
  <c r="K24" i="10" s="1"/>
  <c r="H26" i="12"/>
  <c r="I26" i="12" s="1"/>
  <c r="K26" i="12" s="1"/>
  <c r="H25" i="12"/>
  <c r="I25" i="12" s="1"/>
  <c r="K25" i="12" s="1"/>
  <c r="H12" i="11"/>
  <c r="I12" i="11" s="1"/>
  <c r="K12" i="11" s="1"/>
  <c r="H34" i="10"/>
  <c r="I34" i="10" s="1"/>
  <c r="K34" i="10" s="1"/>
  <c r="H28" i="10"/>
  <c r="I28" i="10" s="1"/>
  <c r="K28" i="10" s="1"/>
  <c r="H32" i="10"/>
  <c r="I32" i="10" s="1"/>
  <c r="K32" i="10" s="1"/>
  <c r="H24" i="12"/>
  <c r="I24" i="12" s="1"/>
  <c r="K24" i="12" s="1"/>
  <c r="H9" i="12"/>
  <c r="I9" i="12" s="1"/>
  <c r="K9" i="12" s="1"/>
  <c r="H23" i="11"/>
  <c r="I23" i="11" s="1"/>
  <c r="K23" i="11" s="1"/>
  <c r="H17" i="11"/>
  <c r="I17" i="11" s="1"/>
  <c r="K17" i="11" s="1"/>
  <c r="H13" i="10"/>
  <c r="I13" i="10" s="1"/>
  <c r="K13" i="10" s="1"/>
  <c r="H11" i="10"/>
  <c r="I11" i="10" s="1"/>
  <c r="K11" i="10" s="1"/>
  <c r="H8" i="12"/>
  <c r="I8" i="12" s="1"/>
  <c r="K8" i="12" s="1"/>
  <c r="H13" i="12"/>
  <c r="I13" i="12" s="1"/>
  <c r="K13" i="12" s="1"/>
  <c r="H22" i="11"/>
  <c r="I22" i="11" s="1"/>
  <c r="K22" i="11" s="1"/>
  <c r="H14" i="11"/>
  <c r="I14" i="11" s="1"/>
  <c r="K14" i="11" s="1"/>
  <c r="H8" i="10"/>
  <c r="I8" i="10" s="1"/>
  <c r="K8" i="10" s="1"/>
  <c r="H18" i="10"/>
  <c r="I18" i="10" s="1"/>
  <c r="K18" i="10" s="1"/>
  <c r="H17" i="12"/>
  <c r="I17" i="12" s="1"/>
  <c r="K17" i="12" s="1"/>
  <c r="H27" i="10"/>
  <c r="I27" i="10" s="1"/>
  <c r="K27" i="10" s="1"/>
  <c r="H23" i="10"/>
  <c r="I23" i="10" s="1"/>
  <c r="K23" i="10" s="1"/>
  <c r="H14" i="10"/>
  <c r="I14" i="10" s="1"/>
  <c r="K14" i="10" s="1"/>
  <c r="H19" i="12"/>
  <c r="I19" i="12" s="1"/>
  <c r="K19" i="12" s="1"/>
  <c r="H11" i="11"/>
  <c r="I11" i="11" s="1"/>
  <c r="K11" i="11" s="1"/>
  <c r="H20" i="11"/>
  <c r="I20" i="11" s="1"/>
  <c r="K20" i="11" s="1"/>
  <c r="H10" i="10"/>
  <c r="I10" i="10" s="1"/>
  <c r="K10" i="10" s="1"/>
  <c r="H17" i="10"/>
  <c r="I17" i="10" s="1"/>
  <c r="K17" i="10" s="1"/>
  <c r="H11" i="12"/>
  <c r="I11" i="12" s="1"/>
  <c r="K11" i="12" s="1"/>
  <c r="H23" i="12"/>
  <c r="I23" i="12" s="1"/>
  <c r="K23" i="12" s="1"/>
  <c r="H16" i="11"/>
  <c r="I16" i="11" s="1"/>
  <c r="K16" i="11" s="1"/>
  <c r="H20" i="10"/>
  <c r="I20" i="10" s="1"/>
  <c r="K20" i="10" s="1"/>
  <c r="H19" i="10"/>
  <c r="I19" i="10" s="1"/>
  <c r="K19" i="10" s="1"/>
  <c r="H21" i="10"/>
  <c r="I21" i="10" s="1"/>
  <c r="K21" i="10" s="1"/>
  <c r="H10" i="12"/>
  <c r="I10" i="12" s="1"/>
  <c r="K10" i="12" s="1"/>
  <c r="H9" i="11"/>
  <c r="I9" i="11" s="1"/>
  <c r="K9" i="11" s="1"/>
  <c r="H25" i="10"/>
  <c r="I25" i="10" s="1"/>
  <c r="K25" i="10" s="1"/>
  <c r="H29" i="10"/>
  <c r="I29" i="10" s="1"/>
  <c r="K29" i="10" s="1"/>
  <c r="H12" i="10"/>
  <c r="I12" i="10" s="1"/>
  <c r="K12" i="10" s="1"/>
  <c r="H33" i="10"/>
  <c r="I33" i="10" s="1"/>
  <c r="K33" i="10" s="1"/>
  <c r="H14" i="12"/>
  <c r="I14" i="12" s="1"/>
  <c r="K14" i="12" s="1"/>
  <c r="H19" i="11"/>
  <c r="I19" i="11" s="1"/>
  <c r="K19" i="11" s="1"/>
  <c r="H10" i="11"/>
  <c r="I10" i="11" s="1"/>
  <c r="K10" i="11" s="1"/>
  <c r="H31" i="10"/>
  <c r="I31" i="10" s="1"/>
  <c r="K31" i="10" s="1"/>
  <c r="H15" i="10"/>
  <c r="I15" i="10" s="1"/>
  <c r="K15" i="10" s="1"/>
  <c r="H15" i="12"/>
  <c r="I15" i="12" s="1"/>
  <c r="K15" i="12" s="1"/>
  <c r="H12" i="12"/>
  <c r="I12" i="12" s="1"/>
  <c r="K12" i="12" s="1"/>
  <c r="H13" i="11"/>
  <c r="I13" i="11" s="1"/>
  <c r="K13" i="11" s="1"/>
  <c r="H26" i="10"/>
  <c r="I26" i="10" s="1"/>
  <c r="K26" i="10" s="1"/>
  <c r="H18" i="12"/>
  <c r="I18" i="12" s="1"/>
  <c r="K18" i="12" s="1"/>
  <c r="H20" i="12"/>
  <c r="I20" i="12" s="1"/>
  <c r="K20" i="12" s="1"/>
  <c r="H8" i="11"/>
  <c r="I8" i="11" s="1"/>
  <c r="K8" i="11" s="1"/>
  <c r="H15" i="11"/>
  <c r="I15" i="11" s="1"/>
  <c r="K15" i="11" s="1"/>
  <c r="H22" i="10"/>
  <c r="I22" i="10" s="1"/>
  <c r="K22" i="10" s="1"/>
  <c r="H21" i="12"/>
  <c r="I21" i="12" s="1"/>
  <c r="K21" i="12" s="1"/>
  <c r="H21" i="11"/>
  <c r="I21" i="11" s="1"/>
  <c r="K21" i="11" s="1"/>
  <c r="H30" i="10"/>
  <c r="I30" i="10" s="1"/>
  <c r="K30" i="10" s="1"/>
  <c r="M78" i="9"/>
  <c r="X78" i="9" s="1"/>
  <c r="M138" i="9"/>
  <c r="X138" i="9" s="1"/>
  <c r="M98" i="9"/>
  <c r="X98" i="9" s="1"/>
  <c r="M76" i="9"/>
  <c r="X76" i="9" s="1"/>
  <c r="M103" i="9"/>
  <c r="X103" i="9" s="1"/>
  <c r="M204" i="9"/>
  <c r="X204" i="9" s="1"/>
  <c r="M196" i="9"/>
  <c r="X196" i="9" s="1"/>
  <c r="M69" i="9"/>
  <c r="X69" i="9" s="1"/>
  <c r="M79" i="9"/>
  <c r="X79" i="9" s="1"/>
  <c r="M199" i="9"/>
  <c r="X199" i="9" s="1"/>
  <c r="M129" i="9"/>
  <c r="X129" i="9" s="1"/>
  <c r="M203" i="9"/>
  <c r="X203" i="9" s="1"/>
  <c r="M66" i="9"/>
  <c r="X66" i="9" s="1"/>
  <c r="M127" i="9"/>
  <c r="X127" i="9" s="1"/>
  <c r="M128" i="9"/>
  <c r="X128" i="9" s="1"/>
  <c r="M132" i="9"/>
  <c r="X132" i="9" s="1"/>
  <c r="M134" i="9"/>
  <c r="X134" i="9" s="1"/>
  <c r="M139" i="9"/>
  <c r="X139" i="9" s="1"/>
  <c r="M104" i="9"/>
  <c r="X104" i="9" s="1"/>
  <c r="M74" i="9"/>
  <c r="X74" i="9" s="1"/>
  <c r="M96" i="9"/>
  <c r="X96" i="9" s="1"/>
  <c r="M193" i="9"/>
  <c r="X193" i="9" s="1"/>
  <c r="M100" i="9"/>
  <c r="X100" i="9" s="1"/>
  <c r="M83" i="9"/>
  <c r="X83" i="9" s="1"/>
  <c r="M190" i="9"/>
  <c r="X190" i="9" s="1"/>
  <c r="M198" i="9"/>
  <c r="X198" i="9" s="1"/>
  <c r="M191" i="9"/>
  <c r="X191" i="9" s="1"/>
  <c r="M82" i="9"/>
  <c r="X82" i="9" s="1"/>
  <c r="M68" i="9"/>
  <c r="X68" i="9" s="1"/>
  <c r="M81" i="9"/>
  <c r="X81" i="9" s="1"/>
  <c r="M95" i="9"/>
  <c r="X95" i="9" s="1"/>
  <c r="M75" i="9"/>
  <c r="X75" i="9" s="1"/>
  <c r="M71" i="9"/>
  <c r="X71" i="9" s="1"/>
  <c r="M80" i="9"/>
  <c r="X80" i="9" s="1"/>
  <c r="M93" i="9"/>
  <c r="X93" i="9" s="1"/>
  <c r="M130" i="9"/>
  <c r="X130" i="9" s="1"/>
  <c r="M189" i="9"/>
  <c r="X189" i="9" s="1"/>
  <c r="M197" i="9"/>
  <c r="X197" i="9" s="1"/>
  <c r="M136" i="9"/>
  <c r="X136" i="9" s="1"/>
  <c r="M88" i="9"/>
  <c r="X88" i="9" s="1"/>
  <c r="M133" i="9"/>
  <c r="X133" i="9" s="1"/>
  <c r="M92" i="9"/>
  <c r="X92" i="9" s="1"/>
  <c r="M84" i="9"/>
  <c r="X84" i="9" s="1"/>
  <c r="M201" i="9"/>
  <c r="X201" i="9" s="1"/>
  <c r="M91" i="9"/>
  <c r="X91" i="9" s="1"/>
  <c r="M135" i="9"/>
  <c r="X135" i="9" s="1"/>
  <c r="M67" i="9"/>
  <c r="X67" i="9" s="1"/>
  <c r="M194" i="9"/>
  <c r="X194" i="9" s="1"/>
  <c r="M101" i="9"/>
  <c r="X101" i="9" s="1"/>
  <c r="M97" i="9"/>
  <c r="X97" i="9" s="1"/>
  <c r="M85" i="9"/>
  <c r="X85" i="9" s="1"/>
  <c r="M89" i="9"/>
  <c r="X89" i="9" s="1"/>
  <c r="M90" i="9"/>
  <c r="X90" i="9" s="1"/>
  <c r="M126" i="9"/>
  <c r="X126" i="9" s="1"/>
  <c r="M187" i="9"/>
  <c r="X187" i="9" s="1"/>
  <c r="M72" i="9"/>
  <c r="X72" i="9" s="1"/>
  <c r="M99" i="9"/>
  <c r="X99" i="9" s="1"/>
  <c r="M140" i="9"/>
  <c r="X140" i="9" s="1"/>
  <c r="M137" i="9"/>
  <c r="X137" i="9" s="1"/>
  <c r="M202" i="9"/>
  <c r="X202" i="9" s="1"/>
  <c r="M186" i="9"/>
  <c r="X186" i="9" s="1"/>
  <c r="M141" i="9"/>
  <c r="X141" i="9" s="1"/>
  <c r="M73" i="9"/>
  <c r="X73" i="9" s="1"/>
  <c r="M188" i="9"/>
  <c r="X188" i="9" s="1"/>
  <c r="M94" i="9"/>
  <c r="X94" i="9" s="1"/>
  <c r="M131" i="9"/>
  <c r="X131" i="9" s="1"/>
  <c r="M70" i="9"/>
  <c r="X70" i="9" s="1"/>
  <c r="M102" i="9"/>
  <c r="X102" i="9" s="1"/>
  <c r="M195" i="9"/>
  <c r="X195" i="9" s="1"/>
  <c r="M200" i="9"/>
  <c r="X200" i="9" s="1"/>
  <c r="M77" i="9"/>
  <c r="X77" i="9" s="1"/>
  <c r="M87" i="9"/>
  <c r="X87" i="9" s="1"/>
  <c r="M192" i="9"/>
  <c r="X192" i="9" s="1"/>
  <c r="M86" i="9"/>
  <c r="X86" i="9" s="1"/>
  <c r="H27" i="2"/>
  <c r="I27" i="2" s="1"/>
  <c r="H33" i="2"/>
  <c r="I33" i="2" s="1"/>
  <c r="H14" i="2"/>
  <c r="I14" i="2" s="1"/>
  <c r="H24" i="2"/>
  <c r="I24" i="2" s="1"/>
  <c r="H28" i="2"/>
  <c r="I28" i="2" s="1"/>
  <c r="H32" i="2"/>
  <c r="I32" i="2" s="1"/>
  <c r="H20" i="2"/>
  <c r="I20" i="2" s="1"/>
  <c r="H25" i="2"/>
  <c r="I25" i="2" s="1"/>
  <c r="H16" i="2"/>
  <c r="I16" i="2" s="1"/>
  <c r="H30" i="2"/>
  <c r="I30" i="2" s="1"/>
  <c r="H17" i="2"/>
  <c r="I17" i="2" s="1"/>
  <c r="H29" i="2"/>
  <c r="I29" i="2" s="1"/>
  <c r="H19" i="2"/>
  <c r="I19" i="2" s="1"/>
  <c r="H31" i="2"/>
  <c r="I31" i="2" s="1"/>
  <c r="H26" i="2"/>
  <c r="I26" i="2" s="1"/>
  <c r="H23" i="2"/>
  <c r="I23" i="2" s="1"/>
  <c r="H21" i="2"/>
  <c r="I21" i="2" s="1"/>
  <c r="H22" i="2"/>
  <c r="I22" i="2" s="1"/>
  <c r="H18" i="2"/>
  <c r="I18" i="2" s="1"/>
  <c r="H15" i="2"/>
  <c r="I15" i="2" s="1"/>
  <c r="H8" i="2"/>
  <c r="H9" i="2"/>
  <c r="I9" i="2" s="1"/>
  <c r="M23" i="9"/>
  <c r="H12" i="2"/>
  <c r="I12" i="2" s="1"/>
  <c r="M22" i="9"/>
  <c r="M24" i="9"/>
  <c r="X24" i="9" s="1"/>
  <c r="M21" i="9"/>
  <c r="X21" i="9" s="1"/>
  <c r="M25" i="9"/>
  <c r="X25" i="9" s="1"/>
  <c r="M31" i="9"/>
  <c r="X31" i="9" s="1"/>
  <c r="M20" i="9"/>
  <c r="X20" i="9" s="1"/>
  <c r="X15" i="9"/>
  <c r="X27" i="9"/>
  <c r="M13" i="9"/>
  <c r="X13" i="9" s="1"/>
  <c r="M18" i="9"/>
  <c r="X18" i="9" s="1"/>
  <c r="M29" i="9"/>
  <c r="M28" i="9"/>
  <c r="M30" i="9"/>
  <c r="H10" i="2"/>
  <c r="I10" i="2" s="1"/>
  <c r="H11" i="2"/>
  <c r="I11" i="2" s="1"/>
  <c r="X28" i="9"/>
  <c r="M17" i="9"/>
  <c r="X17" i="9" s="1"/>
  <c r="M19" i="9"/>
  <c r="X19" i="9" s="1"/>
  <c r="M26" i="9"/>
  <c r="X26" i="9" s="1"/>
  <c r="X16" i="9"/>
  <c r="X23" i="9"/>
  <c r="X30" i="9"/>
  <c r="X29" i="9"/>
  <c r="X22" i="9"/>
  <c r="X14" i="9"/>
  <c r="H28" i="8"/>
  <c r="O24" i="9" s="1"/>
  <c r="D8" i="6"/>
  <c r="S6" i="9"/>
  <c r="T6" i="9" s="1"/>
  <c r="J26" i="2"/>
  <c r="J29" i="2"/>
  <c r="J34" i="2"/>
  <c r="J27" i="2"/>
  <c r="J9" i="2"/>
  <c r="J30" i="2"/>
  <c r="J25" i="2"/>
  <c r="J20" i="2"/>
  <c r="J17" i="2"/>
  <c r="J12" i="2"/>
  <c r="J10" i="2"/>
  <c r="J43" i="2"/>
  <c r="J13" i="2"/>
  <c r="J38" i="2"/>
  <c r="J33" i="2"/>
  <c r="J22" i="2"/>
  <c r="J41" i="2"/>
  <c r="J18" i="2"/>
  <c r="J19" i="2"/>
  <c r="J21" i="2"/>
  <c r="J24" i="2"/>
  <c r="J46" i="2"/>
  <c r="J40" i="2"/>
  <c r="J15" i="2"/>
  <c r="J14" i="2"/>
  <c r="J8" i="2"/>
  <c r="J39" i="2"/>
  <c r="J35" i="2"/>
  <c r="J31" i="2"/>
  <c r="J32" i="2"/>
  <c r="J11" i="2"/>
  <c r="J37" i="2"/>
  <c r="J44" i="2"/>
  <c r="J45" i="2"/>
  <c r="J42" i="2"/>
  <c r="J23" i="2"/>
  <c r="J16" i="2"/>
  <c r="J28" i="2"/>
  <c r="J36" i="2"/>
  <c r="P7" i="9"/>
  <c r="P12" i="9"/>
  <c r="J11" i="9"/>
  <c r="J8" i="9"/>
  <c r="J10" i="9"/>
  <c r="AE68" i="2"/>
  <c r="Y68" i="2"/>
  <c r="X68" i="2"/>
  <c r="D4" i="6" s="1"/>
  <c r="W68" i="2"/>
  <c r="O226" i="9" l="1"/>
  <c r="O225" i="9"/>
  <c r="O240" i="9"/>
  <c r="O229" i="9"/>
  <c r="O244" i="9"/>
  <c r="O236" i="9"/>
  <c r="O241" i="9"/>
  <c r="O231" i="9"/>
  <c r="O243" i="9"/>
  <c r="O233" i="9"/>
  <c r="O237" i="9"/>
  <c r="O160" i="9"/>
  <c r="O234" i="9"/>
  <c r="O232" i="9"/>
  <c r="O228" i="9"/>
  <c r="O230" i="9"/>
  <c r="O48" i="9"/>
  <c r="O178" i="9"/>
  <c r="O161" i="9"/>
  <c r="O152" i="9"/>
  <c r="O42" i="9"/>
  <c r="O54" i="9"/>
  <c r="O182" i="9"/>
  <c r="O56" i="9"/>
  <c r="O107" i="9"/>
  <c r="J51" i="10"/>
  <c r="J54" i="10"/>
  <c r="J56" i="10"/>
  <c r="J59" i="10"/>
  <c r="J62" i="10"/>
  <c r="J49" i="10"/>
  <c r="O174" i="9"/>
  <c r="O179" i="9"/>
  <c r="O171" i="9"/>
  <c r="O151" i="9"/>
  <c r="O32" i="9"/>
  <c r="O52" i="9"/>
  <c r="O36" i="9"/>
  <c r="O180" i="9"/>
  <c r="O62" i="9"/>
  <c r="J60" i="10"/>
  <c r="O59" i="9"/>
  <c r="O183" i="9"/>
  <c r="O227" i="9"/>
  <c r="O34" i="9"/>
  <c r="O43" i="9"/>
  <c r="O110" i="9"/>
  <c r="O61" i="9"/>
  <c r="O124" i="9"/>
  <c r="O109" i="9"/>
  <c r="J55" i="10"/>
  <c r="J48" i="10"/>
  <c r="O40" i="9"/>
  <c r="O63" i="9"/>
  <c r="O44" i="9"/>
  <c r="O33" i="9"/>
  <c r="O149" i="9"/>
  <c r="O120" i="9"/>
  <c r="O113" i="9"/>
  <c r="O118" i="9"/>
  <c r="O184" i="9"/>
  <c r="O38" i="9"/>
  <c r="O39" i="9"/>
  <c r="O119" i="9"/>
  <c r="O50" i="9"/>
  <c r="O156" i="9"/>
  <c r="O173" i="9"/>
  <c r="O172" i="9"/>
  <c r="O105" i="9"/>
  <c r="J57" i="10"/>
  <c r="J58" i="10"/>
  <c r="O117" i="9"/>
  <c r="O148" i="9"/>
  <c r="O64" i="9"/>
  <c r="O45" i="9"/>
  <c r="O108" i="9"/>
  <c r="O58" i="9"/>
  <c r="O164" i="9"/>
  <c r="O60" i="9"/>
  <c r="O153" i="9"/>
  <c r="J47" i="10"/>
  <c r="J52" i="10"/>
  <c r="O168" i="9"/>
  <c r="O106" i="9"/>
  <c r="O122" i="9"/>
  <c r="O169" i="9"/>
  <c r="O175" i="9"/>
  <c r="O242" i="9"/>
  <c r="O49" i="9"/>
  <c r="O116" i="9"/>
  <c r="O147" i="9"/>
  <c r="O114" i="9"/>
  <c r="O162" i="9"/>
  <c r="O165" i="9"/>
  <c r="O177" i="9"/>
  <c r="O46" i="9"/>
  <c r="O55" i="9"/>
  <c r="O157" i="9"/>
  <c r="J50" i="10"/>
  <c r="O176" i="9"/>
  <c r="O35" i="9"/>
  <c r="O121" i="9"/>
  <c r="O142" i="9"/>
  <c r="O150" i="9"/>
  <c r="O155" i="9"/>
  <c r="O47" i="9"/>
  <c r="O123" i="9"/>
  <c r="O154" i="9"/>
  <c r="O111" i="9"/>
  <c r="J61" i="10"/>
  <c r="O238" i="9"/>
  <c r="O57" i="9"/>
  <c r="O167" i="9"/>
  <c r="O145" i="9"/>
  <c r="O146" i="9"/>
  <c r="O158" i="9"/>
  <c r="O41" i="9"/>
  <c r="O143" i="9"/>
  <c r="O181" i="9"/>
  <c r="J53" i="10"/>
  <c r="O115" i="9"/>
  <c r="O37" i="9"/>
  <c r="O163" i="9"/>
  <c r="O235" i="9"/>
  <c r="O166" i="9"/>
  <c r="O144" i="9"/>
  <c r="O112" i="9"/>
  <c r="O51" i="9"/>
  <c r="O159" i="9"/>
  <c r="O170" i="9"/>
  <c r="O239" i="9"/>
  <c r="O53" i="9"/>
  <c r="J16" i="11"/>
  <c r="J26" i="12"/>
  <c r="J23" i="12"/>
  <c r="J20" i="12"/>
  <c r="J17" i="12"/>
  <c r="J14" i="12"/>
  <c r="J11" i="12"/>
  <c r="J24" i="11"/>
  <c r="J42" i="10"/>
  <c r="J35" i="10"/>
  <c r="J32" i="10"/>
  <c r="J29" i="10"/>
  <c r="J26" i="10"/>
  <c r="J23" i="10"/>
  <c r="J20" i="10"/>
  <c r="J17" i="10"/>
  <c r="J14" i="10"/>
  <c r="J11" i="10"/>
  <c r="J37" i="10"/>
  <c r="J19" i="11"/>
  <c r="J21" i="11"/>
  <c r="J18" i="11"/>
  <c r="J15" i="11"/>
  <c r="J12" i="11"/>
  <c r="J9" i="11"/>
  <c r="J44" i="10"/>
  <c r="J39" i="10"/>
  <c r="J25" i="12"/>
  <c r="J22" i="12"/>
  <c r="J19" i="12"/>
  <c r="J16" i="12"/>
  <c r="J13" i="12"/>
  <c r="J10" i="12"/>
  <c r="J34" i="10"/>
  <c r="J31" i="10"/>
  <c r="J28" i="10"/>
  <c r="J25" i="10"/>
  <c r="J22" i="10"/>
  <c r="J19" i="10"/>
  <c r="J16" i="10"/>
  <c r="J13" i="10"/>
  <c r="J10" i="10"/>
  <c r="J40" i="10"/>
  <c r="J46" i="10"/>
  <c r="J41" i="10"/>
  <c r="J13" i="11"/>
  <c r="J27" i="12"/>
  <c r="J23" i="11"/>
  <c r="J20" i="11"/>
  <c r="J17" i="11"/>
  <c r="J14" i="11"/>
  <c r="J11" i="11"/>
  <c r="J36" i="10"/>
  <c r="J45" i="10"/>
  <c r="J10" i="11"/>
  <c r="J43" i="10"/>
  <c r="J22" i="11"/>
  <c r="J24" i="12"/>
  <c r="J21" i="12"/>
  <c r="J18" i="12"/>
  <c r="J15" i="12"/>
  <c r="J12" i="12"/>
  <c r="J9" i="12"/>
  <c r="J38" i="10"/>
  <c r="J33" i="10"/>
  <c r="J30" i="10"/>
  <c r="J27" i="10"/>
  <c r="J24" i="10"/>
  <c r="J21" i="10"/>
  <c r="J18" i="10"/>
  <c r="J15" i="10"/>
  <c r="J12" i="10"/>
  <c r="J9" i="10"/>
  <c r="S12" i="9"/>
  <c r="T12" i="9" s="1"/>
  <c r="O26" i="9"/>
  <c r="O185" i="9"/>
  <c r="O11" i="9"/>
  <c r="O67" i="9"/>
  <c r="O221" i="9"/>
  <c r="O12" i="9"/>
  <c r="O31" i="9"/>
  <c r="O201" i="9"/>
  <c r="O98" i="9"/>
  <c r="O187" i="9"/>
  <c r="O140" i="9"/>
  <c r="O23" i="9"/>
  <c r="O71" i="9"/>
  <c r="O97" i="9"/>
  <c r="O17" i="9"/>
  <c r="O212" i="9"/>
  <c r="O22" i="9"/>
  <c r="O65" i="9"/>
  <c r="O191" i="9"/>
  <c r="O213" i="9"/>
  <c r="O217" i="9"/>
  <c r="O6" i="9"/>
  <c r="O93" i="9"/>
  <c r="O10" i="9"/>
  <c r="O29" i="9"/>
  <c r="O28" i="9"/>
  <c r="O83" i="9"/>
  <c r="O200" i="9"/>
  <c r="O78" i="9"/>
  <c r="O19" i="9"/>
  <c r="O193" i="9"/>
  <c r="O20" i="9"/>
  <c r="O68" i="9"/>
  <c r="O210" i="9"/>
  <c r="O204" i="9"/>
  <c r="O25" i="9"/>
  <c r="O190" i="9"/>
  <c r="O90" i="9"/>
  <c r="O245" i="9"/>
  <c r="O95" i="9"/>
  <c r="O214" i="9"/>
  <c r="O129" i="9"/>
  <c r="O86" i="9"/>
  <c r="O70" i="9"/>
  <c r="O125" i="9"/>
  <c r="O82" i="9"/>
  <c r="O223" i="9"/>
  <c r="O80" i="9"/>
  <c r="O73" i="9"/>
  <c r="O131" i="9"/>
  <c r="O196" i="9"/>
  <c r="O141" i="9"/>
  <c r="O198" i="9"/>
  <c r="O74" i="9"/>
  <c r="O94" i="9"/>
  <c r="O192" i="9"/>
  <c r="O209" i="9"/>
  <c r="O199" i="9"/>
  <c r="O134" i="9"/>
  <c r="O136" i="9"/>
  <c r="O72" i="9"/>
  <c r="O101" i="9"/>
  <c r="O220" i="9"/>
  <c r="O104" i="9"/>
  <c r="O9" i="9"/>
  <c r="O14" i="9"/>
  <c r="O8" i="9"/>
  <c r="O15" i="9"/>
  <c r="O27" i="9"/>
  <c r="O195" i="9"/>
  <c r="O69" i="9"/>
  <c r="O103" i="9"/>
  <c r="O102" i="9"/>
  <c r="O138" i="9"/>
  <c r="O100" i="9"/>
  <c r="O77" i="9"/>
  <c r="O197" i="9"/>
  <c r="O205" i="9"/>
  <c r="O135" i="9"/>
  <c r="O207" i="9"/>
  <c r="O203" i="9"/>
  <c r="O130" i="9"/>
  <c r="O13" i="9"/>
  <c r="O84" i="9"/>
  <c r="O186" i="9"/>
  <c r="O76" i="9"/>
  <c r="O222" i="9"/>
  <c r="O81" i="9"/>
  <c r="O224" i="9"/>
  <c r="O208" i="9"/>
  <c r="O99" i="9"/>
  <c r="O211" i="9"/>
  <c r="O127" i="9"/>
  <c r="O128" i="9"/>
  <c r="O21" i="9"/>
  <c r="O16" i="9"/>
  <c r="O18" i="9"/>
  <c r="O85" i="9"/>
  <c r="O188" i="9"/>
  <c r="O79" i="9"/>
  <c r="O92" i="9"/>
  <c r="O75" i="9"/>
  <c r="O132" i="9"/>
  <c r="O216" i="9"/>
  <c r="O139" i="9"/>
  <c r="O215" i="9"/>
  <c r="O218" i="9"/>
  <c r="O137" i="9"/>
  <c r="O194" i="9"/>
  <c r="O189" i="9"/>
  <c r="O7" i="9"/>
  <c r="O30" i="9"/>
  <c r="O126" i="9"/>
  <c r="O89" i="9"/>
  <c r="O133" i="9"/>
  <c r="O96" i="9"/>
  <c r="O66" i="9"/>
  <c r="O206" i="9"/>
  <c r="O219" i="9"/>
  <c r="O91" i="9"/>
  <c r="O88" i="9"/>
  <c r="O202" i="9"/>
  <c r="O87" i="9"/>
  <c r="N5" i="7"/>
  <c r="O5" i="7"/>
  <c r="E261" i="7" s="1"/>
  <c r="M5" i="7"/>
  <c r="C261" i="7" s="1"/>
  <c r="S7" i="9"/>
  <c r="T7" i="9" s="1"/>
  <c r="P10" i="9"/>
  <c r="S10" i="9" s="1"/>
  <c r="T10" i="9" s="1"/>
  <c r="I10" i="9"/>
  <c r="I5" i="7"/>
  <c r="J5" i="7"/>
  <c r="K5" i="7"/>
  <c r="M10" i="9"/>
  <c r="M7" i="9"/>
  <c r="M11" i="9"/>
  <c r="M8" i="9"/>
  <c r="M9" i="9"/>
  <c r="M6" i="9"/>
  <c r="X6" i="9" s="1"/>
  <c r="M12" i="9"/>
  <c r="I8" i="9"/>
  <c r="P8" i="9"/>
  <c r="T8" i="9" s="1"/>
  <c r="P11" i="9"/>
  <c r="T11" i="9" s="1"/>
  <c r="I11" i="9"/>
  <c r="J9" i="9"/>
  <c r="K11" i="2"/>
  <c r="B8" i="2"/>
  <c r="AC68" i="2"/>
  <c r="X12" i="9" l="1"/>
  <c r="P5" i="7"/>
  <c r="F261" i="7" s="1"/>
  <c r="D261" i="7"/>
  <c r="D11" i="6"/>
  <c r="D10" i="6"/>
  <c r="X7" i="9"/>
  <c r="X11" i="9"/>
  <c r="X10" i="9"/>
  <c r="X8" i="9"/>
  <c r="D260" i="7"/>
  <c r="L4" i="7"/>
  <c r="B260" i="7" s="1"/>
  <c r="E260" i="7"/>
  <c r="F8" i="2"/>
  <c r="K13" i="2"/>
  <c r="K9" i="2"/>
  <c r="K10" i="2"/>
  <c r="K21" i="2"/>
  <c r="K18" i="2"/>
  <c r="K27" i="2"/>
  <c r="K23" i="2"/>
  <c r="K33" i="2"/>
  <c r="I9" i="9"/>
  <c r="P9" i="9"/>
  <c r="T9" i="9" s="1"/>
  <c r="K12" i="2"/>
  <c r="K16" i="2"/>
  <c r="K22" i="2"/>
  <c r="K19" i="2"/>
  <c r="K31" i="2"/>
  <c r="K29" i="2"/>
  <c r="K17" i="2"/>
  <c r="K14" i="2"/>
  <c r="K15" i="2"/>
  <c r="K20" i="2"/>
  <c r="K30" i="2"/>
  <c r="K32" i="2"/>
  <c r="K25" i="2"/>
  <c r="K35" i="2"/>
  <c r="K24" i="2"/>
  <c r="K26" i="2"/>
  <c r="K28" i="2"/>
  <c r="K34" i="2"/>
  <c r="AD68" i="2"/>
  <c r="C19" i="6" l="1"/>
  <c r="C14" i="6"/>
  <c r="D14" i="6"/>
  <c r="C29" i="6"/>
  <c r="E168" i="6"/>
  <c r="D15" i="6"/>
  <c r="C168" i="6"/>
  <c r="D16" i="6"/>
  <c r="C17" i="6"/>
  <c r="C16" i="6"/>
  <c r="D140" i="6"/>
  <c r="C82" i="6"/>
  <c r="E172" i="6"/>
  <c r="E156" i="6"/>
  <c r="C87" i="6"/>
  <c r="E131" i="6"/>
  <c r="D104" i="6"/>
  <c r="C171" i="6"/>
  <c r="E162" i="6"/>
  <c r="D37" i="6"/>
  <c r="C139" i="6"/>
  <c r="C60" i="6"/>
  <c r="C94" i="6"/>
  <c r="C141" i="6"/>
  <c r="D67" i="6"/>
  <c r="E75" i="6"/>
  <c r="D95" i="6"/>
  <c r="C73" i="6"/>
  <c r="C117" i="6"/>
  <c r="D47" i="6"/>
  <c r="C122" i="6"/>
  <c r="D126" i="6"/>
  <c r="E49" i="6"/>
  <c r="C148" i="6"/>
  <c r="E92" i="6"/>
  <c r="D35" i="6"/>
  <c r="E144" i="6"/>
  <c r="E86" i="6"/>
  <c r="C37" i="6"/>
  <c r="E37" i="6"/>
  <c r="C126" i="6"/>
  <c r="E128" i="6"/>
  <c r="E158" i="6"/>
  <c r="C96" i="6"/>
  <c r="C47" i="6"/>
  <c r="D131" i="6"/>
  <c r="E116" i="6"/>
  <c r="D90" i="6"/>
  <c r="E54" i="6"/>
  <c r="C140" i="6"/>
  <c r="C128" i="6"/>
  <c r="D113" i="6"/>
  <c r="C120" i="6"/>
  <c r="D124" i="6"/>
  <c r="D163" i="6"/>
  <c r="E135" i="6"/>
  <c r="E125" i="6"/>
  <c r="E113" i="6"/>
  <c r="D135" i="6"/>
  <c r="D78" i="6"/>
  <c r="C130" i="6"/>
  <c r="E46" i="6"/>
  <c r="E71" i="6"/>
  <c r="E163" i="6"/>
  <c r="D100" i="6"/>
  <c r="E47" i="6"/>
  <c r="D86" i="6"/>
  <c r="E103" i="6"/>
  <c r="E18" i="6"/>
  <c r="D54" i="6"/>
  <c r="E79" i="6"/>
  <c r="C25" i="6"/>
  <c r="D64" i="6"/>
  <c r="D68" i="6"/>
  <c r="D18" i="6"/>
  <c r="E143" i="6"/>
  <c r="E91" i="6"/>
  <c r="D39" i="6"/>
  <c r="C165" i="6"/>
  <c r="D107" i="6"/>
  <c r="C63" i="6"/>
  <c r="D114" i="6"/>
  <c r="D69" i="6"/>
  <c r="E170" i="6"/>
  <c r="E104" i="6"/>
  <c r="E141" i="6"/>
  <c r="C93" i="6"/>
  <c r="E51" i="6"/>
  <c r="E82" i="6"/>
  <c r="C43" i="6"/>
  <c r="C28" i="6"/>
  <c r="C109" i="6"/>
  <c r="C67" i="6"/>
  <c r="C133" i="6"/>
  <c r="C69" i="6"/>
  <c r="E14" i="6"/>
  <c r="E70" i="6"/>
  <c r="C48" i="6"/>
  <c r="D160" i="6"/>
  <c r="E52" i="6"/>
  <c r="C26" i="6"/>
  <c r="E109" i="6"/>
  <c r="E20" i="6"/>
  <c r="D83" i="6"/>
  <c r="D66" i="6"/>
  <c r="E83" i="6"/>
  <c r="C83" i="6"/>
  <c r="D24" i="6"/>
  <c r="D30" i="6"/>
  <c r="C77" i="6"/>
  <c r="E142" i="6"/>
  <c r="E106" i="6"/>
  <c r="E110" i="6"/>
  <c r="D125" i="6"/>
  <c r="E132" i="6"/>
  <c r="C132" i="6"/>
  <c r="E146" i="6"/>
  <c r="D161" i="6"/>
  <c r="E167" i="6"/>
  <c r="D156" i="6"/>
  <c r="D48" i="6"/>
  <c r="D81" i="6"/>
  <c r="C142" i="6"/>
  <c r="D123" i="6"/>
  <c r="C131" i="6"/>
  <c r="C59" i="6"/>
  <c r="E81" i="6"/>
  <c r="D55" i="6"/>
  <c r="E129" i="6"/>
  <c r="D92" i="6"/>
  <c r="E69" i="6"/>
  <c r="E161" i="6"/>
  <c r="C108" i="6"/>
  <c r="E153" i="6"/>
  <c r="D139" i="6"/>
  <c r="D118" i="6"/>
  <c r="E130" i="6"/>
  <c r="D172" i="6"/>
  <c r="E55" i="6"/>
  <c r="D56" i="6"/>
  <c r="E159" i="6"/>
  <c r="D167" i="6"/>
  <c r="D31" i="6"/>
  <c r="E29" i="6"/>
  <c r="C53" i="6"/>
  <c r="C106" i="6"/>
  <c r="C147" i="6"/>
  <c r="C58" i="6"/>
  <c r="D62" i="6"/>
  <c r="E147" i="6"/>
  <c r="D17" i="6"/>
  <c r="C89" i="6"/>
  <c r="D94" i="6"/>
  <c r="C46" i="6"/>
  <c r="C103" i="6"/>
  <c r="C152" i="6"/>
  <c r="C159" i="6"/>
  <c r="D128" i="6"/>
  <c r="C64" i="6"/>
  <c r="E84" i="6"/>
  <c r="E59" i="6"/>
  <c r="D73" i="6"/>
  <c r="E42" i="6"/>
  <c r="E171" i="6"/>
  <c r="E45" i="6"/>
  <c r="D136" i="6"/>
  <c r="D60" i="6"/>
  <c r="E58" i="6"/>
  <c r="E145" i="6"/>
  <c r="D115" i="6"/>
  <c r="C154" i="6"/>
  <c r="E24" i="6"/>
  <c r="D162" i="6"/>
  <c r="D57" i="6"/>
  <c r="C72" i="6"/>
  <c r="C156" i="6"/>
  <c r="E97" i="6"/>
  <c r="C112" i="6"/>
  <c r="E63" i="6"/>
  <c r="D84" i="6"/>
  <c r="C88" i="6"/>
  <c r="C35" i="6"/>
  <c r="C21" i="6"/>
  <c r="E108" i="6"/>
  <c r="C78" i="6"/>
  <c r="D108" i="6"/>
  <c r="E121" i="6"/>
  <c r="E123" i="6"/>
  <c r="C55" i="6"/>
  <c r="E154" i="6"/>
  <c r="D138" i="6"/>
  <c r="D119" i="6"/>
  <c r="E118" i="6"/>
  <c r="E60" i="6"/>
  <c r="E111" i="6"/>
  <c r="C66" i="6"/>
  <c r="D145" i="6"/>
  <c r="C84" i="6"/>
  <c r="E57" i="6"/>
  <c r="D147" i="6"/>
  <c r="E124" i="6"/>
  <c r="D116" i="6"/>
  <c r="D141" i="6"/>
  <c r="E127" i="6"/>
  <c r="C32" i="6"/>
  <c r="D137" i="6"/>
  <c r="D85" i="6"/>
  <c r="D45" i="6"/>
  <c r="E48" i="6"/>
  <c r="C124" i="6"/>
  <c r="D22" i="6"/>
  <c r="D129" i="6"/>
  <c r="C15" i="6"/>
  <c r="D109" i="6"/>
  <c r="D33" i="6"/>
  <c r="E139" i="6"/>
  <c r="E164" i="6"/>
  <c r="C20" i="6"/>
  <c r="C125" i="6"/>
  <c r="E30" i="6"/>
  <c r="E80" i="6"/>
  <c r="D164" i="6"/>
  <c r="D77" i="6"/>
  <c r="C90" i="6"/>
  <c r="E56" i="6"/>
  <c r="D106" i="6"/>
  <c r="D97" i="6"/>
  <c r="D121" i="6"/>
  <c r="C101" i="6"/>
  <c r="C99" i="6"/>
  <c r="D28" i="6"/>
  <c r="D61" i="6"/>
  <c r="D132" i="6"/>
  <c r="E16" i="6"/>
  <c r="D89" i="6"/>
  <c r="C30" i="6"/>
  <c r="D117" i="6"/>
  <c r="E115" i="6"/>
  <c r="D19" i="6"/>
  <c r="C167" i="6"/>
  <c r="C163" i="6"/>
  <c r="E138" i="6"/>
  <c r="D52" i="6"/>
  <c r="D38" i="6"/>
  <c r="C57" i="6"/>
  <c r="E120" i="6"/>
  <c r="C45" i="6"/>
  <c r="E61" i="6"/>
  <c r="D26" i="6"/>
  <c r="C68" i="6"/>
  <c r="E100" i="6"/>
  <c r="E19" i="6"/>
  <c r="D75" i="6"/>
  <c r="D44" i="6"/>
  <c r="D99" i="6"/>
  <c r="D170" i="6"/>
  <c r="D146" i="6"/>
  <c r="C51" i="6"/>
  <c r="C91" i="6"/>
  <c r="E44" i="6"/>
  <c r="C162" i="6"/>
  <c r="E85" i="6"/>
  <c r="C81" i="6"/>
  <c r="D127" i="6"/>
  <c r="C80" i="6"/>
  <c r="C118" i="6"/>
  <c r="D74" i="6"/>
  <c r="C31" i="6"/>
  <c r="C98" i="6"/>
  <c r="E94" i="6"/>
  <c r="D87" i="6"/>
  <c r="C65" i="6"/>
  <c r="D157" i="6"/>
  <c r="E50" i="6"/>
  <c r="E28" i="6"/>
  <c r="D20" i="6"/>
  <c r="D149" i="6"/>
  <c r="C38" i="6"/>
  <c r="C169" i="6"/>
  <c r="E102" i="6"/>
  <c r="E67" i="6"/>
  <c r="D133" i="6"/>
  <c r="E25" i="6"/>
  <c r="E41" i="6"/>
  <c r="C135" i="6"/>
  <c r="E151" i="6"/>
  <c r="D144" i="6"/>
  <c r="C137" i="6"/>
  <c r="C111" i="6"/>
  <c r="C79" i="6"/>
  <c r="D93" i="6"/>
  <c r="E26" i="6"/>
  <c r="C27" i="6"/>
  <c r="E74" i="6"/>
  <c r="D96" i="6"/>
  <c r="C56" i="6"/>
  <c r="E133" i="6"/>
  <c r="C166" i="6"/>
  <c r="C102" i="6"/>
  <c r="E33" i="6"/>
  <c r="C110" i="6"/>
  <c r="E166" i="6"/>
  <c r="C18" i="6"/>
  <c r="C104" i="6"/>
  <c r="E99" i="6"/>
  <c r="E23" i="6"/>
  <c r="D105" i="6"/>
  <c r="D70" i="6"/>
  <c r="E150" i="6"/>
  <c r="D166" i="6"/>
  <c r="D29" i="6"/>
  <c r="E101" i="6"/>
  <c r="E43" i="6"/>
  <c r="E22" i="6"/>
  <c r="D165" i="6"/>
  <c r="C113" i="6"/>
  <c r="D151" i="6"/>
  <c r="D169" i="6"/>
  <c r="D122" i="6"/>
  <c r="E95" i="6"/>
  <c r="D40" i="6"/>
  <c r="C107" i="6"/>
  <c r="E34" i="6"/>
  <c r="C41" i="6"/>
  <c r="D154" i="6"/>
  <c r="E72" i="6"/>
  <c r="E39" i="6"/>
  <c r="C149" i="6"/>
  <c r="C85" i="6"/>
  <c r="D82" i="6"/>
  <c r="E76" i="6"/>
  <c r="D152" i="6"/>
  <c r="D80" i="6"/>
  <c r="E107" i="6"/>
  <c r="E155" i="6"/>
  <c r="C150" i="6"/>
  <c r="E136" i="6"/>
  <c r="D155" i="6"/>
  <c r="D143" i="6"/>
  <c r="D34" i="6"/>
  <c r="C155" i="6"/>
  <c r="C143" i="6"/>
  <c r="D120" i="6"/>
  <c r="C54" i="6"/>
  <c r="C116" i="6"/>
  <c r="C144" i="6"/>
  <c r="D153" i="6"/>
  <c r="C100" i="6"/>
  <c r="C115" i="6"/>
  <c r="C62" i="6"/>
  <c r="D42" i="6"/>
  <c r="E64" i="6"/>
  <c r="E88" i="6"/>
  <c r="C40" i="6"/>
  <c r="E38" i="6"/>
  <c r="D51" i="6"/>
  <c r="C158" i="6"/>
  <c r="E122" i="6"/>
  <c r="D102" i="6"/>
  <c r="D46" i="6"/>
  <c r="E119" i="6"/>
  <c r="C75" i="6"/>
  <c r="C145" i="6"/>
  <c r="D43" i="6"/>
  <c r="D49" i="6"/>
  <c r="E35" i="6"/>
  <c r="E160" i="6"/>
  <c r="C160" i="6"/>
  <c r="D63" i="6"/>
  <c r="E126" i="6"/>
  <c r="C70" i="6"/>
  <c r="E78" i="6"/>
  <c r="E77" i="6"/>
  <c r="C138" i="6"/>
  <c r="C36" i="6"/>
  <c r="D103" i="6"/>
  <c r="E90" i="6"/>
  <c r="C22" i="6"/>
  <c r="E93" i="6"/>
  <c r="E65" i="6"/>
  <c r="D134" i="6"/>
  <c r="C172" i="6"/>
  <c r="C92" i="6"/>
  <c r="E73" i="6"/>
  <c r="D65" i="6"/>
  <c r="E21" i="6"/>
  <c r="D76" i="6"/>
  <c r="D111" i="6"/>
  <c r="E105" i="6"/>
  <c r="C123" i="6"/>
  <c r="D79" i="6"/>
  <c r="E53" i="6"/>
  <c r="E15" i="6"/>
  <c r="E112" i="6"/>
  <c r="E114" i="6"/>
  <c r="D171" i="6"/>
  <c r="E165" i="6"/>
  <c r="E87" i="6"/>
  <c r="E137" i="6"/>
  <c r="C97" i="6"/>
  <c r="D110" i="6"/>
  <c r="E62" i="6"/>
  <c r="D53" i="6"/>
  <c r="C119" i="6"/>
  <c r="C114" i="6"/>
  <c r="C164" i="6"/>
  <c r="C44" i="6"/>
  <c r="C76" i="6"/>
  <c r="E152" i="6"/>
  <c r="C52" i="6"/>
  <c r="C42" i="6"/>
  <c r="D23" i="6"/>
  <c r="C121" i="6"/>
  <c r="E169" i="6"/>
  <c r="D168" i="6"/>
  <c r="D27" i="6"/>
  <c r="D101" i="6"/>
  <c r="D142" i="6"/>
  <c r="C136" i="6"/>
  <c r="D91" i="6"/>
  <c r="C170" i="6"/>
  <c r="E32" i="6"/>
  <c r="D25" i="6"/>
  <c r="D112" i="6"/>
  <c r="C50" i="6"/>
  <c r="C153" i="6"/>
  <c r="E149" i="6"/>
  <c r="E96" i="6"/>
  <c r="E17" i="6"/>
  <c r="D159" i="6"/>
  <c r="C129" i="6"/>
  <c r="E31" i="6"/>
  <c r="D130" i="6"/>
  <c r="C23" i="6"/>
  <c r="D150" i="6"/>
  <c r="D58" i="6"/>
  <c r="C105" i="6"/>
  <c r="E36" i="6"/>
  <c r="D50" i="6"/>
  <c r="C33" i="6"/>
  <c r="E27" i="6"/>
  <c r="D72" i="6"/>
  <c r="D88" i="6"/>
  <c r="E98" i="6"/>
  <c r="C127" i="6"/>
  <c r="C86" i="6"/>
  <c r="E68" i="6"/>
  <c r="D158" i="6"/>
  <c r="D98" i="6"/>
  <c r="E134" i="6"/>
  <c r="D32" i="6"/>
  <c r="C61" i="6"/>
  <c r="C95" i="6"/>
  <c r="E40" i="6"/>
  <c r="C161" i="6"/>
  <c r="C134" i="6"/>
  <c r="C49" i="6"/>
  <c r="E117" i="6"/>
  <c r="E66" i="6"/>
  <c r="E140" i="6"/>
  <c r="D41" i="6"/>
  <c r="C39" i="6"/>
  <c r="D71" i="6"/>
  <c r="D148" i="6"/>
  <c r="E148" i="6"/>
  <c r="C74" i="6"/>
  <c r="D21" i="6"/>
  <c r="E157" i="6"/>
  <c r="C146" i="6"/>
  <c r="C24" i="6"/>
  <c r="D59" i="6"/>
  <c r="E89" i="6"/>
  <c r="D36" i="6"/>
  <c r="C71" i="6"/>
  <c r="C151" i="6"/>
  <c r="C157" i="6"/>
  <c r="C34" i="6"/>
  <c r="X9" i="9"/>
  <c r="F260" i="7"/>
  <c r="C260" i="7"/>
  <c r="L5" i="7"/>
  <c r="B261" i="7" s="1"/>
  <c r="G8" i="2" l="1"/>
  <c r="I8" i="2" s="1"/>
  <c r="K8" i="2" s="1"/>
</calcChain>
</file>

<file path=xl/sharedStrings.xml><?xml version="1.0" encoding="utf-8"?>
<sst xmlns="http://schemas.openxmlformats.org/spreadsheetml/2006/main" count="449" uniqueCount="267">
  <si>
    <t>MOD-56-ACEE</t>
  </si>
  <si>
    <t>INSTRUCCIONES PARA LA CORRECTA CUMPLIMENTACIÓN DEL MOD56.
 FACTURAS IMPUTADAS</t>
  </si>
  <si>
    <t>-. Debe cumplimentar esta Hoja Excel y anexarla a la cuenta justificativa (Solicitud de Cobro) del expediente.</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</si>
  <si>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</si>
  <si>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"EXPEDIENTE"</t>
  </si>
  <si>
    <t>-. En la Hoja/Pestaña "EXPEDIENTE" se deberá cumplimentar:</t>
  </si>
  <si>
    <t>a) Nombre o razón social del beneficiario.</t>
  </si>
  <si>
    <t>b) Celda D21: número del expediente.</t>
  </si>
  <si>
    <t>c) Celda F26: se deberá incluir la fecha final del plazo de ejecución del proyecto/actividad que viene reflejada en el segundo punto de las condiciones particulares de la Resolución Individual de Concesión de Ayuda.</t>
  </si>
  <si>
    <t>HOJA/PESTAÑA "RELACIÓN DE FACTURAS ACTUACIÓN 1" y análogas.</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</si>
  <si>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</si>
  <si>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</si>
  <si>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</si>
  <si>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</si>
  <si>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</si>
  <si>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"AH"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</si>
  <si>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</si>
  <si>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</si>
  <si>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</si>
  <si>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</si>
  <si>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BLOQUE 2 (Columnas "N" a "U"):</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</si>
  <si>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</si>
  <si>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</si>
  <si>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</si>
  <si>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</si>
  <si>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</si>
  <si>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</si>
  <si>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</si>
  <si>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</si>
  <si>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</si>
  <si>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</si>
  <si>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</si>
  <si>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</si>
  <si>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</si>
  <si>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</si>
  <si>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</si>
  <si>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"AH" a "AI"):</t>
  </si>
  <si>
    <t>-. Hay que insertar el archivo correspondiente digitalizado, en formato pdf, de la siguinte manera:</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</si>
  <si>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</si>
  <si>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</si>
  <si>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</si>
  <si>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</si>
  <si>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</si>
  <si>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</si>
  <si>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</si>
  <si>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</si>
  <si>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</si>
  <si>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</si>
  <si>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</si>
  <si>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 De forma resumida, se recogen aquellos proveedores que tienen una suma de importes facturados superior a 15,000 euros por lo que se tendrá que aportar, en la pestaña "RELACIÓN DE OFERTAS &gt; 15.000 €", al menos dos ofertas alternativas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</si>
  <si>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</si>
  <si>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</si>
  <si>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</si>
  <si>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</si>
  <si>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</si>
  <si>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</si>
  <si>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</si>
  <si>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PROGRAMA:</t>
  </si>
  <si>
    <t>AÑO:</t>
  </si>
  <si>
    <t>BORM BASES REGULADORAS:</t>
  </si>
  <si>
    <t>DIVISIÓN:</t>
  </si>
  <si>
    <t>LÍNEA:</t>
  </si>
  <si>
    <t>BORM EXTRACTO CONVOCATORIA:</t>
  </si>
  <si>
    <t>Nº EXPEDIENTE:</t>
  </si>
  <si>
    <t>(dd/mm/aa)</t>
  </si>
  <si>
    <t>FECHAS INFO</t>
  </si>
  <si>
    <t>FECHA INICIO PLAZO DE EJECUCIÓN:</t>
  </si>
  <si>
    <t>FECHA FINAL PLAZO EJECUCIÓN DEL PROYECTO (*):</t>
  </si>
  <si>
    <t>FECHA FINAL PLAZO JUSTIFICACIÓN:</t>
  </si>
  <si>
    <t>(*): La fecha final del plazo de ejecución del proyecto/actividad se corresponde con el 31 de diciembre del ejercicio de la convocatoria excepto en el caso de existir prórroga.</t>
  </si>
  <si>
    <t>MOD-56: RELACIÓN DE FACTURAS DE LA ACTUACIÓN 1</t>
  </si>
  <si>
    <t>Nº DE EXPEDIENTE:</t>
  </si>
  <si>
    <t>CÓDIGO ERROR</t>
  </si>
  <si>
    <t>ORDEN</t>
  </si>
  <si>
    <t>CONTROL
TIPO
LÍNEA</t>
  </si>
  <si>
    <t>DATOS IDENTIFICATIVOS DE LA FACTURA</t>
  </si>
  <si>
    <t>DATOS ECONÓMICOS DE LA FACTURA</t>
  </si>
  <si>
    <t>DATOS PAGO FACTURA</t>
  </si>
  <si>
    <t>INSERTAR CONTRATO o PEDIDO
(PDF)</t>
  </si>
  <si>
    <t>INSERTAR ALBARÁN
DEL BIEN
(PDF)</t>
  </si>
  <si>
    <t>INSERTAR ARCHIVO FACTURA
(PDF)</t>
  </si>
  <si>
    <t>INSERTAR DOCUMENTO(S) DE PAGO DE FACTURA
(PDF)</t>
  </si>
  <si>
    <t>EN SU CASO,
OBSERVACIONES DEL BENEFICIARIO</t>
  </si>
  <si>
    <t>FALTA
FECHAS</t>
  </si>
  <si>
    <t>TIPO
LÍNEA</t>
  </si>
  <si>
    <t>DATOS
IDENTIF
FACTURA</t>
  </si>
  <si>
    <t>FECHA
FACTURA</t>
  </si>
  <si>
    <t>DATOS
ECONO
FACTURA</t>
  </si>
  <si>
    <t>DATOS
PAGO
FACTURA</t>
  </si>
  <si>
    <t>FECHA
PAGO</t>
  </si>
  <si>
    <t>TIPO
ERROR</t>
  </si>
  <si>
    <t>CONTROL
FECHA
PAGOS</t>
  </si>
  <si>
    <t>NUEVA FACTURA
O
SEGUNDO PAGO
(O POSTERIORES) DE
FACTURA ANTERIOR</t>
  </si>
  <si>
    <t>NÚMERO DE
FACTURA</t>
  </si>
  <si>
    <t>FECHA
(dd/mm/aa)</t>
  </si>
  <si>
    <t>PROVEEDOR</t>
  </si>
  <si>
    <t>NIF/CIF PROVEEDOR</t>
  </si>
  <si>
    <t>CONCEPTO FACTURA</t>
  </si>
  <si>
    <t>LÍNEA DE
ACTUACIÓN</t>
  </si>
  <si>
    <t>TIPO GASTO</t>
  </si>
  <si>
    <t>CUENTA
CONTABLE</t>
  </si>
  <si>
    <t>BASE IMPONIBLE</t>
  </si>
  <si>
    <t>BASE
IMPONIBLE IMPUTADA</t>
  </si>
  <si>
    <t xml:space="preserve">BASE
IMPONIBLE ELEGIBLE </t>
  </si>
  <si>
    <t>RETENCIÓN
PROFESIONAL
(%)</t>
  </si>
  <si>
    <t>TOTAL RETENCIÓN</t>
  </si>
  <si>
    <t>TIPO
IVA
(%)</t>
  </si>
  <si>
    <r>
      <rPr>
        <b/>
        <sz val="10"/>
        <rFont val="Century Gothic"/>
        <family val="2"/>
      </rPr>
      <t>TOTAL
IVA</t>
    </r>
    <r>
      <rPr>
        <b/>
        <sz val="6"/>
        <rFont val="Century Gothic"/>
        <family val="2"/>
      </rPr>
      <t xml:space="preserve">
(NO
SUBVENCIONABLE)</t>
    </r>
  </si>
  <si>
    <t>TOTAL
FACTURA</t>
  </si>
  <si>
    <t>IMPORTE PAGADO</t>
  </si>
  <si>
    <t>FECHA PAGO 
(dd/mm/aa)</t>
  </si>
  <si>
    <t>TOTAL</t>
  </si>
  <si>
    <t>MOD-56: RELACIÓN DE FACTURAS DE LA ACTUACIÓN 2</t>
  </si>
  <si>
    <t>MOD-56: RELACIÓN DE FACTURAS DE LA ACTUACIÓN 3</t>
  </si>
  <si>
    <t>MOD-56: RELACIÓN DE FACTURAS DE LA ACTUACIÓN 4</t>
  </si>
  <si>
    <t>RESUMEN DE FACTURAS POR LÍNEA/ACTUACIÓN Y TIPO DE GASTO</t>
  </si>
  <si>
    <t>LÍNEA o
ACTUACIÓN</t>
  </si>
  <si>
    <t>COLABORACIONES EXTERNAS
Y CONSULTORÍA</t>
  </si>
  <si>
    <t>VIAJES, ALOJAMIENTOS,
LOCOMOCIÓN
Y ENTRADA EVENTOS</t>
  </si>
  <si>
    <t>PROVEDORES &gt; 15000 CON Nº DE ORDEN</t>
  </si>
  <si>
    <t>PROVEDORES &gt; 15000 ORDENADOS</t>
  </si>
  <si>
    <t>NIF</t>
  </si>
  <si>
    <t>IMPORTE</t>
  </si>
  <si>
    <t>NIF&gt;15000</t>
  </si>
  <si>
    <t>Nº FACTURAS</t>
  </si>
  <si>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</si>
  <si>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NIF/CIF
PROVEEDOR</t>
  </si>
  <si>
    <t>SUMA
IMPORTES
FACTURADOS
AL
PROVEEDOR</t>
  </si>
  <si>
    <t>Nº TOTAL
DE
FACTURAS
DEL
PROVEEDOR</t>
  </si>
  <si>
    <t>OFERTAS ALTERNATIVAS DE PROVEEDORES PARA GASTOS/INVERSIONES DEL EXPEDIENTE CUYO IMPORTE ES SUPERIOR A 15.000 EUROS (IVA EXCLUIDO)</t>
  </si>
  <si>
    <t>IMPORTE TOTAL
DEL GASTO o
INVERSIÓN
REALIZADO
(IVA EXLUÍDO)</t>
  </si>
  <si>
    <t>OFERTAS / PROFORMAS</t>
  </si>
  <si>
    <t>INSERTAR OFERTA
o PROFORMA (PDF)</t>
  </si>
  <si>
    <t>EN SU CASO,
INSERTAR MEMORIA
JUSTIFICANDO ELECCIÓN
(PDF)</t>
  </si>
  <si>
    <t>EN SU CASO, OBSERVACIONES
DEL BENEFICIARIO</t>
  </si>
  <si>
    <t>RAZÓN SOCIAL OFERTANTE</t>
  </si>
  <si>
    <t>NIF/CIF
OFERTANTE</t>
  </si>
  <si>
    <t>NÚMERO OFERTA
o PROFORMA</t>
  </si>
  <si>
    <t>IMPORTE
OFERTA
o PROFORMA
(IVA EXLUÍDO)</t>
  </si>
  <si>
    <t>OFERTA
SELECCIONADA</t>
  </si>
  <si>
    <t>OFERTA
ALTERNATIVA</t>
  </si>
  <si>
    <t>IDENTIFICACIÓN FACTURAS BENEFICIARIO</t>
  </si>
  <si>
    <t>FECHA FACTURA</t>
  </si>
  <si>
    <t>FECHA
FACTURA
DEFINITIVA</t>
  </si>
  <si>
    <t>FECHA PAGO</t>
  </si>
  <si>
    <t>FECHA
PAGO
DEFINITIVA</t>
  </si>
  <si>
    <t>CONTROL
FECHAS
PAGOS</t>
  </si>
  <si>
    <t>PAGO
&gt; 30 días</t>
  </si>
  <si>
    <t>VALIDACIÓN INFO FECHAS PAGO-MOROSIDAD</t>
  </si>
  <si>
    <t>IMPUTADO vs ELEGIBLE</t>
  </si>
  <si>
    <t>OTRAS
INCIDENCIAS
(si/no)</t>
  </si>
  <si>
    <t>RESULTADO</t>
  </si>
  <si>
    <t>COMENTARIO INFO</t>
  </si>
  <si>
    <t>BENEF.</t>
  </si>
  <si>
    <t>INFO</t>
  </si>
  <si>
    <t>FACTURA
FUERA
PLAZO</t>
  </si>
  <si>
    <t>PAGO
FUERA
PLAZO</t>
  </si>
  <si>
    <t>ENTREGA O
PUESTA EN
MARCHA</t>
  </si>
  <si>
    <t>SUMAR
DÍAS
ACUERDO</t>
  </si>
  <si>
    <t>FECHA
MAXIMA
PAGO</t>
  </si>
  <si>
    <t>CONTINUA
INCIDENCIA</t>
  </si>
  <si>
    <t>IMPUTADO
(BENEFICIARIO)</t>
  </si>
  <si>
    <t>ELEGIBLE
(INFO)</t>
  </si>
  <si>
    <t>TIPO</t>
  </si>
  <si>
    <t>FACTURA</t>
  </si>
  <si>
    <t>IMPORTES</t>
  </si>
  <si>
    <t>EJECUTADO SEGÚN BENEFICIARIO</t>
  </si>
  <si>
    <t>ELEGIBLE SEGÚN INFO</t>
  </si>
  <si>
    <t>FECHAS</t>
  </si>
  <si>
    <t>PRIMER PAGO</t>
  </si>
  <si>
    <t>ÚLTIMO PAGO</t>
  </si>
  <si>
    <t>PRIMER PAGO
VÁLIDO</t>
  </si>
  <si>
    <t>ÚLTIMO PAGO
VÁLIDO</t>
  </si>
  <si>
    <t>OBSERVACIONES</t>
  </si>
  <si>
    <t>PROGRAMA DE AYUDA DIRIGIDO A FOMENTAR LA INNOVACIÓN Y EL EMPRENDIMIENTO</t>
  </si>
  <si>
    <t>BBRR:</t>
  </si>
  <si>
    <t>nº 82, de 11 de abril de 2023
nº100, de 2 de mayo de 2024</t>
  </si>
  <si>
    <t>ACEE</t>
  </si>
  <si>
    <t>EXTRACTO CONVOCATORIA:</t>
  </si>
  <si>
    <t>nº 147, de 28 de junio de 2025</t>
  </si>
  <si>
    <t>TIPO DE GASTO O INVERSIÓN</t>
  </si>
  <si>
    <t>PLAZO JUSTIFICACIÓN TRAS EJECUCIÓN</t>
  </si>
  <si>
    <t>CÓDIGOS ERROR</t>
  </si>
  <si>
    <t>Colaboraciones externas y consultoría</t>
  </si>
  <si>
    <t>meses</t>
  </si>
  <si>
    <t>NUEVA FACTURA</t>
  </si>
  <si>
    <t>NO HA INDICADO FECHA INICIO Y FIN DEL PROYECTO</t>
  </si>
  <si>
    <t>Viajes, alojamientos, locomoción y entrada eventos</t>
  </si>
  <si>
    <t>SEGUNDO PAGO O POSTERIORES</t>
  </si>
  <si>
    <t>CUMPLIMENTAR COLUMNA "N"</t>
  </si>
  <si>
    <t>FECHA FINAL EJECUCIÓN</t>
  </si>
  <si>
    <t>FALTAN DATOS IDENTIFICATIVOS FACTURA</t>
  </si>
  <si>
    <t>DIA FINAL EJECUCIÓN</t>
  </si>
  <si>
    <t>FACTURA FUERA PLAZO DE EJECUCIÓN</t>
  </si>
  <si>
    <t>MES FINAL EJECUCIÓN</t>
  </si>
  <si>
    <t>FALTAN DATOS ECONÓMICOS FACTURA</t>
  </si>
  <si>
    <t>AÑO FINAL DE EJECUCIÓN</t>
  </si>
  <si>
    <t>CUMPLIMENTAR DATOS DE PAGO FACTURA</t>
  </si>
  <si>
    <t>PAGO FUERA PLAZO DE JUSTIFICACIÓN</t>
  </si>
  <si>
    <t>FECHA FINAL PROV. JUSTIFICACIÓN</t>
  </si>
  <si>
    <t>FECHA FINAL DE JUSTIFICACIÓN</t>
  </si>
  <si>
    <t>COL. EXTERNAS Y CONSUL.</t>
  </si>
  <si>
    <t>VIAJES, ALOJ, LOC Y ENTRADAS</t>
  </si>
  <si>
    <t>1.1</t>
  </si>
  <si>
    <t>1.2</t>
  </si>
  <si>
    <t>1.3</t>
  </si>
  <si>
    <t>1.4</t>
  </si>
  <si>
    <t>1.5</t>
  </si>
  <si>
    <t>1.6</t>
  </si>
  <si>
    <t>1.7</t>
  </si>
  <si>
    <t>1.8</t>
  </si>
  <si>
    <t>1.9</t>
  </si>
  <si>
    <t>1.10</t>
  </si>
  <si>
    <t>1.11</t>
  </si>
  <si>
    <t>1.12</t>
  </si>
  <si>
    <t>1.13</t>
  </si>
  <si>
    <t>1.14</t>
  </si>
  <si>
    <t>1.15</t>
  </si>
  <si>
    <t>TOTAL ACTUACIÓN 1</t>
  </si>
  <si>
    <t>2.1</t>
  </si>
  <si>
    <t>2.2</t>
  </si>
  <si>
    <t>2.3</t>
  </si>
  <si>
    <t>2.4</t>
  </si>
  <si>
    <t>2.5</t>
  </si>
  <si>
    <t>2.6</t>
  </si>
  <si>
    <t>2.7</t>
  </si>
  <si>
    <t>2.8</t>
  </si>
  <si>
    <t>2.9</t>
  </si>
  <si>
    <t>2.10</t>
  </si>
  <si>
    <t>2.11</t>
  </si>
  <si>
    <t>2.12</t>
  </si>
  <si>
    <t>2.13</t>
  </si>
  <si>
    <t>2.14</t>
  </si>
  <si>
    <t>2.15</t>
  </si>
  <si>
    <t>TOTAL ACTUACIÓN 2</t>
  </si>
  <si>
    <t>3.1</t>
  </si>
  <si>
    <t>3.2</t>
  </si>
  <si>
    <t>3.3</t>
  </si>
  <si>
    <t>3.4</t>
  </si>
  <si>
    <t>3.5</t>
  </si>
  <si>
    <t>3.6</t>
  </si>
  <si>
    <t>3.7</t>
  </si>
  <si>
    <t>3.8</t>
  </si>
  <si>
    <t>3.9</t>
  </si>
  <si>
    <t>3.10</t>
  </si>
  <si>
    <t>3.11</t>
  </si>
  <si>
    <t>3.12</t>
  </si>
  <si>
    <t>3.13</t>
  </si>
  <si>
    <t>3.14</t>
  </si>
  <si>
    <t>3.15</t>
  </si>
  <si>
    <t>TOTAL ACTUACIÓN 3</t>
  </si>
  <si>
    <t>4.1</t>
  </si>
  <si>
    <t>4.2</t>
  </si>
  <si>
    <t>4.3</t>
  </si>
  <si>
    <t>4.4</t>
  </si>
  <si>
    <t>4.5</t>
  </si>
  <si>
    <t>4.6</t>
  </si>
  <si>
    <t>4.7</t>
  </si>
  <si>
    <t>4.8</t>
  </si>
  <si>
    <t>4.9</t>
  </si>
  <si>
    <t>4.10</t>
  </si>
  <si>
    <t>4.11</t>
  </si>
  <si>
    <t>4.12</t>
  </si>
  <si>
    <t>4.13</t>
  </si>
  <si>
    <t>4.14</t>
  </si>
  <si>
    <t>4.15</t>
  </si>
  <si>
    <t>TOTAL ACTUACIÓN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</si>
</sst>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2">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
      <sz val="8"/>
      <name val="Arial"/>
      <family val="2"/>
    </font>
    <font>
      <sz val="11"/>
      <name val="Arial"/>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2">
    <xf numFmtId="0" fontId="0" fillId="0" borderId="0"/>
    <xf numFmtId="0" fontId="14" fillId="0" borderId="0"/>
  </cellStyleXfs>
  <cellXfs count="412">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166" fontId="2" fillId="2" borderId="13" xfId="0" applyNumberFormat="1" applyFont="1" applyFill="1" applyBorder="1" applyAlignment="1" applyProtection="1">
      <alignment horizontal="center"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0" fontId="16" fillId="0" borderId="0" xfId="1" applyFont="1" applyAlignment="1">
      <alignment horizontal="center" vertical="center"/>
    </xf>
    <xf numFmtId="0" fontId="2" fillId="10" borderId="37" xfId="0" applyFont="1" applyFill="1" applyBorder="1" applyAlignment="1" applyProtection="1">
      <alignment horizontal="center" vertical="center"/>
      <protection locked="0"/>
    </xf>
    <xf numFmtId="0" fontId="2" fillId="10" borderId="15" xfId="0" applyFont="1" applyFill="1" applyBorder="1" applyAlignment="1" applyProtection="1">
      <alignment horizontal="center" vertical="center"/>
      <protection locked="0"/>
    </xf>
    <xf numFmtId="4" fontId="2" fillId="2" borderId="51" xfId="0" applyNumberFormat="1" applyFont="1" applyFill="1" applyBorder="1" applyAlignment="1" applyProtection="1">
      <alignment horizontal="right" vertical="center"/>
      <protection locked="0"/>
    </xf>
    <xf numFmtId="4" fontId="2" fillId="2" borderId="60" xfId="0" applyNumberFormat="1" applyFont="1" applyFill="1" applyBorder="1" applyAlignment="1" applyProtection="1">
      <alignment horizontal="right" vertical="center"/>
      <protection locked="0"/>
    </xf>
    <xf numFmtId="1" fontId="2" fillId="0" borderId="1" xfId="0" applyNumberFormat="1" applyFont="1" applyBorder="1" applyAlignment="1">
      <alignment horizontal="center" vertical="center"/>
    </xf>
    <xf numFmtId="0" fontId="2" fillId="13" borderId="3" xfId="0" applyFont="1" applyFill="1" applyBorder="1" applyAlignment="1">
      <alignment horizontal="right" vertical="center"/>
    </xf>
    <xf numFmtId="0" fontId="2" fillId="13" borderId="1" xfId="0" applyFont="1" applyFill="1" applyBorder="1" applyAlignment="1">
      <alignment horizontal="right" vertical="center"/>
    </xf>
    <xf numFmtId="0" fontId="2" fillId="13" borderId="9" xfId="0" applyFont="1" applyFill="1" applyBorder="1" applyAlignment="1">
      <alignment horizontal="right" vertical="center"/>
    </xf>
    <xf numFmtId="1" fontId="2" fillId="0" borderId="3" xfId="0" applyNumberFormat="1" applyFont="1" applyBorder="1" applyAlignment="1">
      <alignment horizontal="center" vertical="center"/>
    </xf>
    <xf numFmtId="1" fontId="2" fillId="0" borderId="9" xfId="0" applyNumberFormat="1" applyFont="1" applyBorder="1" applyAlignment="1">
      <alignment horizontal="center" vertical="center"/>
    </xf>
    <xf numFmtId="0" fontId="2" fillId="9" borderId="1" xfId="0" applyFont="1" applyFill="1" applyBorder="1"/>
    <xf numFmtId="0" fontId="2" fillId="9" borderId="1" xfId="0" applyFont="1" applyFill="1" applyBorder="1" applyAlignment="1">
      <alignment horizontal="left"/>
    </xf>
    <xf numFmtId="167" fontId="2" fillId="9" borderId="1" xfId="0" applyNumberFormat="1" applyFont="1" applyFill="1" applyBorder="1" applyAlignment="1">
      <alignment horizontal="left"/>
    </xf>
    <xf numFmtId="0" fontId="2" fillId="0" borderId="0" xfId="0" applyFont="1" applyAlignment="1">
      <alignment horizontal="right"/>
    </xf>
    <xf numFmtId="0" fontId="5" fillId="0" borderId="0" xfId="0" applyFont="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 fontId="5" fillId="0" borderId="0" xfId="0" applyNumberFormat="1" applyFont="1" applyAlignment="1">
      <alignment horizontal="center" vertical="center"/>
    </xf>
    <xf numFmtId="0" fontId="8" fillId="0" borderId="1" xfId="0" applyFont="1" applyBorder="1" applyAlignment="1">
      <alignment vertical="center" wrapText="1"/>
    </xf>
    <xf numFmtId="0" fontId="5" fillId="0" borderId="0" xfId="1" applyFont="1" applyAlignment="1">
      <alignment horizontal="right" vertical="center" indent="1"/>
    </xf>
    <xf numFmtId="166" fontId="2" fillId="10" borderId="3" xfId="0" applyNumberFormat="1"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wrapText="1"/>
      <protection locked="0"/>
    </xf>
    <xf numFmtId="0" fontId="2" fillId="10" borderId="30" xfId="0" applyFont="1" applyFill="1" applyBorder="1" applyAlignment="1" applyProtection="1">
      <alignment horizontal="center" vertical="center"/>
      <protection locked="0"/>
    </xf>
    <xf numFmtId="4" fontId="2" fillId="10" borderId="11" xfId="0" applyNumberFormat="1" applyFont="1" applyFill="1" applyBorder="1" applyAlignment="1" applyProtection="1">
      <alignment vertical="center"/>
      <protection locked="0"/>
    </xf>
    <xf numFmtId="166" fontId="5" fillId="16" borderId="1" xfId="0" applyNumberFormat="1" applyFont="1" applyFill="1" applyBorder="1" applyAlignment="1" applyProtection="1">
      <alignment horizontal="center" vertical="center"/>
      <protection locked="0"/>
    </xf>
    <xf numFmtId="166" fontId="2" fillId="9" borderId="1" xfId="0" applyNumberFormat="1" applyFont="1" applyFill="1" applyBorder="1" applyAlignment="1" applyProtection="1">
      <alignment horizontal="center" vertical="center"/>
      <protection locked="0"/>
    </xf>
    <xf numFmtId="166" fontId="2" fillId="14" borderId="61" xfId="0" applyNumberFormat="1" applyFont="1" applyFill="1" applyBorder="1" applyAlignment="1">
      <alignment horizontal="center" vertical="center"/>
    </xf>
    <xf numFmtId="166" fontId="2" fillId="14" borderId="60" xfId="0" applyNumberFormat="1" applyFont="1" applyFill="1" applyBorder="1" applyAlignment="1">
      <alignment horizontal="center" vertical="center"/>
    </xf>
    <xf numFmtId="1" fontId="2" fillId="14" borderId="15" xfId="0" applyNumberFormat="1" applyFont="1" applyFill="1" applyBorder="1" applyAlignment="1">
      <alignment horizontal="center" vertical="center"/>
    </xf>
    <xf numFmtId="0" fontId="3" fillId="0" borderId="0" xfId="0" applyFont="1" applyAlignment="1">
      <alignment horizontal="center" vertical="center"/>
    </xf>
    <xf numFmtId="0" fontId="2" fillId="10" borderId="3" xfId="0" applyFont="1" applyFill="1" applyBorder="1" applyAlignment="1" applyProtection="1">
      <alignment horizontal="center" vertical="center" wrapText="1"/>
      <protection locked="0"/>
    </xf>
    <xf numFmtId="0" fontId="2" fillId="10" borderId="1" xfId="0" applyFont="1" applyFill="1" applyBorder="1" applyAlignment="1" applyProtection="1">
      <alignment horizontal="center" vertical="center" wrapText="1"/>
      <protection locked="0"/>
    </xf>
    <xf numFmtId="0" fontId="2" fillId="10" borderId="9"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 fillId="0" borderId="0" xfId="0" applyFont="1" applyAlignment="1">
      <alignment vertical="center"/>
    </xf>
    <xf numFmtId="0" fontId="11" fillId="0" borderId="0" xfId="1" applyFont="1" applyAlignment="1">
      <alignment horizontal="center" vertical="center"/>
    </xf>
    <xf numFmtId="0" fontId="21" fillId="0" borderId="0" xfId="0" applyFont="1" applyAlignment="1">
      <alignment horizontal="center"/>
    </xf>
    <xf numFmtId="4" fontId="2" fillId="0" borderId="0" xfId="1" applyNumberFormat="1" applyFont="1" applyAlignment="1">
      <alignment horizontal="center" vertical="center"/>
    </xf>
    <xf numFmtId="166" fontId="5" fillId="3" borderId="1" xfId="0" applyNumberFormat="1" applyFont="1" applyFill="1" applyBorder="1" applyAlignment="1">
      <alignment horizontal="center" vertical="center" wrapText="1"/>
    </xf>
    <xf numFmtId="4" fontId="2" fillId="2" borderId="62" xfId="0" applyNumberFormat="1" applyFont="1" applyFill="1" applyBorder="1" applyAlignment="1" applyProtection="1">
      <alignment horizontal="right" vertical="center"/>
      <protection locked="0"/>
    </xf>
    <xf numFmtId="166" fontId="2" fillId="2" borderId="63" xfId="0" applyNumberFormat="1" applyFont="1" applyFill="1" applyBorder="1" applyAlignment="1" applyProtection="1">
      <alignment horizontal="center" vertical="center"/>
      <protection locked="0"/>
    </xf>
    <xf numFmtId="0" fontId="5" fillId="0" borderId="41" xfId="0" applyFont="1" applyBorder="1" applyAlignment="1">
      <alignment horizontal="center" vertical="center"/>
    </xf>
    <xf numFmtId="4" fontId="2" fillId="2" borderId="19" xfId="0" applyNumberFormat="1" applyFont="1" applyFill="1" applyBorder="1" applyAlignment="1" applyProtection="1">
      <alignment horizontal="right" vertical="center"/>
      <protection locked="0"/>
    </xf>
    <xf numFmtId="166" fontId="3" fillId="0" borderId="0" xfId="0" applyNumberFormat="1" applyFont="1" applyAlignment="1">
      <alignment horizontal="center" vertical="center"/>
    </xf>
    <xf numFmtId="0" fontId="5"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1" fillId="20" borderId="1" xfId="0" applyFont="1" applyFill="1" applyBorder="1" applyAlignment="1" applyProtection="1">
      <alignment horizontal="center" vertical="center" wrapText="1"/>
      <protection locked="0"/>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49" fontId="5" fillId="15" borderId="0" xfId="0" applyNumberFormat="1" applyFont="1" applyFill="1" applyAlignment="1" applyProtection="1">
      <alignment horizontal="center" vertical="center"/>
      <protection locked="0"/>
    </xf>
    <xf numFmtId="0" fontId="2" fillId="0" borderId="0" xfId="0" quotePrefix="1" applyFont="1" applyAlignment="1">
      <alignment horizontal="left" vertical="center" wrapText="1"/>
    </xf>
    <xf numFmtId="0" fontId="2" fillId="0" borderId="0" xfId="0" applyFont="1" applyAlignment="1">
      <alignment horizontal="left" vertical="center"/>
    </xf>
    <xf numFmtId="49" fontId="2" fillId="10" borderId="3" xfId="0" applyNumberFormat="1" applyFont="1" applyFill="1" applyBorder="1" applyAlignment="1" applyProtection="1">
      <alignment horizontal="center" vertical="center"/>
      <protection locked="0"/>
    </xf>
    <xf numFmtId="49" fontId="2" fillId="10" borderId="1" xfId="0" applyNumberFormat="1" applyFont="1" applyFill="1" applyBorder="1" applyAlignment="1" applyProtection="1">
      <alignment horizontal="center" vertical="center"/>
      <protection locked="0"/>
    </xf>
    <xf numFmtId="49" fontId="2" fillId="10" borderId="9" xfId="0" applyNumberFormat="1" applyFont="1" applyFill="1" applyBorder="1" applyAlignment="1" applyProtection="1">
      <alignment horizontal="center" vertical="center"/>
      <protection locked="0"/>
    </xf>
    <xf numFmtId="0" fontId="2" fillId="10" borderId="64" xfId="0" applyFont="1" applyFill="1" applyBorder="1" applyAlignment="1" applyProtection="1">
      <alignment horizontal="center" vertical="center" wrapText="1"/>
      <protection locked="0"/>
    </xf>
    <xf numFmtId="49" fontId="2" fillId="10" borderId="65" xfId="0" applyNumberFormat="1" applyFont="1" applyFill="1" applyBorder="1" applyAlignment="1" applyProtection="1">
      <alignment horizontal="center" vertical="center"/>
      <protection locked="0"/>
    </xf>
    <xf numFmtId="166" fontId="2" fillId="10" borderId="65" xfId="0" applyNumberFormat="1" applyFont="1" applyFill="1" applyBorder="1" applyAlignment="1" applyProtection="1">
      <alignment horizontal="center" vertical="center"/>
      <protection locked="0"/>
    </xf>
    <xf numFmtId="0" fontId="2" fillId="10" borderId="65" xfId="0" applyFont="1" applyFill="1" applyBorder="1" applyAlignment="1" applyProtection="1">
      <alignment horizontal="left" vertical="center" wrapText="1"/>
      <protection locked="0"/>
    </xf>
    <xf numFmtId="0" fontId="2" fillId="10" borderId="65" xfId="0" applyFont="1" applyFill="1" applyBorder="1" applyAlignment="1" applyProtection="1">
      <alignment horizontal="center" vertical="center"/>
      <protection locked="0"/>
    </xf>
    <xf numFmtId="0" fontId="2" fillId="10" borderId="65" xfId="0" applyFont="1" applyFill="1" applyBorder="1" applyAlignment="1" applyProtection="1">
      <alignment horizontal="center" vertical="center" wrapText="1"/>
      <protection locked="0"/>
    </xf>
    <xf numFmtId="0" fontId="2" fillId="10" borderId="16" xfId="0" applyFont="1" applyFill="1" applyBorder="1" applyAlignment="1" applyProtection="1">
      <alignment horizontal="center" vertical="center"/>
      <protection locked="0"/>
    </xf>
    <xf numFmtId="4" fontId="2" fillId="10" borderId="64" xfId="0" applyNumberFormat="1" applyFont="1" applyFill="1" applyBorder="1" applyAlignment="1" applyProtection="1">
      <alignment vertical="center"/>
      <protection locked="0"/>
    </xf>
    <xf numFmtId="4" fontId="2" fillId="10" borderId="65" xfId="0" applyNumberFormat="1" applyFont="1" applyFill="1" applyBorder="1" applyAlignment="1" applyProtection="1">
      <alignment vertical="center"/>
      <protection locked="0"/>
    </xf>
    <xf numFmtId="4" fontId="2" fillId="0" borderId="65" xfId="0" applyNumberFormat="1" applyFont="1" applyBorder="1" applyAlignment="1">
      <alignment vertical="center"/>
    </xf>
    <xf numFmtId="165" fontId="2" fillId="2" borderId="65" xfId="0" applyNumberFormat="1" applyFont="1" applyFill="1" applyBorder="1" applyAlignment="1" applyProtection="1">
      <alignment horizontal="center" vertical="center"/>
      <protection locked="0"/>
    </xf>
    <xf numFmtId="4" fontId="2" fillId="7" borderId="65" xfId="0" applyNumberFormat="1" applyFont="1" applyFill="1" applyBorder="1" applyAlignment="1">
      <alignment vertical="center"/>
    </xf>
    <xf numFmtId="4" fontId="2" fillId="7" borderId="66" xfId="0" applyNumberFormat="1" applyFont="1" applyFill="1" applyBorder="1" applyAlignment="1">
      <alignment vertical="center"/>
    </xf>
    <xf numFmtId="4" fontId="2" fillId="2" borderId="17" xfId="0" applyNumberFormat="1" applyFont="1" applyFill="1" applyBorder="1" applyAlignment="1" applyProtection="1">
      <alignment horizontal="right" vertical="center"/>
      <protection locked="0"/>
    </xf>
    <xf numFmtId="166" fontId="2" fillId="2" borderId="66" xfId="0" applyNumberFormat="1" applyFont="1" applyFill="1" applyBorder="1" applyAlignment="1" applyProtection="1">
      <alignment horizontal="center" vertical="center"/>
      <protection locked="0"/>
    </xf>
    <xf numFmtId="0" fontId="2" fillId="8" borderId="64" xfId="0" applyFont="1" applyFill="1" applyBorder="1" applyAlignment="1" applyProtection="1">
      <alignment vertical="center"/>
      <protection locked="0"/>
    </xf>
    <xf numFmtId="0" fontId="2" fillId="8" borderId="65" xfId="0" applyFont="1" applyFill="1" applyBorder="1" applyAlignment="1" applyProtection="1">
      <alignment vertical="center"/>
      <protection locked="0"/>
    </xf>
    <xf numFmtId="0" fontId="2" fillId="8" borderId="66" xfId="0" applyFont="1" applyFill="1" applyBorder="1" applyAlignment="1" applyProtection="1">
      <alignment vertical="center"/>
      <protection locked="0"/>
    </xf>
    <xf numFmtId="0" fontId="2" fillId="12" borderId="40" xfId="0" applyFont="1" applyFill="1" applyBorder="1" applyAlignment="1" applyProtection="1">
      <alignment vertical="top" wrapText="1"/>
      <protection locked="0"/>
    </xf>
    <xf numFmtId="0" fontId="2" fillId="0" borderId="0" xfId="0" quotePrefix="1" applyFont="1" applyAlignment="1">
      <alignment horizontal="left" vertical="center" wrapText="1"/>
    </xf>
    <xf numFmtId="0" fontId="18"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0" fontId="2"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xf>
    <xf numFmtId="49" fontId="2" fillId="0" borderId="0" xfId="0" quotePrefix="1" applyNumberFormat="1" applyFont="1" applyAlignment="1">
      <alignment horizontal="left" vertical="center" wrapText="1" inden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2" fillId="0" borderId="0" xfId="1" applyFont="1" applyAlignment="1">
      <alignment horizontal="left" vertical="center" wrapText="1"/>
    </xf>
    <xf numFmtId="0" fontId="5" fillId="16" borderId="65" xfId="1" applyFont="1" applyFill="1" applyBorder="1" applyAlignment="1">
      <alignment horizontal="center" vertical="center" wrapText="1"/>
    </xf>
    <xf numFmtId="0" fontId="5" fillId="16" borderId="47" xfId="1" applyFont="1" applyFill="1" applyBorder="1" applyAlignment="1">
      <alignment horizontal="center" vertical="center" wrapText="1"/>
    </xf>
    <xf numFmtId="0" fontId="5" fillId="0" borderId="0" xfId="1" applyFont="1" applyAlignment="1">
      <alignment horizontal="right" vertical="center" indent="1"/>
    </xf>
    <xf numFmtId="0" fontId="5" fillId="0" borderId="53" xfId="1" applyFont="1" applyBorder="1" applyAlignment="1">
      <alignment horizontal="right" vertical="center" inden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15"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9" fillId="3" borderId="42" xfId="1" applyFont="1" applyFill="1" applyBorder="1" applyAlignment="1">
      <alignment horizontal="center" vertical="center"/>
    </xf>
    <xf numFmtId="0" fontId="9" fillId="3" borderId="41" xfId="1" applyFont="1" applyFill="1" applyBorder="1" applyAlignment="1">
      <alignment horizontal="center" vertical="center"/>
    </xf>
    <xf numFmtId="0" fontId="9" fillId="3" borderId="43" xfId="1"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wrapText="1"/>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3" borderId="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1" fillId="0" borderId="0" xfId="0" applyFont="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166" fontId="16" fillId="16" borderId="1" xfId="0" applyNumberFormat="1" applyFont="1" applyFill="1" applyBorder="1" applyAlignment="1">
      <alignment horizontal="center" vertical="center" wrapText="1"/>
    </xf>
    <xf numFmtId="166" fontId="16" fillId="16" borderId="9" xfId="0" applyNumberFormat="1" applyFont="1" applyFill="1" applyBorder="1" applyAlignment="1">
      <alignment horizontal="center" vertical="center" wrapText="1"/>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5" fillId="13" borderId="1" xfId="0" applyFont="1" applyFill="1" applyBorder="1" applyAlignment="1">
      <alignment horizontal="center"/>
    </xf>
    <xf numFmtId="0" fontId="5" fillId="0" borderId="0" xfId="0" applyFont="1" applyAlignment="1">
      <alignment horizontal="center"/>
    </xf>
    <xf numFmtId="0" fontId="2" fillId="9" borderId="37" xfId="0" applyFont="1" applyFill="1" applyBorder="1" applyAlignment="1">
      <alignment horizontal="left"/>
    </xf>
    <xf numFmtId="0" fontId="2" fillId="9" borderId="38" xfId="0" applyFont="1" applyFill="1" applyBorder="1" applyAlignment="1">
      <alignment horizontal="left"/>
    </xf>
    <xf numFmtId="0" fontId="2" fillId="9" borderId="51" xfId="0" applyFont="1" applyFill="1" applyBorder="1" applyAlignment="1">
      <alignment horizontal="left"/>
    </xf>
    <xf numFmtId="0" fontId="2" fillId="9" borderId="65" xfId="0" applyFont="1" applyFill="1" applyBorder="1" applyAlignment="1">
      <alignment horizontal="center" vertical="center" wrapText="1"/>
    </xf>
    <xf numFmtId="0" fontId="2" fillId="9" borderId="47" xfId="0" applyFont="1" applyFill="1" applyBorder="1" applyAlignment="1">
      <alignment horizontal="center" vertical="center"/>
    </xf>
  </cellXfs>
  <cellStyles count="2">
    <cellStyle name="Normal" xfId="0" builtinId="0"/>
    <cellStyle name="Normal 2" xfId="1" xr:uid="{00000000-0005-0000-0000-000001000000}"/>
  </cellStyles>
  <dxfs count="151">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font>
      <fill>
        <patternFill>
          <bgColor rgb="FFC1D400"/>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color theme="9" tint="0.59996337778862885"/>
      </font>
      <fill>
        <patternFill>
          <bgColor rgb="FFC6E0B4"/>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ill>
        <patternFill>
          <bgColor rgb="FFFF0000"/>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ill>
        <patternFill>
          <bgColor rgb="FFFF0000"/>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ill>
        <patternFill>
          <bgColor rgb="FFFF0000"/>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E575"/>
      <color rgb="FFFF7C80"/>
      <color rgb="FFC6E0B4"/>
      <color rgb="FFBCE200"/>
      <color rgb="FFC1D400"/>
      <color rgb="FFE7F1F9"/>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19</xdr:col>
      <xdr:colOff>491380</xdr:colOff>
      <xdr:row>21</xdr:row>
      <xdr:rowOff>374012</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1042149</xdr:colOff>
      <xdr:row>41</xdr:row>
      <xdr:rowOff>227775</xdr:rowOff>
    </xdr:to>
    <xdr:sp macro="" textlink="">
      <xdr:nvSpPr>
        <xdr:cNvPr id="2" name="CustomShape 1" hidden="1">
          <a:extLst>
            <a:ext uri="{FF2B5EF4-FFF2-40B4-BE49-F238E27FC236}">
              <a16:creationId xmlns:a16="http://schemas.microsoft.com/office/drawing/2014/main" id="{00000000-0008-0000-0300-000002000000}"/>
            </a:ext>
          </a:extLst>
        </xdr:cNvPr>
        <xdr:cNvSpPr/>
      </xdr:nvSpPr>
      <xdr:spPr>
        <a:xfrm>
          <a:off x="1685925" y="0"/>
          <a:ext cx="9528924" cy="952417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1042149</xdr:colOff>
      <xdr:row>41</xdr:row>
      <xdr:rowOff>227775</xdr:rowOff>
    </xdr:to>
    <xdr:sp macro="" textlink="">
      <xdr:nvSpPr>
        <xdr:cNvPr id="2" name="CustomShape 1" hidden="1">
          <a:extLst>
            <a:ext uri="{FF2B5EF4-FFF2-40B4-BE49-F238E27FC236}">
              <a16:creationId xmlns:a16="http://schemas.microsoft.com/office/drawing/2014/main" id="{00000000-0008-0000-0400-000002000000}"/>
            </a:ext>
          </a:extLst>
        </xdr:cNvPr>
        <xdr:cNvSpPr/>
      </xdr:nvSpPr>
      <xdr:spPr>
        <a:xfrm>
          <a:off x="1685925" y="0"/>
          <a:ext cx="9528924" cy="952417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1042149</xdr:colOff>
      <xdr:row>41</xdr:row>
      <xdr:rowOff>227775</xdr:rowOff>
    </xdr:to>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1685925" y="0"/>
          <a:ext cx="9528924" cy="952417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19048</xdr:colOff>
      <xdr:row>1</xdr:row>
      <xdr:rowOff>19050</xdr:rowOff>
    </xdr:from>
    <xdr:to>
      <xdr:col>3</xdr:col>
      <xdr:colOff>333374</xdr:colOff>
      <xdr:row>7</xdr:row>
      <xdr:rowOff>4095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3873" y="190500"/>
          <a:ext cx="1695451" cy="10613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244</xdr:row>
      <xdr:rowOff>38100</xdr:rowOff>
    </xdr:from>
    <xdr:to>
      <xdr:col>2</xdr:col>
      <xdr:colOff>1238251</xdr:colOff>
      <xdr:row>250</xdr:row>
      <xdr:rowOff>70770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4"/>
  <sheetViews>
    <sheetView showGridLines="0" zoomScaleNormal="100" workbookViewId="0"/>
  </sheetViews>
  <sheetFormatPr defaultColWidth="9.140625" defaultRowHeight="15" customHeight="1"/>
  <cols>
    <col min="1" max="1" width="5.7109375" style="1" customWidth="1"/>
    <col min="2" max="2" width="85.7109375" style="1" customWidth="1"/>
    <col min="3" max="1001" width="10.7109375" style="1" customWidth="1"/>
    <col min="1002" max="16384" width="9.140625" style="1"/>
  </cols>
  <sheetData>
    <row r="1" spans="1:2" ht="15" customHeight="1">
      <c r="A1" s="190" t="s">
        <v>0</v>
      </c>
    </row>
    <row r="3" spans="1:2" ht="39.950000000000003" customHeight="1">
      <c r="B3" s="240" t="s">
        <v>1</v>
      </c>
    </row>
    <row r="5" spans="1:2" ht="27">
      <c r="B5" s="241" t="s">
        <v>2</v>
      </c>
    </row>
    <row r="6" spans="1:2" ht="15" customHeight="1">
      <c r="B6" s="282" t="s">
        <v>3</v>
      </c>
    </row>
    <row r="7" spans="1:2" ht="15" customHeight="1">
      <c r="B7" s="282"/>
    </row>
    <row r="8" spans="1:2" ht="15" customHeight="1">
      <c r="B8" s="282"/>
    </row>
    <row r="9" spans="1:2" ht="15" customHeight="1">
      <c r="B9" s="282"/>
    </row>
    <row r="10" spans="1:2" ht="15" customHeight="1">
      <c r="B10" s="242"/>
    </row>
    <row r="11" spans="1:2" ht="15" customHeight="1">
      <c r="B11" s="251" t="s">
        <v>4</v>
      </c>
    </row>
    <row r="12" spans="1:2" ht="9.9499999999999993" customHeight="1"/>
    <row r="13" spans="1:2" ht="15" customHeight="1">
      <c r="B13" s="243" t="s">
        <v>5</v>
      </c>
    </row>
    <row r="14" spans="1:2" ht="15" customHeight="1">
      <c r="B14" s="244" t="s">
        <v>6</v>
      </c>
    </row>
    <row r="15" spans="1:2" ht="15" customHeight="1">
      <c r="B15" s="244" t="s">
        <v>7</v>
      </c>
    </row>
    <row r="16" spans="1:2" ht="40.5">
      <c r="B16" s="245" t="s">
        <v>8</v>
      </c>
    </row>
    <row r="17" spans="2:2" ht="15" customHeight="1">
      <c r="B17" s="241"/>
    </row>
    <row r="18" spans="2:2" ht="15" customHeight="1">
      <c r="B18" s="251" t="s">
        <v>9</v>
      </c>
    </row>
    <row r="19" spans="2:2" ht="9.9499999999999993" customHeight="1"/>
    <row r="20" spans="2:2" ht="15" customHeight="1">
      <c r="B20" s="246" t="s">
        <v>10</v>
      </c>
    </row>
    <row r="21" spans="2:2" ht="15" customHeight="1">
      <c r="B21" s="279" t="s">
        <v>11</v>
      </c>
    </row>
    <row r="22" spans="2:2" ht="15" customHeight="1">
      <c r="B22" s="279"/>
    </row>
    <row r="23" spans="2:2" ht="15" customHeight="1">
      <c r="B23" s="279" t="s">
        <v>12</v>
      </c>
    </row>
    <row r="24" spans="2:2" ht="15" customHeight="1">
      <c r="B24" s="279"/>
    </row>
    <row r="25" spans="2:2" ht="15" customHeight="1">
      <c r="B25" s="279" t="s">
        <v>13</v>
      </c>
    </row>
    <row r="26" spans="2:2" ht="15" customHeight="1">
      <c r="B26" s="279"/>
    </row>
    <row r="27" spans="2:2" ht="15" customHeight="1">
      <c r="B27" s="279" t="s">
        <v>14</v>
      </c>
    </row>
    <row r="28" spans="2:2" ht="15" customHeight="1">
      <c r="B28" s="279"/>
    </row>
    <row r="29" spans="2:2" ht="30" customHeight="1">
      <c r="B29" s="247" t="s">
        <v>15</v>
      </c>
    </row>
    <row r="30" spans="2:2" ht="45" customHeight="1">
      <c r="B30" s="247" t="s">
        <v>16</v>
      </c>
    </row>
    <row r="31" spans="2:2" ht="9.9499999999999993" customHeight="1"/>
    <row r="32" spans="2:2" ht="15" customHeight="1">
      <c r="B32" s="248" t="s">
        <v>17</v>
      </c>
    </row>
    <row r="33" spans="2:2" ht="15" customHeight="1">
      <c r="B33" s="279" t="s">
        <v>18</v>
      </c>
    </row>
    <row r="34" spans="2:2" ht="15" customHeight="1">
      <c r="B34" s="279"/>
    </row>
    <row r="35" spans="2:2" ht="15" customHeight="1">
      <c r="B35" s="279"/>
    </row>
    <row r="36" spans="2:2" ht="15" customHeight="1">
      <c r="B36" s="279"/>
    </row>
    <row r="37" spans="2:2" ht="15" customHeight="1">
      <c r="B37" s="279" t="s">
        <v>19</v>
      </c>
    </row>
    <row r="38" spans="2:2" ht="15" customHeight="1">
      <c r="B38" s="279"/>
    </row>
    <row r="39" spans="2:2" ht="15" customHeight="1">
      <c r="B39" s="279"/>
    </row>
    <row r="40" spans="2:2" ht="15" customHeight="1">
      <c r="B40" s="279"/>
    </row>
    <row r="41" spans="2:2" ht="9.9499999999999993" customHeight="1">
      <c r="B41" s="249"/>
    </row>
    <row r="42" spans="2:2" ht="15" customHeight="1">
      <c r="B42" s="250" t="s">
        <v>20</v>
      </c>
    </row>
    <row r="43" spans="2:2" ht="15" customHeight="1">
      <c r="B43" s="277" t="s">
        <v>21</v>
      </c>
    </row>
    <row r="44" spans="2:2" ht="15" customHeight="1">
      <c r="B44" s="277"/>
    </row>
    <row r="45" spans="2:2" ht="9.9499999999999993" customHeight="1">
      <c r="B45" s="278" t="s">
        <v>22</v>
      </c>
    </row>
    <row r="46" spans="2:2" ht="15" customHeight="1">
      <c r="B46" s="278"/>
    </row>
    <row r="47" spans="2:2" ht="15" customHeight="1">
      <c r="B47" s="278"/>
    </row>
    <row r="48" spans="2:2" ht="15" customHeight="1">
      <c r="B48" s="278" t="s">
        <v>23</v>
      </c>
    </row>
    <row r="49" spans="2:2" ht="15" customHeight="1">
      <c r="B49" s="278"/>
    </row>
    <row r="50" spans="2:2" ht="15" customHeight="1">
      <c r="B50" s="247" t="s">
        <v>24</v>
      </c>
    </row>
    <row r="51" spans="2:2" ht="15" customHeight="1">
      <c r="B51" s="247" t="s">
        <v>25</v>
      </c>
    </row>
    <row r="52" spans="2:2" ht="15" customHeight="1">
      <c r="B52" s="279" t="s">
        <v>26</v>
      </c>
    </row>
    <row r="53" spans="2:2" ht="15" customHeight="1">
      <c r="B53" s="279"/>
    </row>
    <row r="54" spans="2:2" ht="15" customHeight="1">
      <c r="B54" s="279"/>
    </row>
    <row r="55" spans="2:2" ht="9.9499999999999993" customHeight="1"/>
    <row r="56" spans="2:2" ht="15" customHeight="1">
      <c r="B56" s="248" t="s">
        <v>27</v>
      </c>
    </row>
    <row r="57" spans="2:2" ht="15" customHeight="1">
      <c r="B57" s="247" t="s">
        <v>28</v>
      </c>
    </row>
    <row r="58" spans="2:2" ht="15" customHeight="1">
      <c r="B58" s="279" t="s">
        <v>29</v>
      </c>
    </row>
    <row r="59" spans="2:2" ht="15" customHeight="1">
      <c r="B59" s="279"/>
    </row>
    <row r="60" spans="2:2" ht="15" customHeight="1">
      <c r="B60" s="279"/>
    </row>
    <row r="61" spans="2:2" ht="15" customHeight="1">
      <c r="B61" s="279"/>
    </row>
    <row r="62" spans="2:2" ht="15" customHeight="1">
      <c r="B62" s="279" t="s">
        <v>30</v>
      </c>
    </row>
    <row r="63" spans="2:2" ht="15" customHeight="1">
      <c r="B63" s="279"/>
    </row>
    <row r="64" spans="2:2" ht="15" customHeight="1">
      <c r="B64" s="280" t="s">
        <v>31</v>
      </c>
    </row>
    <row r="65" spans="2:2" ht="15" customHeight="1">
      <c r="B65" s="280"/>
    </row>
    <row r="66" spans="2:2" ht="15" customHeight="1">
      <c r="B66" s="279" t="s">
        <v>32</v>
      </c>
    </row>
    <row r="67" spans="2:2" ht="15" customHeight="1">
      <c r="B67" s="279"/>
    </row>
    <row r="68" spans="2:2" ht="9.9499999999999993" customHeight="1"/>
    <row r="69" spans="2:2" ht="15" customHeight="1">
      <c r="B69" s="248" t="s">
        <v>33</v>
      </c>
    </row>
    <row r="70" spans="2:2" ht="15" customHeight="1">
      <c r="B70" s="279" t="s">
        <v>34</v>
      </c>
    </row>
    <row r="71" spans="2:2" ht="15" customHeight="1">
      <c r="B71" s="279"/>
    </row>
    <row r="72" spans="2:2" ht="15" customHeight="1">
      <c r="B72" s="279"/>
    </row>
    <row r="73" spans="2:2" ht="15" customHeight="1">
      <c r="B73" s="279"/>
    </row>
    <row r="74" spans="2:2" ht="15" customHeight="1">
      <c r="B74" s="279"/>
    </row>
    <row r="75" spans="2:2" ht="15" customHeight="1">
      <c r="B75" s="279" t="s">
        <v>35</v>
      </c>
    </row>
    <row r="76" spans="2:2" ht="15" customHeight="1">
      <c r="B76" s="279"/>
    </row>
    <row r="77" spans="2:2" ht="9.9499999999999993" customHeight="1"/>
    <row r="78" spans="2:2" ht="15" customHeight="1">
      <c r="B78" s="248" t="s">
        <v>36</v>
      </c>
    </row>
    <row r="79" spans="2:2" ht="15" customHeight="1">
      <c r="B79" s="279" t="s">
        <v>37</v>
      </c>
    </row>
    <row r="80" spans="2:2" ht="15" customHeight="1">
      <c r="B80" s="279"/>
    </row>
    <row r="81" spans="2:2" ht="15" customHeight="1">
      <c r="B81" s="245" t="s">
        <v>38</v>
      </c>
    </row>
    <row r="82" spans="2:2" ht="15" customHeight="1">
      <c r="B82" s="245" t="s">
        <v>39</v>
      </c>
    </row>
    <row r="83" spans="2:2" ht="15" customHeight="1">
      <c r="B83" s="281" t="s">
        <v>40</v>
      </c>
    </row>
    <row r="84" spans="2:2" ht="15" customHeight="1">
      <c r="B84" s="281"/>
    </row>
    <row r="85" spans="2:2" ht="15" customHeight="1">
      <c r="B85" s="245" t="s">
        <v>41</v>
      </c>
    </row>
    <row r="86" spans="2:2" ht="39.950000000000003" customHeight="1">
      <c r="B86" s="245" t="s">
        <v>42</v>
      </c>
    </row>
    <row r="87" spans="2:2" ht="30" customHeight="1">
      <c r="B87" s="245" t="s">
        <v>43</v>
      </c>
    </row>
    <row r="88" spans="2:2" ht="30" customHeight="1">
      <c r="B88" s="245" t="s">
        <v>44</v>
      </c>
    </row>
    <row r="89" spans="2:2" ht="9.9499999999999993" customHeight="1"/>
    <row r="90" spans="2:2" ht="15" customHeight="1">
      <c r="B90" s="248" t="s">
        <v>45</v>
      </c>
    </row>
    <row r="91" spans="2:2" ht="15" customHeight="1">
      <c r="B91" s="283" t="s">
        <v>46</v>
      </c>
    </row>
    <row r="92" spans="2:2" ht="15" customHeight="1">
      <c r="B92" s="281"/>
    </row>
    <row r="93" spans="2:2" ht="15" customHeight="1">
      <c r="B93" s="241"/>
    </row>
    <row r="94" spans="2:2" ht="15" customHeight="1">
      <c r="B94" s="251" t="s">
        <v>47</v>
      </c>
    </row>
    <row r="95" spans="2:2" ht="9.9499999999999993" customHeight="1"/>
    <row r="96" spans="2:2" ht="15" customHeight="1">
      <c r="B96" s="282" t="s">
        <v>48</v>
      </c>
    </row>
    <row r="97" spans="2:2" ht="15" customHeight="1">
      <c r="B97" s="282"/>
    </row>
    <row r="98" spans="2:2" ht="15" customHeight="1">
      <c r="B98" s="282" t="s">
        <v>49</v>
      </c>
    </row>
    <row r="99" spans="2:2" ht="15" customHeight="1">
      <c r="B99" s="282"/>
    </row>
    <row r="100" spans="2:2" ht="15" customHeight="1">
      <c r="B100" s="282"/>
    </row>
    <row r="101" spans="2:2" ht="15" customHeight="1">
      <c r="B101" s="241"/>
    </row>
    <row r="102" spans="2:2" ht="15" customHeight="1">
      <c r="B102" s="251" t="s">
        <v>50</v>
      </c>
    </row>
    <row r="103" spans="2:2" ht="9.9499999999999993" customHeight="1"/>
    <row r="104" spans="2:2" ht="15" customHeight="1">
      <c r="B104" s="282" t="s">
        <v>51</v>
      </c>
    </row>
    <row r="105" spans="2:2" ht="15" customHeight="1">
      <c r="B105" s="282"/>
    </row>
    <row r="106" spans="2:2" ht="15" customHeight="1">
      <c r="B106" s="282"/>
    </row>
    <row r="107" spans="2:2" ht="15" customHeight="1">
      <c r="B107" s="276" t="s">
        <v>52</v>
      </c>
    </row>
    <row r="108" spans="2:2" ht="15" customHeight="1">
      <c r="B108" s="276"/>
    </row>
    <row r="109" spans="2:2" ht="15" customHeight="1">
      <c r="B109" s="276"/>
    </row>
    <row r="110" spans="2:2" s="253" customFormat="1" ht="30" customHeight="1">
      <c r="B110" s="252" t="s">
        <v>53</v>
      </c>
    </row>
    <row r="111" spans="2:2" ht="30" customHeight="1">
      <c r="B111" s="252" t="s">
        <v>54</v>
      </c>
    </row>
    <row r="112" spans="2:2" ht="15" customHeight="1">
      <c r="B112" s="276" t="s">
        <v>55</v>
      </c>
    </row>
    <row r="113" spans="2:2" ht="15" customHeight="1">
      <c r="B113" s="276"/>
    </row>
    <row r="114" spans="2:2" ht="15" customHeight="1">
      <c r="B114" s="276"/>
    </row>
  </sheetData>
  <sheetProtection algorithmName="SHA-512" hashValue="dlV+wHCt8pleDeh4KwaU0cK+v6yZOPrHtludWqzeDq6ENwPlfDeBgIq9a/TlilQZX442bhMyWvhJ63E7ahp7aQ==" saltValue="49f4+WCcCNeBC6J41QNVHg==" spinCount="100000" sheet="1" objects="1" scenarios="1" selectLockedCells="1"/>
  <mergeCells count="25">
    <mergeCell ref="B6:B9"/>
    <mergeCell ref="B52:B54"/>
    <mergeCell ref="B45:B47"/>
    <mergeCell ref="B79:B80"/>
    <mergeCell ref="B27:B28"/>
    <mergeCell ref="B33:B36"/>
    <mergeCell ref="B37:B40"/>
    <mergeCell ref="B21:B22"/>
    <mergeCell ref="B23:B24"/>
    <mergeCell ref="B25:B26"/>
    <mergeCell ref="B112:B114"/>
    <mergeCell ref="B43:B44"/>
    <mergeCell ref="B48:B49"/>
    <mergeCell ref="B58:B61"/>
    <mergeCell ref="B62:B63"/>
    <mergeCell ref="B64:B65"/>
    <mergeCell ref="B66:B67"/>
    <mergeCell ref="B70:B74"/>
    <mergeCell ref="B75:B76"/>
    <mergeCell ref="B83:B84"/>
    <mergeCell ref="B98:B100"/>
    <mergeCell ref="B91:B92"/>
    <mergeCell ref="B96:B97"/>
    <mergeCell ref="B104:B106"/>
    <mergeCell ref="B107:B109"/>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2" manualBreakCount="2">
    <brk id="41" min="1" max="1" man="1"/>
    <brk id="89" min="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Z247"/>
  <sheetViews>
    <sheetView showGridLines="0" zoomScaleNormal="100" workbookViewId="0"/>
  </sheetViews>
  <sheetFormatPr defaultColWidth="11.42578125" defaultRowHeight="13.5"/>
  <cols>
    <col min="1" max="1" width="1.7109375" style="1" customWidth="1"/>
    <col min="2" max="2" width="5.7109375" style="1" hidden="1" customWidth="1"/>
    <col min="3" max="3" width="5.7109375" style="4" hidden="1"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7" width="11.42578125" style="3"/>
    <col min="18" max="18" width="9.7109375" style="3" customWidth="1"/>
    <col min="19" max="19" width="11.42578125" style="3"/>
    <col min="20" max="20" width="11.42578125" style="4"/>
    <col min="21" max="22" width="12.7109375" style="4" customWidth="1"/>
    <col min="23" max="24" width="11.42578125" style="4"/>
    <col min="25" max="25" width="85.140625" style="1" customWidth="1"/>
    <col min="26" max="26" width="11.5703125" customWidth="1"/>
    <col min="27" max="16384" width="11.42578125" style="1"/>
  </cols>
  <sheetData>
    <row r="1" spans="2:25">
      <c r="C1" s="4" t="str">
        <f>IF(EXPEDIENTE!A1=0,"",EXPEDIENTE!A1)</f>
        <v/>
      </c>
    </row>
    <row r="2" spans="2:25" ht="14.25" thickBot="1"/>
    <row r="3" spans="2:25" ht="13.5" customHeight="1">
      <c r="D3" s="391" t="s">
        <v>141</v>
      </c>
      <c r="E3" s="392"/>
      <c r="F3" s="393"/>
      <c r="G3" s="399" t="s">
        <v>142</v>
      </c>
      <c r="H3" s="400"/>
      <c r="I3" s="401"/>
      <c r="J3" s="402" t="s">
        <v>143</v>
      </c>
      <c r="K3" s="399" t="s">
        <v>144</v>
      </c>
      <c r="L3" s="400"/>
      <c r="M3" s="401"/>
      <c r="N3" s="380" t="s">
        <v>145</v>
      </c>
      <c r="O3" s="383" t="s">
        <v>146</v>
      </c>
      <c r="P3" s="373" t="s">
        <v>147</v>
      </c>
      <c r="Q3" s="386" t="s">
        <v>148</v>
      </c>
      <c r="R3" s="387"/>
      <c r="S3" s="387"/>
      <c r="T3" s="388"/>
      <c r="U3" s="367" t="s">
        <v>149</v>
      </c>
      <c r="V3" s="368"/>
      <c r="W3" s="358" t="s">
        <v>150</v>
      </c>
      <c r="X3" s="361" t="s">
        <v>151</v>
      </c>
      <c r="Y3" s="364" t="s">
        <v>152</v>
      </c>
    </row>
    <row r="4" spans="2:25" ht="13.5" customHeight="1">
      <c r="D4" s="394"/>
      <c r="E4" s="395"/>
      <c r="F4" s="396"/>
      <c r="G4" s="112" t="s">
        <v>153</v>
      </c>
      <c r="H4" s="114" t="s">
        <v>154</v>
      </c>
      <c r="I4" s="397" t="s">
        <v>155</v>
      </c>
      <c r="J4" s="403"/>
      <c r="K4" s="112" t="s">
        <v>153</v>
      </c>
      <c r="L4" s="114" t="s">
        <v>154</v>
      </c>
      <c r="M4" s="397" t="s">
        <v>156</v>
      </c>
      <c r="N4" s="381"/>
      <c r="O4" s="384"/>
      <c r="P4" s="374"/>
      <c r="Q4" s="376" t="s">
        <v>157</v>
      </c>
      <c r="R4" s="389" t="s">
        <v>158</v>
      </c>
      <c r="S4" s="376" t="s">
        <v>159</v>
      </c>
      <c r="T4" s="378" t="s">
        <v>160</v>
      </c>
      <c r="U4" s="369" t="s">
        <v>161</v>
      </c>
      <c r="V4" s="371" t="s">
        <v>162</v>
      </c>
      <c r="W4" s="359"/>
      <c r="X4" s="362"/>
      <c r="Y4" s="365"/>
    </row>
    <row r="5" spans="2:25" s="4" customFormat="1" ht="27.75" thickBot="1">
      <c r="D5" s="19" t="s">
        <v>163</v>
      </c>
      <c r="E5" s="20" t="s">
        <v>164</v>
      </c>
      <c r="F5" s="21" t="s">
        <v>95</v>
      </c>
      <c r="G5" s="113" t="s">
        <v>86</v>
      </c>
      <c r="H5" s="115" t="s">
        <v>86</v>
      </c>
      <c r="I5" s="398"/>
      <c r="J5" s="404"/>
      <c r="K5" s="113" t="s">
        <v>89</v>
      </c>
      <c r="L5" s="115" t="s">
        <v>89</v>
      </c>
      <c r="M5" s="398"/>
      <c r="N5" s="382"/>
      <c r="O5" s="385"/>
      <c r="P5" s="375"/>
      <c r="Q5" s="377"/>
      <c r="R5" s="390"/>
      <c r="S5" s="377"/>
      <c r="T5" s="379"/>
      <c r="U5" s="370"/>
      <c r="V5" s="372"/>
      <c r="W5" s="360"/>
      <c r="X5" s="363"/>
      <c r="Y5" s="366"/>
    </row>
    <row r="6" spans="2:25" ht="39.950000000000003" customHeight="1">
      <c r="B6" s="1">
        <f>IF(Y6&lt;&gt;"",1,0)</f>
        <v>0</v>
      </c>
      <c r="C6" s="4">
        <v>1</v>
      </c>
      <c r="D6" s="22" t="str">
        <f>IF('RELACIÓN FACTURAS ACTUACIÓN 1'!N8="","",'RELACIÓN FACTURAS ACTUACIÓN 1'!N8)</f>
        <v/>
      </c>
      <c r="E6" s="197" t="str">
        <f>IF('RELACIÓN FACTURAS ACTUACIÓN 1'!O8="","",'RELACIÓN FACTURAS ACTUACIÓN 1'!O8)</f>
        <v/>
      </c>
      <c r="F6" s="23" t="str">
        <f>IF('RELACIÓN FACTURAS ACTUACIÓN 1'!Q8="","",'RELACIÓN FACTURAS ACTUACIÓN 1'!Q8)</f>
        <v/>
      </c>
      <c r="G6" s="105" t="str">
        <f>IF(D6="","",IF(AND(D6="NUEVA FACTURA",'RELACIÓN FACTURAS ACTUACIÓN 1'!P8=""),"",IF(AND(D6="NUEVA FACTURA",'RELACIÓN FACTURAS ACTUACIÓN 1'!P8&lt;&gt;""),'RELACIÓN FACTURAS ACTUACIÓN 1'!P8,IF(D6="SEGUNDO PAGO O POSTERIORES",G5,""))))</f>
        <v/>
      </c>
      <c r="H6" s="31"/>
      <c r="I6" s="28" t="str">
        <f>IF(D6="","",IF(J6="","REVISAR",IF(OR(J6&lt;EXPEDIENTE!$F$24,J6&gt;EXPEDIENTE!$F$26),"SI","NO")))</f>
        <v/>
      </c>
      <c r="J6" s="108" t="str">
        <f t="shared" ref="J6:J31" si="0">IF(D6="","",IF(H6&lt;&gt;"",H6,G6))</f>
        <v/>
      </c>
      <c r="K6" s="111" t="str">
        <f>IF(D6="","",IF('RELACIÓN FACTURAS ACTUACIÓN 1'!AF8="","",'RELACIÓN FACTURAS ACTUACIÓN 1'!AF8))</f>
        <v/>
      </c>
      <c r="L6" s="31"/>
      <c r="M6" s="28" t="str">
        <f>IF(D6="","",IF(N6="","REVISAR",IF(OR(N6&lt;EXPEDIENTE!$F$24,N6&gt;EXPEDIENTE!$F$28),"SI","NO")))</f>
        <v/>
      </c>
      <c r="N6" s="174" t="str">
        <f t="shared" ref="N6:N31" si="1">IF(D6="","",IF(L6&lt;&gt;"",L6,K6))</f>
        <v/>
      </c>
      <c r="O6" s="175">
        <f>IF(N6&lt;EXPEDIENTE!$H$24,-1,IF(N6&gt;EXPEDIENTE!$H$28,1,0))</f>
        <v>0</v>
      </c>
      <c r="P6" s="117" t="str">
        <f t="shared" ref="P6:P31" si="2">IF(D6="","",IF(OR(J6="",N6=""),"PDTE",IF(N6-J6&gt;30,"SI","NO")))</f>
        <v/>
      </c>
      <c r="Q6" s="31"/>
      <c r="R6" s="200"/>
      <c r="S6" s="31" t="str">
        <f>IF(OR(Q6="",R6=""),"",IF(P6="SI",DATE(YEAR(Q6),MONTH(Q6),DAY(Q6)+R6),""))</f>
        <v/>
      </c>
      <c r="T6" s="28" t="str">
        <f>IF(D6="","",IF(AND(P6="NO",Q6="",S6=""),"NO",IF(OR(Q6="",R6="",S6=""),"PDTE",IF(S6&lt;N6,"SI","NO"))))</f>
        <v/>
      </c>
      <c r="U6" s="36" t="str">
        <f>IF('RELACIÓN FACTURAS ACTUACIÓN 1'!X8="","",'RELACIÓN FACTURAS ACTUACIÓN 1'!X8)</f>
        <v/>
      </c>
      <c r="V6" s="99" t="str">
        <f>IF('RELACIÓN FACTURAS ACTUACIÓN 1'!Y8="","",'RELACIÓN FACTURAS ACTUACIÓN 1'!Y8)</f>
        <v/>
      </c>
      <c r="W6" s="33"/>
      <c r="X6" s="102" t="str">
        <f t="shared" ref="X6:X31" si="3">IF(D6="","",IF(AND(I6="NO",M6="NO",T6="NO",W6="NO"),"OK","NO OK"))</f>
        <v/>
      </c>
      <c r="Y6" s="40"/>
    </row>
    <row r="7" spans="2:25" ht="39.950000000000003" customHeight="1">
      <c r="B7" s="1">
        <f>IF(Y7&lt;&gt;"",MAX($B$6:B6)+1,0)</f>
        <v>0</v>
      </c>
      <c r="C7" s="4">
        <v>2</v>
      </c>
      <c r="D7" s="24" t="str">
        <f>IF('RELACIÓN FACTURAS ACTUACIÓN 1'!N9="","",'RELACIÓN FACTURAS ACTUACIÓN 1'!N9)</f>
        <v/>
      </c>
      <c r="E7" s="198" t="str">
        <f>IF(D7="SEGUNDO PAGO O POSTERIORES",E6,IF('RELACIÓN FACTURAS ACTUACIÓN 1'!O9="","",'RELACIÓN FACTURAS ACTUACIÓN 1'!O9))</f>
        <v/>
      </c>
      <c r="F7" s="25" t="str">
        <f>IF(D7="SEGUNDO PAGO O POSTERIORES",F6,IF('RELACIÓN FACTURAS ACTUACIÓN 1'!Q9="","",'RELACIÓN FACTURAS ACTUACIÓN 1'!Q9))</f>
        <v/>
      </c>
      <c r="G7" s="106" t="str">
        <f>IF(D7="","",IF(AND(D7="NUEVA FACTURA",'RELACIÓN FACTURAS ACTUACIÓN 1'!P9=""),"",IF(AND(D7="NUEVA FACTURA",'RELACIÓN FACTURAS ACTUACIÓN 1'!P9&lt;&gt;""),'RELACIÓN FACTURAS ACTUACIÓN 1'!P9,IF(D7="SEGUNDO PAGO O POSTERIORES",G6,""))))</f>
        <v/>
      </c>
      <c r="H7" s="18"/>
      <c r="I7" s="29" t="str">
        <f>IF(D7="","",IF(J7="","REVISAR",IF(OR(J7&lt;EXPEDIENTE!$F$24,J7&gt;EXPEDIENTE!$F$26),"SI","NO")))</f>
        <v/>
      </c>
      <c r="J7" s="109" t="str">
        <f t="shared" si="0"/>
        <v/>
      </c>
      <c r="K7" s="106" t="str">
        <f>IF(D7="","",IF('RELACIÓN FACTURAS ACTUACIÓN 1'!AF9="","",'RELACIÓN FACTURAS ACTUACIÓN 1'!AF9))</f>
        <v/>
      </c>
      <c r="L7" s="18"/>
      <c r="M7" s="29" t="str">
        <f>IF(D7="","",IF(N7="","REVISAR",IF(OR(N7&lt;EXPEDIENTE!$F$24,N7&gt;EXPEDIENTE!$F$28),"SI","NO")))</f>
        <v/>
      </c>
      <c r="N7" s="174" t="str">
        <f t="shared" si="1"/>
        <v/>
      </c>
      <c r="O7" s="175">
        <f>IF(N7&lt;EXPEDIENTE!$H$24,-1,IF(N7&gt;EXPEDIENTE!$H$28,1,0))</f>
        <v>0</v>
      </c>
      <c r="P7" s="176" t="str">
        <f t="shared" si="2"/>
        <v/>
      </c>
      <c r="Q7" s="18"/>
      <c r="R7" s="196"/>
      <c r="S7" s="18" t="str">
        <f>IF(OR(Q7="",R7=""),"",IF(P7="SI",DATE(YEAR(Q7),MONTH(Q7),DAY(Q7)+R7),""))</f>
        <v/>
      </c>
      <c r="T7" s="29" t="str">
        <f t="shared" ref="T7:T31" si="4">IF(D7="","",IF(AND(P7="NO",Q7="",S7=""),"NO",IF(OR(Q7="",R7="",S7=""),"PDTE",IF(S7&lt;N7,"SI","NO"))))</f>
        <v/>
      </c>
      <c r="U7" s="37" t="str">
        <f>IF('RELACIÓN FACTURAS ACTUACIÓN 1'!X9="","",'RELACIÓN FACTURAS ACTUACIÓN 1'!X9)</f>
        <v/>
      </c>
      <c r="V7" s="100" t="str">
        <f>IF('RELACIÓN FACTURAS ACTUACIÓN 1'!Y9="","",'RELACIÓN FACTURAS ACTUACIÓN 1'!Y9)</f>
        <v/>
      </c>
      <c r="W7" s="34"/>
      <c r="X7" s="103" t="str">
        <f t="shared" si="3"/>
        <v/>
      </c>
      <c r="Y7" s="41"/>
    </row>
    <row r="8" spans="2:25" ht="39.950000000000003" customHeight="1">
      <c r="B8" s="1">
        <f>IF(Y8&lt;&gt;"",MAX($B$6:B7)+1,0)</f>
        <v>0</v>
      </c>
      <c r="C8" s="4">
        <v>3</v>
      </c>
      <c r="D8" s="24" t="str">
        <f>IF('RELACIÓN FACTURAS ACTUACIÓN 1'!N10="","",'RELACIÓN FACTURAS ACTUACIÓN 1'!N10)</f>
        <v/>
      </c>
      <c r="E8" s="198" t="str">
        <f>IF(D8="SEGUNDO PAGO O POSTERIORES",E7,IF('RELACIÓN FACTURAS ACTUACIÓN 1'!O10="","",'RELACIÓN FACTURAS ACTUACIÓN 1'!O10))</f>
        <v/>
      </c>
      <c r="F8" s="25" t="str">
        <f>IF(D8="SEGUNDO PAGO O POSTERIORES",F7,IF('RELACIÓN FACTURAS ACTUACIÓN 1'!Q10="","",'RELACIÓN FACTURAS ACTUACIÓN 1'!Q10))</f>
        <v/>
      </c>
      <c r="G8" s="106" t="str">
        <f>IF(D8="","",IF(AND(D8="NUEVA FACTURA",'RELACIÓN FACTURAS ACTUACIÓN 1'!P10=""),"",IF(AND(D8="NUEVA FACTURA",'RELACIÓN FACTURAS ACTUACIÓN 1'!P10&lt;&gt;""),'RELACIÓN FACTURAS ACTUACIÓN 1'!P10,IF(D8="SEGUNDO PAGO O POSTERIORES",G7,""))))</f>
        <v/>
      </c>
      <c r="H8" s="18"/>
      <c r="I8" s="29" t="str">
        <f>IF(D8="","",IF(J8="","REVISAR",IF(OR(J8&lt;EXPEDIENTE!$F$24,J8&gt;EXPEDIENTE!$F$26),"SI","NO")))</f>
        <v/>
      </c>
      <c r="J8" s="109" t="str">
        <f t="shared" si="0"/>
        <v/>
      </c>
      <c r="K8" s="106" t="str">
        <f>IF(D8="","",IF('RELACIÓN FACTURAS ACTUACIÓN 1'!AF10="","",'RELACIÓN FACTURAS ACTUACIÓN 1'!AF10))</f>
        <v/>
      </c>
      <c r="L8" s="18"/>
      <c r="M8" s="29" t="str">
        <f>IF(D8="","",IF(N8="","REVISAR",IF(OR(N8&lt;EXPEDIENTE!$F$24,N8&gt;EXPEDIENTE!$F$28),"SI","NO")))</f>
        <v/>
      </c>
      <c r="N8" s="174" t="str">
        <f t="shared" si="1"/>
        <v/>
      </c>
      <c r="O8" s="175">
        <f>IF(N8&lt;EXPEDIENTE!$H$24,-1,IF(N8&gt;EXPEDIENTE!$H$28,1,0))</f>
        <v>0</v>
      </c>
      <c r="P8" s="176" t="str">
        <f t="shared" si="2"/>
        <v/>
      </c>
      <c r="Q8" s="18"/>
      <c r="R8" s="196"/>
      <c r="S8" s="18" t="str">
        <f t="shared" ref="S8:S31" si="5">IF(OR(Q8="",R8=""),"",IF(P8="SI",DATE(YEAR(Q8),MONTH(Q8),DAY(Q8)+R8),""))</f>
        <v/>
      </c>
      <c r="T8" s="29" t="str">
        <f t="shared" si="4"/>
        <v/>
      </c>
      <c r="U8" s="37" t="str">
        <f>IF('RELACIÓN FACTURAS ACTUACIÓN 1'!X10="","",'RELACIÓN FACTURAS ACTUACIÓN 1'!X10)</f>
        <v/>
      </c>
      <c r="V8" s="100" t="str">
        <f>IF('RELACIÓN FACTURAS ACTUACIÓN 1'!Y10="","",'RELACIÓN FACTURAS ACTUACIÓN 1'!Y10)</f>
        <v/>
      </c>
      <c r="W8" s="34"/>
      <c r="X8" s="103" t="str">
        <f t="shared" si="3"/>
        <v/>
      </c>
      <c r="Y8" s="41"/>
    </row>
    <row r="9" spans="2:25" ht="39.950000000000003" customHeight="1">
      <c r="B9" s="1">
        <f>IF(Y9&lt;&gt;"",MAX($B$6:B8)+1,0)</f>
        <v>0</v>
      </c>
      <c r="C9" s="4">
        <v>4</v>
      </c>
      <c r="D9" s="24" t="str">
        <f>IF('RELACIÓN FACTURAS ACTUACIÓN 1'!N11="","",'RELACIÓN FACTURAS ACTUACIÓN 1'!N11)</f>
        <v/>
      </c>
      <c r="E9" s="198" t="str">
        <f>IF(D9="SEGUNDO PAGO O POSTERIORES",E8,IF('RELACIÓN FACTURAS ACTUACIÓN 1'!O11="","",'RELACIÓN FACTURAS ACTUACIÓN 1'!O11))</f>
        <v/>
      </c>
      <c r="F9" s="25" t="str">
        <f>IF(D9="SEGUNDO PAGO O POSTERIORES",F8,IF('RELACIÓN FACTURAS ACTUACIÓN 1'!Q11="","",'RELACIÓN FACTURAS ACTUACIÓN 1'!Q11))</f>
        <v/>
      </c>
      <c r="G9" s="106" t="str">
        <f>IF(D9="","",IF(AND(D9="NUEVA FACTURA",'RELACIÓN FACTURAS ACTUACIÓN 1'!P11=""),"",IF(AND(D9="NUEVA FACTURA",'RELACIÓN FACTURAS ACTUACIÓN 1'!P11&lt;&gt;""),'RELACIÓN FACTURAS ACTUACIÓN 1'!P11,IF(D9="SEGUNDO PAGO O POSTERIORES",G8,""))))</f>
        <v/>
      </c>
      <c r="H9" s="18"/>
      <c r="I9" s="29" t="str">
        <f>IF(D9="","",IF(J9="","REVISAR",IF(OR(J9&lt;EXPEDIENTE!$F$24,J9&gt;EXPEDIENTE!$F$26),"SI","NO")))</f>
        <v/>
      </c>
      <c r="J9" s="109" t="str">
        <f t="shared" si="0"/>
        <v/>
      </c>
      <c r="K9" s="106" t="str">
        <f>IF(D9="","",IF('RELACIÓN FACTURAS ACTUACIÓN 1'!AF11="","",'RELACIÓN FACTURAS ACTUACIÓN 1'!AF11))</f>
        <v/>
      </c>
      <c r="L9" s="18"/>
      <c r="M9" s="29" t="str">
        <f>IF(D9="","",IF(N9="","REVISAR",IF(OR(N9&lt;EXPEDIENTE!$F$24,N9&gt;EXPEDIENTE!$F$28),"SI","NO")))</f>
        <v/>
      </c>
      <c r="N9" s="174" t="str">
        <f t="shared" si="1"/>
        <v/>
      </c>
      <c r="O9" s="175">
        <f>IF(N9&lt;EXPEDIENTE!$H$24,-1,IF(N9&gt;EXPEDIENTE!$H$28,1,0))</f>
        <v>0</v>
      </c>
      <c r="P9" s="176" t="str">
        <f t="shared" si="2"/>
        <v/>
      </c>
      <c r="Q9" s="18"/>
      <c r="R9" s="196"/>
      <c r="S9" s="18" t="str">
        <f t="shared" si="5"/>
        <v/>
      </c>
      <c r="T9" s="29" t="str">
        <f t="shared" si="4"/>
        <v/>
      </c>
      <c r="U9" s="37" t="str">
        <f>IF('RELACIÓN FACTURAS ACTUACIÓN 1'!X11="","",'RELACIÓN FACTURAS ACTUACIÓN 1'!X11)</f>
        <v/>
      </c>
      <c r="V9" s="100" t="str">
        <f>IF('RELACIÓN FACTURAS ACTUACIÓN 1'!Y11="","",'RELACIÓN FACTURAS ACTUACIÓN 1'!Y11)</f>
        <v/>
      </c>
      <c r="W9" s="34"/>
      <c r="X9" s="103" t="str">
        <f t="shared" si="3"/>
        <v/>
      </c>
      <c r="Y9" s="41"/>
    </row>
    <row r="10" spans="2:25" ht="39.950000000000003" customHeight="1">
      <c r="B10" s="1">
        <f>IF(Y10&lt;&gt;"",MAX($B$6:B9)+1,0)</f>
        <v>0</v>
      </c>
      <c r="C10" s="4">
        <v>5</v>
      </c>
      <c r="D10" s="24" t="str">
        <f>IF('RELACIÓN FACTURAS ACTUACIÓN 1'!N12="","",'RELACIÓN FACTURAS ACTUACIÓN 1'!N12)</f>
        <v/>
      </c>
      <c r="E10" s="198" t="str">
        <f>IF(D10="SEGUNDO PAGO O POSTERIORES",E9,IF('RELACIÓN FACTURAS ACTUACIÓN 1'!O12="","",'RELACIÓN FACTURAS ACTUACIÓN 1'!O12))</f>
        <v/>
      </c>
      <c r="F10" s="25" t="str">
        <f>IF(D10="SEGUNDO PAGO O POSTERIORES",F9,IF('RELACIÓN FACTURAS ACTUACIÓN 1'!Q12="","",'RELACIÓN FACTURAS ACTUACIÓN 1'!Q12))</f>
        <v/>
      </c>
      <c r="G10" s="106" t="str">
        <f>IF(D10="","",IF(AND(D10="NUEVA FACTURA",'RELACIÓN FACTURAS ACTUACIÓN 1'!P12=""),"",IF(AND(D10="NUEVA FACTURA",'RELACIÓN FACTURAS ACTUACIÓN 1'!P12&lt;&gt;""),'RELACIÓN FACTURAS ACTUACIÓN 1'!P12,IF(D10="SEGUNDO PAGO O POSTERIORES",G9,""))))</f>
        <v/>
      </c>
      <c r="H10" s="18"/>
      <c r="I10" s="29" t="str">
        <f>IF(D10="","",IF(J10="","REVISAR",IF(OR(J10&lt;EXPEDIENTE!$F$24,J10&gt;EXPEDIENTE!$F$26),"SI","NO")))</f>
        <v/>
      </c>
      <c r="J10" s="109" t="str">
        <f t="shared" si="0"/>
        <v/>
      </c>
      <c r="K10" s="106" t="str">
        <f>IF(D10="","",IF('RELACIÓN FACTURAS ACTUACIÓN 1'!AF12="","",'RELACIÓN FACTURAS ACTUACIÓN 1'!AF12))</f>
        <v/>
      </c>
      <c r="L10" s="18"/>
      <c r="M10" s="29" t="str">
        <f>IF(D10="","",IF(N10="","REVISAR",IF(OR(N10&lt;EXPEDIENTE!$F$24,N10&gt;EXPEDIENTE!$F$28),"SI","NO")))</f>
        <v/>
      </c>
      <c r="N10" s="174" t="str">
        <f t="shared" si="1"/>
        <v/>
      </c>
      <c r="O10" s="175">
        <f>IF(N10&lt;EXPEDIENTE!$H$24,-1,IF(N10&gt;EXPEDIENTE!$H$28,1,0))</f>
        <v>0</v>
      </c>
      <c r="P10" s="176" t="str">
        <f t="shared" si="2"/>
        <v/>
      </c>
      <c r="Q10" s="18"/>
      <c r="R10" s="196"/>
      <c r="S10" s="18" t="str">
        <f t="shared" si="5"/>
        <v/>
      </c>
      <c r="T10" s="29" t="str">
        <f t="shared" si="4"/>
        <v/>
      </c>
      <c r="U10" s="37" t="str">
        <f>IF('RELACIÓN FACTURAS ACTUACIÓN 1'!X12="","",'RELACIÓN FACTURAS ACTUACIÓN 1'!X12)</f>
        <v/>
      </c>
      <c r="V10" s="100"/>
      <c r="W10" s="34"/>
      <c r="X10" s="103" t="str">
        <f t="shared" si="3"/>
        <v/>
      </c>
      <c r="Y10" s="41"/>
    </row>
    <row r="11" spans="2:25" ht="39.950000000000003" customHeight="1">
      <c r="B11" s="1">
        <f>IF(Y11&lt;&gt;"",MAX($B$6:B10)+1,0)</f>
        <v>0</v>
      </c>
      <c r="C11" s="4">
        <v>6</v>
      </c>
      <c r="D11" s="24" t="str">
        <f>IF('RELACIÓN FACTURAS ACTUACIÓN 1'!N13="","",'RELACIÓN FACTURAS ACTUACIÓN 1'!N13)</f>
        <v/>
      </c>
      <c r="E11" s="198" t="str">
        <f>IF(D11="SEGUNDO PAGO O POSTERIORES",E10,IF('RELACIÓN FACTURAS ACTUACIÓN 1'!O13="","",'RELACIÓN FACTURAS ACTUACIÓN 1'!O13))</f>
        <v/>
      </c>
      <c r="F11" s="25" t="str">
        <f>IF(D11="SEGUNDO PAGO O POSTERIORES",F10,IF('RELACIÓN FACTURAS ACTUACIÓN 1'!Q13="","",'RELACIÓN FACTURAS ACTUACIÓN 1'!Q13))</f>
        <v/>
      </c>
      <c r="G11" s="106" t="str">
        <f>IF(D11="","",IF(AND(D11="NUEVA FACTURA",'RELACIÓN FACTURAS ACTUACIÓN 1'!P13=""),"",IF(AND(D11="NUEVA FACTURA",'RELACIÓN FACTURAS ACTUACIÓN 1'!P13&lt;&gt;""),'RELACIÓN FACTURAS ACTUACIÓN 1'!P13,IF(D11="SEGUNDO PAGO O POSTERIORES",G10,""))))</f>
        <v/>
      </c>
      <c r="H11" s="18"/>
      <c r="I11" s="29" t="str">
        <f>IF(D11="","",IF(J11="","REVISAR",IF(OR(J11&lt;EXPEDIENTE!$F$24,J11&gt;EXPEDIENTE!$F$26),"SI","NO")))</f>
        <v/>
      </c>
      <c r="J11" s="109" t="str">
        <f t="shared" si="0"/>
        <v/>
      </c>
      <c r="K11" s="106" t="str">
        <f>IF(D11="","",IF('RELACIÓN FACTURAS ACTUACIÓN 1'!AF13="","",'RELACIÓN FACTURAS ACTUACIÓN 1'!AF13))</f>
        <v/>
      </c>
      <c r="L11" s="18"/>
      <c r="M11" s="29" t="str">
        <f>IF(D11="","",IF(N11="","REVISAR",IF(OR(N11&lt;EXPEDIENTE!$F$24,N11&gt;EXPEDIENTE!$F$28),"SI","NO")))</f>
        <v/>
      </c>
      <c r="N11" s="174" t="str">
        <f t="shared" si="1"/>
        <v/>
      </c>
      <c r="O11" s="175">
        <f>IF(N11&lt;EXPEDIENTE!$H$24,-1,IF(N11&gt;EXPEDIENTE!$H$28,1,0))</f>
        <v>0</v>
      </c>
      <c r="P11" s="176" t="str">
        <f t="shared" si="2"/>
        <v/>
      </c>
      <c r="Q11" s="18"/>
      <c r="R11" s="196"/>
      <c r="S11" s="18" t="str">
        <f t="shared" si="5"/>
        <v/>
      </c>
      <c r="T11" s="29" t="str">
        <f t="shared" si="4"/>
        <v/>
      </c>
      <c r="U11" s="37" t="str">
        <f>IF('RELACIÓN FACTURAS ACTUACIÓN 1'!X13="","",'RELACIÓN FACTURAS ACTUACIÓN 1'!X13)</f>
        <v/>
      </c>
      <c r="V11" s="100" t="str">
        <f>IF('RELACIÓN FACTURAS ACTUACIÓN 1'!Y13="","",'RELACIÓN FACTURAS ACTUACIÓN 1'!Y13)</f>
        <v/>
      </c>
      <c r="W11" s="34"/>
      <c r="X11" s="103" t="str">
        <f t="shared" si="3"/>
        <v/>
      </c>
      <c r="Y11" s="41"/>
    </row>
    <row r="12" spans="2:25" ht="39.950000000000003" customHeight="1">
      <c r="B12" s="1">
        <f>IF(Y12&lt;&gt;"",MAX($B$6:B11)+1,0)</f>
        <v>0</v>
      </c>
      <c r="C12" s="4">
        <v>7</v>
      </c>
      <c r="D12" s="24" t="str">
        <f>IF('RELACIÓN FACTURAS ACTUACIÓN 1'!N14="","",'RELACIÓN FACTURAS ACTUACIÓN 1'!N14)</f>
        <v/>
      </c>
      <c r="E12" s="198" t="str">
        <f>IF(D12="SEGUNDO PAGO O POSTERIORES",E11,IF('RELACIÓN FACTURAS ACTUACIÓN 1'!O14="","",'RELACIÓN FACTURAS ACTUACIÓN 1'!O14))</f>
        <v/>
      </c>
      <c r="F12" s="25" t="str">
        <f>IF(D12="SEGUNDO PAGO O POSTERIORES",F11,IF('RELACIÓN FACTURAS ACTUACIÓN 1'!Q14="","",'RELACIÓN FACTURAS ACTUACIÓN 1'!Q14))</f>
        <v/>
      </c>
      <c r="G12" s="106" t="str">
        <f>IF(D12="","",IF(AND(D12="NUEVA FACTURA",'RELACIÓN FACTURAS ACTUACIÓN 1'!P14=""),"",IF(AND(D12="NUEVA FACTURA",'RELACIÓN FACTURAS ACTUACIÓN 1'!P14&lt;&gt;""),'RELACIÓN FACTURAS ACTUACIÓN 1'!P14,IF(D12="SEGUNDO PAGO O POSTERIORES",G11,""))))</f>
        <v/>
      </c>
      <c r="H12" s="18"/>
      <c r="I12" s="29" t="str">
        <f>IF(D12="","",IF(J12="","REVISAR",IF(OR(J12&lt;EXPEDIENTE!$F$24,J12&gt;EXPEDIENTE!$F$26),"SI","NO")))</f>
        <v/>
      </c>
      <c r="J12" s="109" t="str">
        <f t="shared" si="0"/>
        <v/>
      </c>
      <c r="K12" s="106" t="str">
        <f>IF(D12="","",IF('RELACIÓN FACTURAS ACTUACIÓN 1'!AF14="","",'RELACIÓN FACTURAS ACTUACIÓN 1'!AF14))</f>
        <v/>
      </c>
      <c r="L12" s="18"/>
      <c r="M12" s="29" t="str">
        <f>IF(D12="","",IF(N12="","REVISAR",IF(OR(N12&lt;EXPEDIENTE!$F$24,N12&gt;EXPEDIENTE!$F$28),"SI","NO")))</f>
        <v/>
      </c>
      <c r="N12" s="174" t="str">
        <f t="shared" si="1"/>
        <v/>
      </c>
      <c r="O12" s="175">
        <f>IF(N12&lt;EXPEDIENTE!$H$24,-1,IF(N12&gt;EXPEDIENTE!$H$28,1,0))</f>
        <v>0</v>
      </c>
      <c r="P12" s="176" t="str">
        <f t="shared" si="2"/>
        <v/>
      </c>
      <c r="Q12" s="18"/>
      <c r="R12" s="196"/>
      <c r="S12" s="18" t="str">
        <f t="shared" si="5"/>
        <v/>
      </c>
      <c r="T12" s="29" t="str">
        <f t="shared" si="4"/>
        <v/>
      </c>
      <c r="U12" s="37" t="str">
        <f>IF('RELACIÓN FACTURAS ACTUACIÓN 1'!X14="","",'RELACIÓN FACTURAS ACTUACIÓN 1'!X14)</f>
        <v/>
      </c>
      <c r="V12" s="100" t="str">
        <f>IF('RELACIÓN FACTURAS ACTUACIÓN 1'!Y14="","",'RELACIÓN FACTURAS ACTUACIÓN 1'!Y14)</f>
        <v/>
      </c>
      <c r="W12" s="34"/>
      <c r="X12" s="103" t="str">
        <f t="shared" si="3"/>
        <v/>
      </c>
      <c r="Y12" s="41"/>
    </row>
    <row r="13" spans="2:25" ht="39.950000000000003" customHeight="1">
      <c r="B13" s="1">
        <f>IF(Y13&lt;&gt;"",MAX($B$6:B12)+1,0)</f>
        <v>0</v>
      </c>
      <c r="C13" s="4">
        <v>8</v>
      </c>
      <c r="D13" s="24" t="str">
        <f>IF('RELACIÓN FACTURAS ACTUACIÓN 1'!N15="","",'RELACIÓN FACTURAS ACTUACIÓN 1'!N15)</f>
        <v/>
      </c>
      <c r="E13" s="198" t="str">
        <f>IF(D13="SEGUNDO PAGO O POSTERIORES",E12,IF('RELACIÓN FACTURAS ACTUACIÓN 1'!O15="","",'RELACIÓN FACTURAS ACTUACIÓN 1'!O15))</f>
        <v/>
      </c>
      <c r="F13" s="25" t="str">
        <f>IF(D13="SEGUNDO PAGO O POSTERIORES",F12,IF('RELACIÓN FACTURAS ACTUACIÓN 1'!Q15="","",'RELACIÓN FACTURAS ACTUACIÓN 1'!Q15))</f>
        <v/>
      </c>
      <c r="G13" s="106" t="str">
        <f>IF(D13="","",IF(AND(D13="NUEVA FACTURA",'RELACIÓN FACTURAS ACTUACIÓN 1'!P15=""),"",IF(AND(D13="NUEVA FACTURA",'RELACIÓN FACTURAS ACTUACIÓN 1'!P15&lt;&gt;""),'RELACIÓN FACTURAS ACTUACIÓN 1'!P15,IF(D13="SEGUNDO PAGO O POSTERIORES",G12,""))))</f>
        <v/>
      </c>
      <c r="H13" s="18"/>
      <c r="I13" s="29" t="str">
        <f>IF(D13="","",IF(J13="","REVISAR",IF(OR(J13&lt;EXPEDIENTE!$F$24,J13&gt;EXPEDIENTE!$F$26),"SI","NO")))</f>
        <v/>
      </c>
      <c r="J13" s="109" t="str">
        <f t="shared" si="0"/>
        <v/>
      </c>
      <c r="K13" s="106" t="str">
        <f>IF(D13="","",IF('RELACIÓN FACTURAS ACTUACIÓN 1'!AF15="","",'RELACIÓN FACTURAS ACTUACIÓN 1'!AF15))</f>
        <v/>
      </c>
      <c r="L13" s="18"/>
      <c r="M13" s="29" t="str">
        <f>IF(D13="","",IF(N13="","REVISAR",IF(OR(N13&lt;EXPEDIENTE!$F$24,N13&gt;EXPEDIENTE!$F$28),"SI","NO")))</f>
        <v/>
      </c>
      <c r="N13" s="174" t="str">
        <f t="shared" si="1"/>
        <v/>
      </c>
      <c r="O13" s="175">
        <f>IF(N13&lt;EXPEDIENTE!$H$24,-1,IF(N13&gt;EXPEDIENTE!$H$28,1,0))</f>
        <v>0</v>
      </c>
      <c r="P13" s="176" t="str">
        <f t="shared" si="2"/>
        <v/>
      </c>
      <c r="Q13" s="18"/>
      <c r="R13" s="196"/>
      <c r="S13" s="18" t="str">
        <f t="shared" si="5"/>
        <v/>
      </c>
      <c r="T13" s="29" t="str">
        <f t="shared" si="4"/>
        <v/>
      </c>
      <c r="U13" s="37" t="str">
        <f>IF('RELACIÓN FACTURAS ACTUACIÓN 1'!X15="","",'RELACIÓN FACTURAS ACTUACIÓN 1'!X15)</f>
        <v/>
      </c>
      <c r="V13" s="100" t="str">
        <f>IF('RELACIÓN FACTURAS ACTUACIÓN 1'!Y15="","",'RELACIÓN FACTURAS ACTUACIÓN 1'!Y15)</f>
        <v/>
      </c>
      <c r="W13" s="34"/>
      <c r="X13" s="103" t="str">
        <f t="shared" si="3"/>
        <v/>
      </c>
      <c r="Y13" s="41"/>
    </row>
    <row r="14" spans="2:25" ht="39.950000000000003" customHeight="1">
      <c r="B14" s="1">
        <f>IF(Y14&lt;&gt;"",MAX($B$6:B13)+1,0)</f>
        <v>0</v>
      </c>
      <c r="C14" s="4">
        <v>9</v>
      </c>
      <c r="D14" s="24" t="str">
        <f>IF('RELACIÓN FACTURAS ACTUACIÓN 1'!N16="","",'RELACIÓN FACTURAS ACTUACIÓN 1'!N16)</f>
        <v/>
      </c>
      <c r="E14" s="198" t="str">
        <f>IF(D14="SEGUNDO PAGO O POSTERIORES",E13,IF('RELACIÓN FACTURAS ACTUACIÓN 1'!O16="","",'RELACIÓN FACTURAS ACTUACIÓN 1'!O16))</f>
        <v/>
      </c>
      <c r="F14" s="25" t="str">
        <f>IF(D14="SEGUNDO PAGO O POSTERIORES",F13,IF('RELACIÓN FACTURAS ACTUACIÓN 1'!Q16="","",'RELACIÓN FACTURAS ACTUACIÓN 1'!Q16))</f>
        <v/>
      </c>
      <c r="G14" s="106" t="str">
        <f>IF(D14="","",IF(AND(D14="NUEVA FACTURA",'RELACIÓN FACTURAS ACTUACIÓN 1'!P16=""),"",IF(AND(D14="NUEVA FACTURA",'RELACIÓN FACTURAS ACTUACIÓN 1'!P16&lt;&gt;""),'RELACIÓN FACTURAS ACTUACIÓN 1'!P16,IF(D14="SEGUNDO PAGO O POSTERIORES",G13,""))))</f>
        <v/>
      </c>
      <c r="H14" s="18"/>
      <c r="I14" s="29" t="str">
        <f>IF(D14="","",IF(J14="","REVISAR",IF(OR(J14&lt;EXPEDIENTE!$F$24,J14&gt;EXPEDIENTE!$F$26),"SI","NO")))</f>
        <v/>
      </c>
      <c r="J14" s="109" t="str">
        <f t="shared" si="0"/>
        <v/>
      </c>
      <c r="K14" s="106" t="str">
        <f>IF(D14="","",IF('RELACIÓN FACTURAS ACTUACIÓN 1'!AF16="","",'RELACIÓN FACTURAS ACTUACIÓN 1'!AF16))</f>
        <v/>
      </c>
      <c r="L14" s="18"/>
      <c r="M14" s="29" t="str">
        <f>IF(D14="","",IF(N14="","REVISAR",IF(OR(N14&lt;EXPEDIENTE!$F$24,N14&gt;EXPEDIENTE!$F$28),"SI","NO")))</f>
        <v/>
      </c>
      <c r="N14" s="174" t="str">
        <f t="shared" si="1"/>
        <v/>
      </c>
      <c r="O14" s="175">
        <f>IF(N14&lt;EXPEDIENTE!$H$24,-1,IF(N14&gt;EXPEDIENTE!$H$28,1,0))</f>
        <v>0</v>
      </c>
      <c r="P14" s="176" t="str">
        <f t="shared" si="2"/>
        <v/>
      </c>
      <c r="Q14" s="18"/>
      <c r="R14" s="196"/>
      <c r="S14" s="18" t="str">
        <f t="shared" si="5"/>
        <v/>
      </c>
      <c r="T14" s="29" t="str">
        <f t="shared" si="4"/>
        <v/>
      </c>
      <c r="U14" s="37" t="str">
        <f>IF('RELACIÓN FACTURAS ACTUACIÓN 1'!X16="","",'RELACIÓN FACTURAS ACTUACIÓN 1'!X16)</f>
        <v/>
      </c>
      <c r="V14" s="100" t="str">
        <f>IF('RELACIÓN FACTURAS ACTUACIÓN 1'!Y16="","",'RELACIÓN FACTURAS ACTUACIÓN 1'!Y16)</f>
        <v/>
      </c>
      <c r="W14" s="34"/>
      <c r="X14" s="103" t="str">
        <f t="shared" si="3"/>
        <v/>
      </c>
      <c r="Y14" s="41"/>
    </row>
    <row r="15" spans="2:25" ht="39.950000000000003" customHeight="1">
      <c r="B15" s="1">
        <f>IF(Y15&lt;&gt;"",MAX($B$6:B14)+1,0)</f>
        <v>0</v>
      </c>
      <c r="C15" s="4">
        <v>10</v>
      </c>
      <c r="D15" s="24" t="str">
        <f>IF('RELACIÓN FACTURAS ACTUACIÓN 1'!N17="","",'RELACIÓN FACTURAS ACTUACIÓN 1'!N17)</f>
        <v/>
      </c>
      <c r="E15" s="198" t="str">
        <f>IF(D15="SEGUNDO PAGO O POSTERIORES",E14,IF('RELACIÓN FACTURAS ACTUACIÓN 1'!O17="","",'RELACIÓN FACTURAS ACTUACIÓN 1'!O17))</f>
        <v/>
      </c>
      <c r="F15" s="25" t="str">
        <f>IF(D15="SEGUNDO PAGO O POSTERIORES",F14,IF('RELACIÓN FACTURAS ACTUACIÓN 1'!Q17="","",'RELACIÓN FACTURAS ACTUACIÓN 1'!Q17))</f>
        <v/>
      </c>
      <c r="G15" s="106" t="str">
        <f>IF(D15="","",IF(AND(D15="NUEVA FACTURA",'RELACIÓN FACTURAS ACTUACIÓN 1'!P17=""),"",IF(AND(D15="NUEVA FACTURA",'RELACIÓN FACTURAS ACTUACIÓN 1'!P17&lt;&gt;""),'RELACIÓN FACTURAS ACTUACIÓN 1'!P17,IF(D15="SEGUNDO PAGO O POSTERIORES",G14,""))))</f>
        <v/>
      </c>
      <c r="H15" s="18"/>
      <c r="I15" s="29" t="str">
        <f>IF(D15="","",IF(J15="","REVISAR",IF(OR(J15&lt;EXPEDIENTE!$F$24,J15&gt;EXPEDIENTE!$F$26),"SI","NO")))</f>
        <v/>
      </c>
      <c r="J15" s="109" t="str">
        <f t="shared" si="0"/>
        <v/>
      </c>
      <c r="K15" s="106" t="str">
        <f>IF(D15="","",IF('RELACIÓN FACTURAS ACTUACIÓN 1'!AF17="","",'RELACIÓN FACTURAS ACTUACIÓN 1'!AF17))</f>
        <v/>
      </c>
      <c r="L15" s="18"/>
      <c r="M15" s="29" t="str">
        <f>IF(D15="","",IF(N15="","REVISAR",IF(OR(N15&lt;EXPEDIENTE!$F$24,N15&gt;EXPEDIENTE!$F$28),"SI","NO")))</f>
        <v/>
      </c>
      <c r="N15" s="174" t="str">
        <f t="shared" si="1"/>
        <v/>
      </c>
      <c r="O15" s="175">
        <f>IF(N15&lt;EXPEDIENTE!$H$24,-1,IF(N15&gt;EXPEDIENTE!$H$28,1,0))</f>
        <v>0</v>
      </c>
      <c r="P15" s="176" t="str">
        <f t="shared" si="2"/>
        <v/>
      </c>
      <c r="Q15" s="18"/>
      <c r="R15" s="196"/>
      <c r="S15" s="18" t="str">
        <f t="shared" si="5"/>
        <v/>
      </c>
      <c r="T15" s="29" t="str">
        <f t="shared" si="4"/>
        <v/>
      </c>
      <c r="U15" s="37" t="str">
        <f>IF('RELACIÓN FACTURAS ACTUACIÓN 1'!X17="","",'RELACIÓN FACTURAS ACTUACIÓN 1'!X17)</f>
        <v/>
      </c>
      <c r="V15" s="100" t="str">
        <f>IF('RELACIÓN FACTURAS ACTUACIÓN 1'!Y17="","",'RELACIÓN FACTURAS ACTUACIÓN 1'!Y17)</f>
        <v/>
      </c>
      <c r="W15" s="34"/>
      <c r="X15" s="103" t="str">
        <f t="shared" si="3"/>
        <v/>
      </c>
      <c r="Y15" s="41"/>
    </row>
    <row r="16" spans="2:25" ht="39.950000000000003" customHeight="1">
      <c r="B16" s="1">
        <f>IF(Y16&lt;&gt;"",MAX($B$6:B15)+1,0)</f>
        <v>0</v>
      </c>
      <c r="C16" s="4">
        <v>11</v>
      </c>
      <c r="D16" s="24" t="str">
        <f>IF('RELACIÓN FACTURAS ACTUACIÓN 1'!N18="","",'RELACIÓN FACTURAS ACTUACIÓN 1'!N18)</f>
        <v/>
      </c>
      <c r="E16" s="198" t="str">
        <f>IF(D16="SEGUNDO PAGO O POSTERIORES",E15,IF('RELACIÓN FACTURAS ACTUACIÓN 1'!O18="","",'RELACIÓN FACTURAS ACTUACIÓN 1'!O18))</f>
        <v/>
      </c>
      <c r="F16" s="25" t="str">
        <f>IF(D16="SEGUNDO PAGO O POSTERIORES",F15,IF('RELACIÓN FACTURAS ACTUACIÓN 1'!Q18="","",'RELACIÓN FACTURAS ACTUACIÓN 1'!Q18))</f>
        <v/>
      </c>
      <c r="G16" s="106" t="str">
        <f>IF(D16="","",IF(AND(D16="NUEVA FACTURA",'RELACIÓN FACTURAS ACTUACIÓN 1'!P18=""),"",IF(AND(D16="NUEVA FACTURA",'RELACIÓN FACTURAS ACTUACIÓN 1'!P18&lt;&gt;""),'RELACIÓN FACTURAS ACTUACIÓN 1'!P18,IF(D16="SEGUNDO PAGO O POSTERIORES",G15,""))))</f>
        <v/>
      </c>
      <c r="H16" s="18"/>
      <c r="I16" s="29" t="str">
        <f>IF(D16="","",IF(J16="","REVISAR",IF(OR(J16&lt;EXPEDIENTE!$F$24,J16&gt;EXPEDIENTE!$F$26),"SI","NO")))</f>
        <v/>
      </c>
      <c r="J16" s="109" t="str">
        <f t="shared" si="0"/>
        <v/>
      </c>
      <c r="K16" s="106" t="str">
        <f>IF(D16="","",IF('RELACIÓN FACTURAS ACTUACIÓN 1'!AF18="","",'RELACIÓN FACTURAS ACTUACIÓN 1'!AF18))</f>
        <v/>
      </c>
      <c r="L16" s="18"/>
      <c r="M16" s="29" t="str">
        <f>IF(D16="","",IF(N16="","REVISAR",IF(OR(N16&lt;EXPEDIENTE!$F$24,N16&gt;EXPEDIENTE!$F$28),"SI","NO")))</f>
        <v/>
      </c>
      <c r="N16" s="174" t="str">
        <f t="shared" si="1"/>
        <v/>
      </c>
      <c r="O16" s="175">
        <f>IF(N16&lt;EXPEDIENTE!$H$24,-1,IF(N16&gt;EXPEDIENTE!$H$28,1,0))</f>
        <v>0</v>
      </c>
      <c r="P16" s="176" t="str">
        <f t="shared" si="2"/>
        <v/>
      </c>
      <c r="Q16" s="18"/>
      <c r="R16" s="196"/>
      <c r="S16" s="18" t="str">
        <f t="shared" si="5"/>
        <v/>
      </c>
      <c r="T16" s="29" t="str">
        <f t="shared" si="4"/>
        <v/>
      </c>
      <c r="U16" s="37" t="str">
        <f>IF('RELACIÓN FACTURAS ACTUACIÓN 1'!X18="","",'RELACIÓN FACTURAS ACTUACIÓN 1'!X18)</f>
        <v/>
      </c>
      <c r="V16" s="100" t="str">
        <f>IF('RELACIÓN FACTURAS ACTUACIÓN 1'!Y18="","",'RELACIÓN FACTURAS ACTUACIÓN 1'!Y18)</f>
        <v/>
      </c>
      <c r="W16" s="34"/>
      <c r="X16" s="103" t="str">
        <f t="shared" si="3"/>
        <v/>
      </c>
      <c r="Y16" s="41"/>
    </row>
    <row r="17" spans="2:25" ht="39.950000000000003" customHeight="1">
      <c r="B17" s="1">
        <f>IF(Y17&lt;&gt;"",MAX($B$6:B16)+1,0)</f>
        <v>0</v>
      </c>
      <c r="C17" s="4">
        <v>12</v>
      </c>
      <c r="D17" s="24" t="str">
        <f>IF('RELACIÓN FACTURAS ACTUACIÓN 1'!N19="","",'RELACIÓN FACTURAS ACTUACIÓN 1'!N19)</f>
        <v/>
      </c>
      <c r="E17" s="198" t="str">
        <f>IF(D17="SEGUNDO PAGO O POSTERIORES",E16,IF('RELACIÓN FACTURAS ACTUACIÓN 1'!O19="","",'RELACIÓN FACTURAS ACTUACIÓN 1'!O19))</f>
        <v/>
      </c>
      <c r="F17" s="25" t="str">
        <f>IF(D17="SEGUNDO PAGO O POSTERIORES",F16,IF('RELACIÓN FACTURAS ACTUACIÓN 1'!Q19="","",'RELACIÓN FACTURAS ACTUACIÓN 1'!Q19))</f>
        <v/>
      </c>
      <c r="G17" s="106" t="str">
        <f>IF(D17="","",IF(AND(D17="NUEVA FACTURA",'RELACIÓN FACTURAS ACTUACIÓN 1'!P19=""),"",IF(AND(D17="NUEVA FACTURA",'RELACIÓN FACTURAS ACTUACIÓN 1'!P19&lt;&gt;""),'RELACIÓN FACTURAS ACTUACIÓN 1'!P19,IF(D17="SEGUNDO PAGO O POSTERIORES",G16,""))))</f>
        <v/>
      </c>
      <c r="H17" s="18"/>
      <c r="I17" s="29" t="str">
        <f>IF(D17="","",IF(J17="","REVISAR",IF(OR(J17&lt;EXPEDIENTE!$F$24,J17&gt;EXPEDIENTE!$F$26),"SI","NO")))</f>
        <v/>
      </c>
      <c r="J17" s="109" t="str">
        <f t="shared" si="0"/>
        <v/>
      </c>
      <c r="K17" s="106" t="str">
        <f>IF(D17="","",IF('RELACIÓN FACTURAS ACTUACIÓN 1'!AF19="","",'RELACIÓN FACTURAS ACTUACIÓN 1'!AF19))</f>
        <v/>
      </c>
      <c r="L17" s="18"/>
      <c r="M17" s="29" t="str">
        <f>IF(D17="","",IF(N17="","REVISAR",IF(OR(N17&lt;EXPEDIENTE!$F$24,N17&gt;EXPEDIENTE!$F$28),"SI","NO")))</f>
        <v/>
      </c>
      <c r="N17" s="174" t="str">
        <f t="shared" si="1"/>
        <v/>
      </c>
      <c r="O17" s="175">
        <f>IF(N17&lt;EXPEDIENTE!$H$24,-1,IF(N17&gt;EXPEDIENTE!$H$28,1,0))</f>
        <v>0</v>
      </c>
      <c r="P17" s="176" t="str">
        <f t="shared" si="2"/>
        <v/>
      </c>
      <c r="Q17" s="18"/>
      <c r="R17" s="196"/>
      <c r="S17" s="18" t="str">
        <f t="shared" si="5"/>
        <v/>
      </c>
      <c r="T17" s="29" t="str">
        <f t="shared" si="4"/>
        <v/>
      </c>
      <c r="U17" s="37" t="str">
        <f>IF('RELACIÓN FACTURAS ACTUACIÓN 1'!X19="","",'RELACIÓN FACTURAS ACTUACIÓN 1'!X19)</f>
        <v/>
      </c>
      <c r="V17" s="100" t="str">
        <f>IF('RELACIÓN FACTURAS ACTUACIÓN 1'!Y19="","",'RELACIÓN FACTURAS ACTUACIÓN 1'!Y19)</f>
        <v/>
      </c>
      <c r="W17" s="34"/>
      <c r="X17" s="103" t="str">
        <f t="shared" si="3"/>
        <v/>
      </c>
      <c r="Y17" s="41"/>
    </row>
    <row r="18" spans="2:25" ht="39.950000000000003" customHeight="1">
      <c r="B18" s="1">
        <f>IF(Y18&lt;&gt;"",MAX($B$6:B17)+1,0)</f>
        <v>0</v>
      </c>
      <c r="C18" s="4">
        <v>13</v>
      </c>
      <c r="D18" s="24" t="str">
        <f>IF('RELACIÓN FACTURAS ACTUACIÓN 1'!N20="","",'RELACIÓN FACTURAS ACTUACIÓN 1'!N20)</f>
        <v/>
      </c>
      <c r="E18" s="198" t="str">
        <f>IF(D18="SEGUNDO PAGO O POSTERIORES",E17,IF('RELACIÓN FACTURAS ACTUACIÓN 1'!O20="","",'RELACIÓN FACTURAS ACTUACIÓN 1'!O20))</f>
        <v/>
      </c>
      <c r="F18" s="25" t="str">
        <f>IF(D18="SEGUNDO PAGO O POSTERIORES",F17,IF('RELACIÓN FACTURAS ACTUACIÓN 1'!Q20="","",'RELACIÓN FACTURAS ACTUACIÓN 1'!Q20))</f>
        <v/>
      </c>
      <c r="G18" s="106" t="str">
        <f>IF(D18="","",IF(AND(D18="NUEVA FACTURA",'RELACIÓN FACTURAS ACTUACIÓN 1'!P20=""),"",IF(AND(D18="NUEVA FACTURA",'RELACIÓN FACTURAS ACTUACIÓN 1'!P20&lt;&gt;""),'RELACIÓN FACTURAS ACTUACIÓN 1'!P20,IF(D18="SEGUNDO PAGO O POSTERIORES",G17,""))))</f>
        <v/>
      </c>
      <c r="H18" s="18"/>
      <c r="I18" s="29" t="str">
        <f>IF(D18="","",IF(J18="","REVISAR",IF(OR(J18&lt;EXPEDIENTE!$F$24,J18&gt;EXPEDIENTE!$F$26),"SI","NO")))</f>
        <v/>
      </c>
      <c r="J18" s="109" t="str">
        <f t="shared" si="0"/>
        <v/>
      </c>
      <c r="K18" s="106" t="str">
        <f>IF(D18="","",IF('RELACIÓN FACTURAS ACTUACIÓN 1'!AF20="","",'RELACIÓN FACTURAS ACTUACIÓN 1'!AF20))</f>
        <v/>
      </c>
      <c r="L18" s="18"/>
      <c r="M18" s="29" t="str">
        <f>IF(D18="","",IF(N18="","REVISAR",IF(OR(N18&lt;EXPEDIENTE!$F$24,N18&gt;EXPEDIENTE!$F$28),"SI","NO")))</f>
        <v/>
      </c>
      <c r="N18" s="174" t="str">
        <f t="shared" si="1"/>
        <v/>
      </c>
      <c r="O18" s="175">
        <f>IF(N18&lt;EXPEDIENTE!$H$24,-1,IF(N18&gt;EXPEDIENTE!$H$28,1,0))</f>
        <v>0</v>
      </c>
      <c r="P18" s="176" t="str">
        <f t="shared" si="2"/>
        <v/>
      </c>
      <c r="Q18" s="18"/>
      <c r="R18" s="196"/>
      <c r="S18" s="18" t="str">
        <f t="shared" si="5"/>
        <v/>
      </c>
      <c r="T18" s="29" t="str">
        <f t="shared" si="4"/>
        <v/>
      </c>
      <c r="U18" s="37" t="str">
        <f>IF('RELACIÓN FACTURAS ACTUACIÓN 1'!X20="","",'RELACIÓN FACTURAS ACTUACIÓN 1'!X20)</f>
        <v/>
      </c>
      <c r="V18" s="100" t="str">
        <f>IF('RELACIÓN FACTURAS ACTUACIÓN 1'!Y20="","",'RELACIÓN FACTURAS ACTUACIÓN 1'!Y20)</f>
        <v/>
      </c>
      <c r="W18" s="34"/>
      <c r="X18" s="103" t="str">
        <f t="shared" si="3"/>
        <v/>
      </c>
      <c r="Y18" s="41"/>
    </row>
    <row r="19" spans="2:25" ht="39.950000000000003" customHeight="1">
      <c r="B19" s="1">
        <f>IF(Y19&lt;&gt;"",MAX($B$6:B18)+1,0)</f>
        <v>0</v>
      </c>
      <c r="C19" s="4">
        <v>14</v>
      </c>
      <c r="D19" s="24" t="str">
        <f>IF('RELACIÓN FACTURAS ACTUACIÓN 1'!N21="","",'RELACIÓN FACTURAS ACTUACIÓN 1'!N21)</f>
        <v/>
      </c>
      <c r="E19" s="198" t="str">
        <f>IF(D19="SEGUNDO PAGO O POSTERIORES",E18,IF('RELACIÓN FACTURAS ACTUACIÓN 1'!O21="","",'RELACIÓN FACTURAS ACTUACIÓN 1'!O21))</f>
        <v/>
      </c>
      <c r="F19" s="25" t="str">
        <f>IF(D19="SEGUNDO PAGO O POSTERIORES",F18,IF('RELACIÓN FACTURAS ACTUACIÓN 1'!Q21="","",'RELACIÓN FACTURAS ACTUACIÓN 1'!Q21))</f>
        <v/>
      </c>
      <c r="G19" s="106" t="str">
        <f>IF(D19="","",IF(AND(D19="NUEVA FACTURA",'RELACIÓN FACTURAS ACTUACIÓN 1'!P21=""),"",IF(AND(D19="NUEVA FACTURA",'RELACIÓN FACTURAS ACTUACIÓN 1'!P21&lt;&gt;""),'RELACIÓN FACTURAS ACTUACIÓN 1'!P21,IF(D19="SEGUNDO PAGO O POSTERIORES",G18,""))))</f>
        <v/>
      </c>
      <c r="H19" s="18"/>
      <c r="I19" s="29" t="str">
        <f>IF(D19="","",IF(J19="","REVISAR",IF(OR(J19&lt;EXPEDIENTE!$F$24,J19&gt;EXPEDIENTE!$F$26),"SI","NO")))</f>
        <v/>
      </c>
      <c r="J19" s="109" t="str">
        <f t="shared" si="0"/>
        <v/>
      </c>
      <c r="K19" s="106" t="str">
        <f>IF(D19="","",IF('RELACIÓN FACTURAS ACTUACIÓN 1'!AF21="","",'RELACIÓN FACTURAS ACTUACIÓN 1'!AF21))</f>
        <v/>
      </c>
      <c r="L19" s="18"/>
      <c r="M19" s="29" t="str">
        <f>IF(D19="","",IF(N19="","REVISAR",IF(OR(N19&lt;EXPEDIENTE!$F$24,N19&gt;EXPEDIENTE!$F$28),"SI","NO")))</f>
        <v/>
      </c>
      <c r="N19" s="174" t="str">
        <f t="shared" si="1"/>
        <v/>
      </c>
      <c r="O19" s="175">
        <f>IF(N19&lt;EXPEDIENTE!$H$24,-1,IF(N19&gt;EXPEDIENTE!$H$28,1,0))</f>
        <v>0</v>
      </c>
      <c r="P19" s="176" t="str">
        <f t="shared" si="2"/>
        <v/>
      </c>
      <c r="Q19" s="18"/>
      <c r="R19" s="196"/>
      <c r="S19" s="18" t="str">
        <f t="shared" si="5"/>
        <v/>
      </c>
      <c r="T19" s="29" t="str">
        <f t="shared" si="4"/>
        <v/>
      </c>
      <c r="U19" s="37" t="str">
        <f>IF('RELACIÓN FACTURAS ACTUACIÓN 1'!X21="","",'RELACIÓN FACTURAS ACTUACIÓN 1'!X21)</f>
        <v/>
      </c>
      <c r="V19" s="100" t="str">
        <f>IF('RELACIÓN FACTURAS ACTUACIÓN 1'!Y21="","",'RELACIÓN FACTURAS ACTUACIÓN 1'!Y21)</f>
        <v/>
      </c>
      <c r="W19" s="34"/>
      <c r="X19" s="103" t="str">
        <f t="shared" si="3"/>
        <v/>
      </c>
      <c r="Y19" s="41"/>
    </row>
    <row r="20" spans="2:25" ht="39.950000000000003" customHeight="1">
      <c r="B20" s="1">
        <f>IF(Y20&lt;&gt;"",MAX($B$6:B19)+1,0)</f>
        <v>0</v>
      </c>
      <c r="C20" s="4">
        <v>15</v>
      </c>
      <c r="D20" s="24" t="str">
        <f>IF('RELACIÓN FACTURAS ACTUACIÓN 1'!N22="","",'RELACIÓN FACTURAS ACTUACIÓN 1'!N22)</f>
        <v/>
      </c>
      <c r="E20" s="198" t="str">
        <f>IF(D20="SEGUNDO PAGO O POSTERIORES",E19,IF('RELACIÓN FACTURAS ACTUACIÓN 1'!O22="","",'RELACIÓN FACTURAS ACTUACIÓN 1'!O22))</f>
        <v/>
      </c>
      <c r="F20" s="25" t="str">
        <f>IF(D20="SEGUNDO PAGO O POSTERIORES",F19,IF('RELACIÓN FACTURAS ACTUACIÓN 1'!Q22="","",'RELACIÓN FACTURAS ACTUACIÓN 1'!Q22))</f>
        <v/>
      </c>
      <c r="G20" s="106" t="str">
        <f>IF(D20="","",IF(AND(D20="NUEVA FACTURA",'RELACIÓN FACTURAS ACTUACIÓN 1'!P22=""),"",IF(AND(D20="NUEVA FACTURA",'RELACIÓN FACTURAS ACTUACIÓN 1'!P22&lt;&gt;""),'RELACIÓN FACTURAS ACTUACIÓN 1'!P22,IF(D20="SEGUNDO PAGO O POSTERIORES",G19,""))))</f>
        <v/>
      </c>
      <c r="H20" s="18"/>
      <c r="I20" s="29" t="str">
        <f>IF(D20="","",IF(J20="","REVISAR",IF(OR(J20&lt;EXPEDIENTE!$F$24,J20&gt;EXPEDIENTE!$F$26),"SI","NO")))</f>
        <v/>
      </c>
      <c r="J20" s="109" t="str">
        <f t="shared" si="0"/>
        <v/>
      </c>
      <c r="K20" s="106" t="str">
        <f>IF(D20="","",IF('RELACIÓN FACTURAS ACTUACIÓN 1'!AF22="","",'RELACIÓN FACTURAS ACTUACIÓN 1'!AF22))</f>
        <v/>
      </c>
      <c r="L20" s="18"/>
      <c r="M20" s="29" t="str">
        <f>IF(D20="","",IF(N20="","REVISAR",IF(OR(N20&lt;EXPEDIENTE!$F$24,N20&gt;EXPEDIENTE!$F$28),"SI","NO")))</f>
        <v/>
      </c>
      <c r="N20" s="174" t="str">
        <f t="shared" si="1"/>
        <v/>
      </c>
      <c r="O20" s="175">
        <f>IF(N20&lt;EXPEDIENTE!$H$24,-1,IF(N20&gt;EXPEDIENTE!$H$28,1,0))</f>
        <v>0</v>
      </c>
      <c r="P20" s="176" t="str">
        <f t="shared" si="2"/>
        <v/>
      </c>
      <c r="Q20" s="18"/>
      <c r="R20" s="196"/>
      <c r="S20" s="18" t="str">
        <f t="shared" si="5"/>
        <v/>
      </c>
      <c r="T20" s="29" t="str">
        <f t="shared" si="4"/>
        <v/>
      </c>
      <c r="U20" s="37" t="str">
        <f>IF('RELACIÓN FACTURAS ACTUACIÓN 1'!X22="","",'RELACIÓN FACTURAS ACTUACIÓN 1'!X22)</f>
        <v/>
      </c>
      <c r="V20" s="100" t="str">
        <f>IF('RELACIÓN FACTURAS ACTUACIÓN 1'!Y22="","",'RELACIÓN FACTURAS ACTUACIÓN 1'!Y22)</f>
        <v/>
      </c>
      <c r="W20" s="34"/>
      <c r="X20" s="103" t="str">
        <f t="shared" si="3"/>
        <v/>
      </c>
      <c r="Y20" s="41"/>
    </row>
    <row r="21" spans="2:25" ht="39.950000000000003" customHeight="1">
      <c r="B21" s="1">
        <f>IF(Y21&lt;&gt;"",MAX($B$6:B20)+1,0)</f>
        <v>0</v>
      </c>
      <c r="C21" s="4">
        <v>16</v>
      </c>
      <c r="D21" s="24" t="str">
        <f>IF('RELACIÓN FACTURAS ACTUACIÓN 1'!N23="","",'RELACIÓN FACTURAS ACTUACIÓN 1'!N23)</f>
        <v/>
      </c>
      <c r="E21" s="198" t="str">
        <f>IF(D21="SEGUNDO PAGO O POSTERIORES",E20,IF('RELACIÓN FACTURAS ACTUACIÓN 1'!O23="","",'RELACIÓN FACTURAS ACTUACIÓN 1'!O23))</f>
        <v/>
      </c>
      <c r="F21" s="25" t="str">
        <f>IF(D21="SEGUNDO PAGO O POSTERIORES",F20,IF('RELACIÓN FACTURAS ACTUACIÓN 1'!Q23="","",'RELACIÓN FACTURAS ACTUACIÓN 1'!Q23))</f>
        <v/>
      </c>
      <c r="G21" s="106" t="str">
        <f>IF(D21="","",IF(AND(D21="NUEVA FACTURA",'RELACIÓN FACTURAS ACTUACIÓN 1'!P23=""),"",IF(AND(D21="NUEVA FACTURA",'RELACIÓN FACTURAS ACTUACIÓN 1'!P23&lt;&gt;""),'RELACIÓN FACTURAS ACTUACIÓN 1'!P23,IF(D21="SEGUNDO PAGO O POSTERIORES",G20,""))))</f>
        <v/>
      </c>
      <c r="H21" s="18"/>
      <c r="I21" s="29" t="str">
        <f>IF(D21="","",IF(J21="","REVISAR",IF(OR(J21&lt;EXPEDIENTE!$F$24,J21&gt;EXPEDIENTE!$F$26),"SI","NO")))</f>
        <v/>
      </c>
      <c r="J21" s="109" t="str">
        <f t="shared" si="0"/>
        <v/>
      </c>
      <c r="K21" s="106" t="str">
        <f>IF(D21="","",IF('RELACIÓN FACTURAS ACTUACIÓN 1'!AF23="","",'RELACIÓN FACTURAS ACTUACIÓN 1'!AF23))</f>
        <v/>
      </c>
      <c r="L21" s="18"/>
      <c r="M21" s="29" t="str">
        <f>IF(D21="","",IF(N21="","REVISAR",IF(OR(N21&lt;EXPEDIENTE!$F$24,N21&gt;EXPEDIENTE!$F$28),"SI","NO")))</f>
        <v/>
      </c>
      <c r="N21" s="174" t="str">
        <f t="shared" si="1"/>
        <v/>
      </c>
      <c r="O21" s="175">
        <f>IF(N21&lt;EXPEDIENTE!$H$24,-1,IF(N21&gt;EXPEDIENTE!$H$28,1,0))</f>
        <v>0</v>
      </c>
      <c r="P21" s="176" t="str">
        <f t="shared" si="2"/>
        <v/>
      </c>
      <c r="Q21" s="18"/>
      <c r="R21" s="196"/>
      <c r="S21" s="18" t="str">
        <f t="shared" si="5"/>
        <v/>
      </c>
      <c r="T21" s="29" t="str">
        <f t="shared" si="4"/>
        <v/>
      </c>
      <c r="U21" s="37" t="str">
        <f>IF('RELACIÓN FACTURAS ACTUACIÓN 1'!X23="","",'RELACIÓN FACTURAS ACTUACIÓN 1'!X23)</f>
        <v/>
      </c>
      <c r="V21" s="100" t="str">
        <f>IF('RELACIÓN FACTURAS ACTUACIÓN 1'!Y23="","",'RELACIÓN FACTURAS ACTUACIÓN 1'!Y23)</f>
        <v/>
      </c>
      <c r="W21" s="34"/>
      <c r="X21" s="103" t="str">
        <f t="shared" si="3"/>
        <v/>
      </c>
      <c r="Y21" s="41"/>
    </row>
    <row r="22" spans="2:25" ht="39.950000000000003" customHeight="1">
      <c r="B22" s="1">
        <f>IF(Y22&lt;&gt;"",MAX($B$6:B21)+1,0)</f>
        <v>0</v>
      </c>
      <c r="C22" s="4">
        <v>17</v>
      </c>
      <c r="D22" s="24" t="str">
        <f>IF('RELACIÓN FACTURAS ACTUACIÓN 1'!N24="","",'RELACIÓN FACTURAS ACTUACIÓN 1'!N24)</f>
        <v/>
      </c>
      <c r="E22" s="198" t="str">
        <f>IF(D22="SEGUNDO PAGO O POSTERIORES",E21,IF('RELACIÓN FACTURAS ACTUACIÓN 1'!O24="","",'RELACIÓN FACTURAS ACTUACIÓN 1'!O24))</f>
        <v/>
      </c>
      <c r="F22" s="25" t="str">
        <f>IF(D22="SEGUNDO PAGO O POSTERIORES",F21,IF('RELACIÓN FACTURAS ACTUACIÓN 1'!Q24="","",'RELACIÓN FACTURAS ACTUACIÓN 1'!Q24))</f>
        <v/>
      </c>
      <c r="G22" s="106" t="str">
        <f>IF(D22="","",IF(AND(D22="NUEVA FACTURA",'RELACIÓN FACTURAS ACTUACIÓN 1'!P24=""),"",IF(AND(D22="NUEVA FACTURA",'RELACIÓN FACTURAS ACTUACIÓN 1'!P24&lt;&gt;""),'RELACIÓN FACTURAS ACTUACIÓN 1'!P24,IF(D22="SEGUNDO PAGO O POSTERIORES",G21,""))))</f>
        <v/>
      </c>
      <c r="H22" s="18"/>
      <c r="I22" s="29" t="str">
        <f>IF(D22="","",IF(J22="","REVISAR",IF(OR(J22&lt;EXPEDIENTE!$F$24,J22&gt;EXPEDIENTE!$F$26),"SI","NO")))</f>
        <v/>
      </c>
      <c r="J22" s="109" t="str">
        <f t="shared" si="0"/>
        <v/>
      </c>
      <c r="K22" s="106" t="str">
        <f>IF(D22="","",IF('RELACIÓN FACTURAS ACTUACIÓN 1'!AF24="","",'RELACIÓN FACTURAS ACTUACIÓN 1'!AF24))</f>
        <v/>
      </c>
      <c r="L22" s="18"/>
      <c r="M22" s="29" t="str">
        <f>IF(D22="","",IF(N22="","REVISAR",IF(OR(N22&lt;EXPEDIENTE!$F$24,N22&gt;EXPEDIENTE!$F$28),"SI","NO")))</f>
        <v/>
      </c>
      <c r="N22" s="174" t="str">
        <f t="shared" si="1"/>
        <v/>
      </c>
      <c r="O22" s="175">
        <f>IF(N22&lt;EXPEDIENTE!$H$24,-1,IF(N22&gt;EXPEDIENTE!$H$28,1,0))</f>
        <v>0</v>
      </c>
      <c r="P22" s="176" t="str">
        <f t="shared" si="2"/>
        <v/>
      </c>
      <c r="Q22" s="18"/>
      <c r="R22" s="196"/>
      <c r="S22" s="18" t="str">
        <f t="shared" si="5"/>
        <v/>
      </c>
      <c r="T22" s="29" t="str">
        <f t="shared" si="4"/>
        <v/>
      </c>
      <c r="U22" s="37" t="str">
        <f>IF('RELACIÓN FACTURAS ACTUACIÓN 1'!X24="","",'RELACIÓN FACTURAS ACTUACIÓN 1'!X24)</f>
        <v/>
      </c>
      <c r="V22" s="100" t="str">
        <f>IF('RELACIÓN FACTURAS ACTUACIÓN 1'!Y24="","",'RELACIÓN FACTURAS ACTUACIÓN 1'!Y24)</f>
        <v/>
      </c>
      <c r="W22" s="34"/>
      <c r="X22" s="103" t="str">
        <f t="shared" si="3"/>
        <v/>
      </c>
      <c r="Y22" s="41"/>
    </row>
    <row r="23" spans="2:25" ht="39.950000000000003" customHeight="1">
      <c r="B23" s="1">
        <f>IF(Y23&lt;&gt;"",MAX($B$6:B22)+1,0)</f>
        <v>0</v>
      </c>
      <c r="C23" s="4">
        <v>18</v>
      </c>
      <c r="D23" s="24" t="str">
        <f>IF('RELACIÓN FACTURAS ACTUACIÓN 1'!N25="","",'RELACIÓN FACTURAS ACTUACIÓN 1'!N25)</f>
        <v/>
      </c>
      <c r="E23" s="198" t="str">
        <f>IF(D23="SEGUNDO PAGO O POSTERIORES",E22,IF('RELACIÓN FACTURAS ACTUACIÓN 1'!O25="","",'RELACIÓN FACTURAS ACTUACIÓN 1'!O25))</f>
        <v/>
      </c>
      <c r="F23" s="25" t="str">
        <f>IF(D23="SEGUNDO PAGO O POSTERIORES",F22,IF('RELACIÓN FACTURAS ACTUACIÓN 1'!Q25="","",'RELACIÓN FACTURAS ACTUACIÓN 1'!Q25))</f>
        <v/>
      </c>
      <c r="G23" s="106" t="str">
        <f>IF(D23="","",IF(AND(D23="NUEVA FACTURA",'RELACIÓN FACTURAS ACTUACIÓN 1'!P25=""),"",IF(AND(D23="NUEVA FACTURA",'RELACIÓN FACTURAS ACTUACIÓN 1'!P25&lt;&gt;""),'RELACIÓN FACTURAS ACTUACIÓN 1'!P25,IF(D23="SEGUNDO PAGO O POSTERIORES",G22,""))))</f>
        <v/>
      </c>
      <c r="H23" s="18"/>
      <c r="I23" s="29" t="str">
        <f>IF(D23="","",IF(J23="","REVISAR",IF(OR(J23&lt;EXPEDIENTE!$F$24,J23&gt;EXPEDIENTE!$F$26),"SI","NO")))</f>
        <v/>
      </c>
      <c r="J23" s="109" t="str">
        <f t="shared" si="0"/>
        <v/>
      </c>
      <c r="K23" s="106" t="str">
        <f>IF(D23="","",IF('RELACIÓN FACTURAS ACTUACIÓN 1'!AF25="","",'RELACIÓN FACTURAS ACTUACIÓN 1'!AF25))</f>
        <v/>
      </c>
      <c r="L23" s="18"/>
      <c r="M23" s="29" t="str">
        <f>IF(D23="","",IF(N23="","REVISAR",IF(OR(N23&lt;EXPEDIENTE!$F$24,N23&gt;EXPEDIENTE!$F$28),"SI","NO")))</f>
        <v/>
      </c>
      <c r="N23" s="174" t="str">
        <f t="shared" si="1"/>
        <v/>
      </c>
      <c r="O23" s="175">
        <f>IF(N23&lt;EXPEDIENTE!$H$24,-1,IF(N23&gt;EXPEDIENTE!$H$28,1,0))</f>
        <v>0</v>
      </c>
      <c r="P23" s="176" t="str">
        <f t="shared" si="2"/>
        <v/>
      </c>
      <c r="Q23" s="18"/>
      <c r="R23" s="196"/>
      <c r="S23" s="18" t="str">
        <f t="shared" si="5"/>
        <v/>
      </c>
      <c r="T23" s="29" t="str">
        <f t="shared" si="4"/>
        <v/>
      </c>
      <c r="U23" s="37" t="str">
        <f>IF('RELACIÓN FACTURAS ACTUACIÓN 1'!X25="","",'RELACIÓN FACTURAS ACTUACIÓN 1'!X25)</f>
        <v/>
      </c>
      <c r="V23" s="100" t="str">
        <f>IF('RELACIÓN FACTURAS ACTUACIÓN 1'!Y25="","",'RELACIÓN FACTURAS ACTUACIÓN 1'!Y25)</f>
        <v/>
      </c>
      <c r="W23" s="34"/>
      <c r="X23" s="103" t="str">
        <f t="shared" si="3"/>
        <v/>
      </c>
      <c r="Y23" s="41"/>
    </row>
    <row r="24" spans="2:25" ht="39.950000000000003" customHeight="1">
      <c r="B24" s="1">
        <f>IF(Y24&lt;&gt;"",MAX($B$6:B23)+1,0)</f>
        <v>0</v>
      </c>
      <c r="C24" s="4">
        <v>19</v>
      </c>
      <c r="D24" s="24" t="str">
        <f>IF('RELACIÓN FACTURAS ACTUACIÓN 1'!N26="","",'RELACIÓN FACTURAS ACTUACIÓN 1'!N26)</f>
        <v/>
      </c>
      <c r="E24" s="198" t="str">
        <f>IF(D24="SEGUNDO PAGO O POSTERIORES",E23,IF('RELACIÓN FACTURAS ACTUACIÓN 1'!O26="","",'RELACIÓN FACTURAS ACTUACIÓN 1'!O26))</f>
        <v/>
      </c>
      <c r="F24" s="25" t="str">
        <f>IF(D24="SEGUNDO PAGO O POSTERIORES",F23,IF('RELACIÓN FACTURAS ACTUACIÓN 1'!Q26="","",'RELACIÓN FACTURAS ACTUACIÓN 1'!Q26))</f>
        <v/>
      </c>
      <c r="G24" s="106" t="str">
        <f>IF(D24="","",IF(AND(D24="NUEVA FACTURA",'RELACIÓN FACTURAS ACTUACIÓN 1'!P26=""),"",IF(AND(D24="NUEVA FACTURA",'RELACIÓN FACTURAS ACTUACIÓN 1'!P26&lt;&gt;""),'RELACIÓN FACTURAS ACTUACIÓN 1'!P26,IF(D24="SEGUNDO PAGO O POSTERIORES",G23,""))))</f>
        <v/>
      </c>
      <c r="H24" s="18"/>
      <c r="I24" s="29" t="str">
        <f>IF(D24="","",IF(J24="","REVISAR",IF(OR(J24&lt;EXPEDIENTE!$F$24,J24&gt;EXPEDIENTE!$F$26),"SI","NO")))</f>
        <v/>
      </c>
      <c r="J24" s="109" t="str">
        <f t="shared" si="0"/>
        <v/>
      </c>
      <c r="K24" s="106" t="str">
        <f>IF(D24="","",IF('RELACIÓN FACTURAS ACTUACIÓN 1'!AF26="","",'RELACIÓN FACTURAS ACTUACIÓN 1'!AF26))</f>
        <v/>
      </c>
      <c r="L24" s="18"/>
      <c r="M24" s="29" t="str">
        <f>IF(D24="","",IF(N24="","REVISAR",IF(OR(N24&lt;EXPEDIENTE!$F$24,N24&gt;EXPEDIENTE!$F$28),"SI","NO")))</f>
        <v/>
      </c>
      <c r="N24" s="174" t="str">
        <f t="shared" si="1"/>
        <v/>
      </c>
      <c r="O24" s="175">
        <f>IF(N24&lt;EXPEDIENTE!$H$24,-1,IF(N24&gt;EXPEDIENTE!$H$28,1,0))</f>
        <v>0</v>
      </c>
      <c r="P24" s="176" t="str">
        <f t="shared" si="2"/>
        <v/>
      </c>
      <c r="Q24" s="18"/>
      <c r="R24" s="196"/>
      <c r="S24" s="18" t="str">
        <f t="shared" si="5"/>
        <v/>
      </c>
      <c r="T24" s="29" t="str">
        <f t="shared" si="4"/>
        <v/>
      </c>
      <c r="U24" s="37" t="str">
        <f>IF('RELACIÓN FACTURAS ACTUACIÓN 1'!X26="","",'RELACIÓN FACTURAS ACTUACIÓN 1'!X26)</f>
        <v/>
      </c>
      <c r="V24" s="100" t="str">
        <f>IF('RELACIÓN FACTURAS ACTUACIÓN 1'!Y26="","",'RELACIÓN FACTURAS ACTUACIÓN 1'!Y26)</f>
        <v/>
      </c>
      <c r="W24" s="34"/>
      <c r="X24" s="103" t="str">
        <f t="shared" si="3"/>
        <v/>
      </c>
      <c r="Y24" s="41"/>
    </row>
    <row r="25" spans="2:25" ht="39.950000000000003" customHeight="1">
      <c r="B25" s="1">
        <f>IF(Y25&lt;&gt;"",MAX($B$6:B24)+1,0)</f>
        <v>0</v>
      </c>
      <c r="C25" s="4">
        <v>20</v>
      </c>
      <c r="D25" s="24" t="str">
        <f>IF('RELACIÓN FACTURAS ACTUACIÓN 1'!N27="","",'RELACIÓN FACTURAS ACTUACIÓN 1'!N27)</f>
        <v/>
      </c>
      <c r="E25" s="198" t="str">
        <f>IF(D25="SEGUNDO PAGO O POSTERIORES",E24,IF('RELACIÓN FACTURAS ACTUACIÓN 1'!O27="","",'RELACIÓN FACTURAS ACTUACIÓN 1'!O27))</f>
        <v/>
      </c>
      <c r="F25" s="25" t="str">
        <f>IF(D25="SEGUNDO PAGO O POSTERIORES",F24,IF('RELACIÓN FACTURAS ACTUACIÓN 1'!Q27="","",'RELACIÓN FACTURAS ACTUACIÓN 1'!Q27))</f>
        <v/>
      </c>
      <c r="G25" s="106" t="str">
        <f>IF(D25="","",IF(AND(D25="NUEVA FACTURA",'RELACIÓN FACTURAS ACTUACIÓN 1'!P27=""),"",IF(AND(D25="NUEVA FACTURA",'RELACIÓN FACTURAS ACTUACIÓN 1'!P27&lt;&gt;""),'RELACIÓN FACTURAS ACTUACIÓN 1'!P27,IF(D25="SEGUNDO PAGO O POSTERIORES",G24,""))))</f>
        <v/>
      </c>
      <c r="H25" s="18"/>
      <c r="I25" s="29" t="str">
        <f>IF(D25="","",IF(J25="","REVISAR",IF(OR(J25&lt;EXPEDIENTE!$F$24,J25&gt;EXPEDIENTE!$F$26),"SI","NO")))</f>
        <v/>
      </c>
      <c r="J25" s="109" t="str">
        <f t="shared" si="0"/>
        <v/>
      </c>
      <c r="K25" s="106" t="str">
        <f>IF(D25="","",IF('RELACIÓN FACTURAS ACTUACIÓN 1'!AF27="","",'RELACIÓN FACTURAS ACTUACIÓN 1'!AF27))</f>
        <v/>
      </c>
      <c r="L25" s="18"/>
      <c r="M25" s="29" t="str">
        <f>IF(D25="","",IF(N25="","REVISAR",IF(OR(N25&lt;EXPEDIENTE!$F$24,N25&gt;EXPEDIENTE!$F$28),"SI","NO")))</f>
        <v/>
      </c>
      <c r="N25" s="174" t="str">
        <f t="shared" si="1"/>
        <v/>
      </c>
      <c r="O25" s="175">
        <f>IF(N25&lt;EXPEDIENTE!$H$24,-1,IF(N25&gt;EXPEDIENTE!$H$28,1,0))</f>
        <v>0</v>
      </c>
      <c r="P25" s="176" t="str">
        <f t="shared" si="2"/>
        <v/>
      </c>
      <c r="Q25" s="18"/>
      <c r="R25" s="196"/>
      <c r="S25" s="18" t="str">
        <f t="shared" si="5"/>
        <v/>
      </c>
      <c r="T25" s="29" t="str">
        <f t="shared" si="4"/>
        <v/>
      </c>
      <c r="U25" s="37" t="str">
        <f>IF('RELACIÓN FACTURAS ACTUACIÓN 1'!X27="","",'RELACIÓN FACTURAS ACTUACIÓN 1'!X27)</f>
        <v/>
      </c>
      <c r="V25" s="100" t="str">
        <f>IF('RELACIÓN FACTURAS ACTUACIÓN 1'!Y27="","",'RELACIÓN FACTURAS ACTUACIÓN 1'!Y27)</f>
        <v/>
      </c>
      <c r="W25" s="34"/>
      <c r="X25" s="103" t="str">
        <f t="shared" si="3"/>
        <v/>
      </c>
      <c r="Y25" s="41"/>
    </row>
    <row r="26" spans="2:25" ht="39.950000000000003" customHeight="1">
      <c r="B26" s="1">
        <f>IF(Y26&lt;&gt;"",MAX($B$6:B25)+1,0)</f>
        <v>0</v>
      </c>
      <c r="C26" s="4">
        <v>21</v>
      </c>
      <c r="D26" s="24" t="str">
        <f>IF('RELACIÓN FACTURAS ACTUACIÓN 1'!N28="","",'RELACIÓN FACTURAS ACTUACIÓN 1'!N28)</f>
        <v/>
      </c>
      <c r="E26" s="198" t="str">
        <f>IF(D26="SEGUNDO PAGO O POSTERIORES",E25,IF('RELACIÓN FACTURAS ACTUACIÓN 1'!O28="","",'RELACIÓN FACTURAS ACTUACIÓN 1'!O28))</f>
        <v/>
      </c>
      <c r="F26" s="25" t="str">
        <f>IF(D26="SEGUNDO PAGO O POSTERIORES",F25,IF('RELACIÓN FACTURAS ACTUACIÓN 1'!Q28="","",'RELACIÓN FACTURAS ACTUACIÓN 1'!Q28))</f>
        <v/>
      </c>
      <c r="G26" s="106" t="str">
        <f>IF(D26="","",IF(AND(D26="NUEVA FACTURA",'RELACIÓN FACTURAS ACTUACIÓN 1'!P28=""),"",IF(AND(D26="NUEVA FACTURA",'RELACIÓN FACTURAS ACTUACIÓN 1'!P28&lt;&gt;""),'RELACIÓN FACTURAS ACTUACIÓN 1'!P28,IF(D26="SEGUNDO PAGO O POSTERIORES",G25,""))))</f>
        <v/>
      </c>
      <c r="H26" s="18"/>
      <c r="I26" s="29" t="str">
        <f>IF(D26="","",IF(J26="","REVISAR",IF(OR(J26&lt;EXPEDIENTE!$F$24,J26&gt;EXPEDIENTE!$F$26),"SI","NO")))</f>
        <v/>
      </c>
      <c r="J26" s="109" t="str">
        <f t="shared" si="0"/>
        <v/>
      </c>
      <c r="K26" s="106" t="str">
        <f>IF(D26="","",IF('RELACIÓN FACTURAS ACTUACIÓN 1'!AF28="","",'RELACIÓN FACTURAS ACTUACIÓN 1'!AF28))</f>
        <v/>
      </c>
      <c r="L26" s="18"/>
      <c r="M26" s="29" t="str">
        <f>IF(D26="","",IF(N26="","REVISAR",IF(OR(N26&lt;EXPEDIENTE!$F$24,N26&gt;EXPEDIENTE!$F$28),"SI","NO")))</f>
        <v/>
      </c>
      <c r="N26" s="174" t="str">
        <f t="shared" si="1"/>
        <v/>
      </c>
      <c r="O26" s="175">
        <f>IF(N26&lt;EXPEDIENTE!$H$24,-1,IF(N26&gt;EXPEDIENTE!$H$28,1,0))</f>
        <v>0</v>
      </c>
      <c r="P26" s="176" t="str">
        <f t="shared" si="2"/>
        <v/>
      </c>
      <c r="Q26" s="18"/>
      <c r="R26" s="196"/>
      <c r="S26" s="18" t="str">
        <f t="shared" si="5"/>
        <v/>
      </c>
      <c r="T26" s="29" t="str">
        <f t="shared" si="4"/>
        <v/>
      </c>
      <c r="U26" s="37" t="str">
        <f>IF('RELACIÓN FACTURAS ACTUACIÓN 1'!X28="","",'RELACIÓN FACTURAS ACTUACIÓN 1'!X28)</f>
        <v/>
      </c>
      <c r="V26" s="100" t="str">
        <f>IF('RELACIÓN FACTURAS ACTUACIÓN 1'!Y28="","",'RELACIÓN FACTURAS ACTUACIÓN 1'!Y28)</f>
        <v/>
      </c>
      <c r="W26" s="34"/>
      <c r="X26" s="103" t="str">
        <f t="shared" si="3"/>
        <v/>
      </c>
      <c r="Y26" s="41"/>
    </row>
    <row r="27" spans="2:25" ht="39.950000000000003" customHeight="1">
      <c r="B27" s="1">
        <f>IF(Y27&lt;&gt;"",MAX($B$6:B26)+1,0)</f>
        <v>0</v>
      </c>
      <c r="C27" s="4">
        <v>22</v>
      </c>
      <c r="D27" s="24" t="str">
        <f>IF('RELACIÓN FACTURAS ACTUACIÓN 1'!N29="","",'RELACIÓN FACTURAS ACTUACIÓN 1'!N29)</f>
        <v/>
      </c>
      <c r="E27" s="198" t="str">
        <f>IF(D27="SEGUNDO PAGO O POSTERIORES",E26,IF('RELACIÓN FACTURAS ACTUACIÓN 1'!O29="","",'RELACIÓN FACTURAS ACTUACIÓN 1'!O29))</f>
        <v/>
      </c>
      <c r="F27" s="25" t="str">
        <f>IF(D27="SEGUNDO PAGO O POSTERIORES",F26,IF('RELACIÓN FACTURAS ACTUACIÓN 1'!Q29="","",'RELACIÓN FACTURAS ACTUACIÓN 1'!Q29))</f>
        <v/>
      </c>
      <c r="G27" s="106" t="str">
        <f>IF(D27="","",IF(AND(D27="NUEVA FACTURA",'RELACIÓN FACTURAS ACTUACIÓN 1'!P29=""),"",IF(AND(D27="NUEVA FACTURA",'RELACIÓN FACTURAS ACTUACIÓN 1'!P29&lt;&gt;""),'RELACIÓN FACTURAS ACTUACIÓN 1'!P29,IF(D27="SEGUNDO PAGO O POSTERIORES",G26,""))))</f>
        <v/>
      </c>
      <c r="H27" s="18"/>
      <c r="I27" s="29" t="str">
        <f>IF(D27="","",IF(J27="","REVISAR",IF(OR(J27&lt;EXPEDIENTE!$F$24,J27&gt;EXPEDIENTE!$F$26),"SI","NO")))</f>
        <v/>
      </c>
      <c r="J27" s="109" t="str">
        <f t="shared" si="0"/>
        <v/>
      </c>
      <c r="K27" s="106" t="str">
        <f>IF(D27="","",IF('RELACIÓN FACTURAS ACTUACIÓN 1'!AF29="","",'RELACIÓN FACTURAS ACTUACIÓN 1'!AF29))</f>
        <v/>
      </c>
      <c r="L27" s="18"/>
      <c r="M27" s="29" t="str">
        <f>IF(D27="","",IF(N27="","REVISAR",IF(OR(N27&lt;EXPEDIENTE!$F$24,N27&gt;EXPEDIENTE!$F$28),"SI","NO")))</f>
        <v/>
      </c>
      <c r="N27" s="174" t="str">
        <f t="shared" si="1"/>
        <v/>
      </c>
      <c r="O27" s="175">
        <f>IF(N27&lt;EXPEDIENTE!$H$24,-1,IF(N27&gt;EXPEDIENTE!$H$28,1,0))</f>
        <v>0</v>
      </c>
      <c r="P27" s="176" t="str">
        <f t="shared" si="2"/>
        <v/>
      </c>
      <c r="Q27" s="18"/>
      <c r="R27" s="196"/>
      <c r="S27" s="18" t="str">
        <f t="shared" si="5"/>
        <v/>
      </c>
      <c r="T27" s="29" t="str">
        <f t="shared" si="4"/>
        <v/>
      </c>
      <c r="U27" s="37" t="str">
        <f>IF('RELACIÓN FACTURAS ACTUACIÓN 1'!X29="","",'RELACIÓN FACTURAS ACTUACIÓN 1'!X29)</f>
        <v/>
      </c>
      <c r="V27" s="100" t="str">
        <f>IF('RELACIÓN FACTURAS ACTUACIÓN 1'!Y29="","",'RELACIÓN FACTURAS ACTUACIÓN 1'!Y29)</f>
        <v/>
      </c>
      <c r="W27" s="34"/>
      <c r="X27" s="103" t="str">
        <f t="shared" si="3"/>
        <v/>
      </c>
      <c r="Y27" s="41"/>
    </row>
    <row r="28" spans="2:25" ht="39.950000000000003" customHeight="1">
      <c r="B28" s="1">
        <f>IF(Y28&lt;&gt;"",MAX($B$6:B27)+1,0)</f>
        <v>0</v>
      </c>
      <c r="C28" s="4">
        <v>23</v>
      </c>
      <c r="D28" s="24" t="str">
        <f>IF('RELACIÓN FACTURAS ACTUACIÓN 1'!N30="","",'RELACIÓN FACTURAS ACTUACIÓN 1'!N30)</f>
        <v/>
      </c>
      <c r="E28" s="198" t="str">
        <f>IF(D28="SEGUNDO PAGO O POSTERIORES",E27,IF('RELACIÓN FACTURAS ACTUACIÓN 1'!O30="","",'RELACIÓN FACTURAS ACTUACIÓN 1'!O30))</f>
        <v/>
      </c>
      <c r="F28" s="25" t="str">
        <f>IF(D28="SEGUNDO PAGO O POSTERIORES",F27,IF('RELACIÓN FACTURAS ACTUACIÓN 1'!Q30="","",'RELACIÓN FACTURAS ACTUACIÓN 1'!Q30))</f>
        <v/>
      </c>
      <c r="G28" s="106" t="str">
        <f>IF(D28="","",IF(AND(D28="NUEVA FACTURA",'RELACIÓN FACTURAS ACTUACIÓN 1'!P30=""),"",IF(AND(D28="NUEVA FACTURA",'RELACIÓN FACTURAS ACTUACIÓN 1'!P30&lt;&gt;""),'RELACIÓN FACTURAS ACTUACIÓN 1'!P30,IF(D28="SEGUNDO PAGO O POSTERIORES",G27,""))))</f>
        <v/>
      </c>
      <c r="H28" s="18"/>
      <c r="I28" s="29" t="str">
        <f>IF(D28="","",IF(J28="","REVISAR",IF(OR(J28&lt;EXPEDIENTE!$F$24,J28&gt;EXPEDIENTE!$F$26),"SI","NO")))</f>
        <v/>
      </c>
      <c r="J28" s="109" t="str">
        <f t="shared" si="0"/>
        <v/>
      </c>
      <c r="K28" s="106" t="str">
        <f>IF(D28="","",IF('RELACIÓN FACTURAS ACTUACIÓN 1'!AF30="","",'RELACIÓN FACTURAS ACTUACIÓN 1'!AF30))</f>
        <v/>
      </c>
      <c r="L28" s="18"/>
      <c r="M28" s="29" t="str">
        <f>IF(D28="","",IF(N28="","REVISAR",IF(OR(N28&lt;EXPEDIENTE!$F$24,N28&gt;EXPEDIENTE!$F$28),"SI","NO")))</f>
        <v/>
      </c>
      <c r="N28" s="174" t="str">
        <f t="shared" si="1"/>
        <v/>
      </c>
      <c r="O28" s="175">
        <f>IF(N28&lt;EXPEDIENTE!$H$24,-1,IF(N28&gt;EXPEDIENTE!$H$28,1,0))</f>
        <v>0</v>
      </c>
      <c r="P28" s="176" t="str">
        <f t="shared" si="2"/>
        <v/>
      </c>
      <c r="Q28" s="18"/>
      <c r="R28" s="196"/>
      <c r="S28" s="18" t="str">
        <f t="shared" si="5"/>
        <v/>
      </c>
      <c r="T28" s="29" t="str">
        <f t="shared" si="4"/>
        <v/>
      </c>
      <c r="U28" s="37" t="str">
        <f>IF('RELACIÓN FACTURAS ACTUACIÓN 1'!X30="","",'RELACIÓN FACTURAS ACTUACIÓN 1'!X30)</f>
        <v/>
      </c>
      <c r="V28" s="100" t="str">
        <f>IF('RELACIÓN FACTURAS ACTUACIÓN 1'!Y30="","",'RELACIÓN FACTURAS ACTUACIÓN 1'!Y30)</f>
        <v/>
      </c>
      <c r="W28" s="34"/>
      <c r="X28" s="103" t="str">
        <f t="shared" si="3"/>
        <v/>
      </c>
      <c r="Y28" s="41"/>
    </row>
    <row r="29" spans="2:25" ht="39.950000000000003" customHeight="1">
      <c r="B29" s="1">
        <f>IF(Y29&lt;&gt;"",MAX($B$6:B28)+1,0)</f>
        <v>0</v>
      </c>
      <c r="C29" s="4">
        <v>24</v>
      </c>
      <c r="D29" s="24" t="str">
        <f>IF('RELACIÓN FACTURAS ACTUACIÓN 1'!N31="","",'RELACIÓN FACTURAS ACTUACIÓN 1'!N31)</f>
        <v/>
      </c>
      <c r="E29" s="198" t="str">
        <f>IF(D29="SEGUNDO PAGO O POSTERIORES",E28,IF('RELACIÓN FACTURAS ACTUACIÓN 1'!O31="","",'RELACIÓN FACTURAS ACTUACIÓN 1'!O31))</f>
        <v/>
      </c>
      <c r="F29" s="25" t="str">
        <f>IF(D29="SEGUNDO PAGO O POSTERIORES",F28,IF('RELACIÓN FACTURAS ACTUACIÓN 1'!Q31="","",'RELACIÓN FACTURAS ACTUACIÓN 1'!Q31))</f>
        <v/>
      </c>
      <c r="G29" s="106" t="str">
        <f>IF(D29="","",IF(AND(D29="NUEVA FACTURA",'RELACIÓN FACTURAS ACTUACIÓN 1'!P31=""),"",IF(AND(D29="NUEVA FACTURA",'RELACIÓN FACTURAS ACTUACIÓN 1'!P31&lt;&gt;""),'RELACIÓN FACTURAS ACTUACIÓN 1'!P31,IF(D29="SEGUNDO PAGO O POSTERIORES",G28,""))))</f>
        <v/>
      </c>
      <c r="H29" s="18"/>
      <c r="I29" s="29" t="str">
        <f>IF(D29="","",IF(J29="","REVISAR",IF(OR(J29&lt;EXPEDIENTE!$F$24,J29&gt;EXPEDIENTE!$F$26),"SI","NO")))</f>
        <v/>
      </c>
      <c r="J29" s="109" t="str">
        <f t="shared" si="0"/>
        <v/>
      </c>
      <c r="K29" s="106" t="str">
        <f>IF(D29="","",IF('RELACIÓN FACTURAS ACTUACIÓN 1'!AF31="","",'RELACIÓN FACTURAS ACTUACIÓN 1'!AF31))</f>
        <v/>
      </c>
      <c r="L29" s="18"/>
      <c r="M29" s="29" t="str">
        <f>IF(D29="","",IF(N29="","REVISAR",IF(OR(N29&lt;EXPEDIENTE!$F$24,N29&gt;EXPEDIENTE!$F$28),"SI","NO")))</f>
        <v/>
      </c>
      <c r="N29" s="174" t="str">
        <f t="shared" si="1"/>
        <v/>
      </c>
      <c r="O29" s="175">
        <f>IF(N29&lt;EXPEDIENTE!$H$24,-1,IF(N29&gt;EXPEDIENTE!$H$28,1,0))</f>
        <v>0</v>
      </c>
      <c r="P29" s="176" t="str">
        <f t="shared" si="2"/>
        <v/>
      </c>
      <c r="Q29" s="18"/>
      <c r="R29" s="196"/>
      <c r="S29" s="18" t="str">
        <f t="shared" si="5"/>
        <v/>
      </c>
      <c r="T29" s="29" t="str">
        <f t="shared" si="4"/>
        <v/>
      </c>
      <c r="U29" s="37" t="str">
        <f>IF('RELACIÓN FACTURAS ACTUACIÓN 1'!X31="","",'RELACIÓN FACTURAS ACTUACIÓN 1'!X31)</f>
        <v/>
      </c>
      <c r="V29" s="100" t="str">
        <f>IF('RELACIÓN FACTURAS ACTUACIÓN 1'!Y31="","",'RELACIÓN FACTURAS ACTUACIÓN 1'!Y31)</f>
        <v/>
      </c>
      <c r="W29" s="34"/>
      <c r="X29" s="103" t="str">
        <f t="shared" si="3"/>
        <v/>
      </c>
      <c r="Y29" s="41"/>
    </row>
    <row r="30" spans="2:25" ht="39.950000000000003" customHeight="1">
      <c r="B30" s="1">
        <f>IF(Y30&lt;&gt;"",MAX($B$6:B29)+1,0)</f>
        <v>0</v>
      </c>
      <c r="C30" s="4">
        <v>25</v>
      </c>
      <c r="D30" s="24" t="str">
        <f>IF('RELACIÓN FACTURAS ACTUACIÓN 1'!N32="","",'RELACIÓN FACTURAS ACTUACIÓN 1'!N32)</f>
        <v/>
      </c>
      <c r="E30" s="198" t="str">
        <f>IF(D30="SEGUNDO PAGO O POSTERIORES",E29,IF('RELACIÓN FACTURAS ACTUACIÓN 1'!O32="","",'RELACIÓN FACTURAS ACTUACIÓN 1'!O32))</f>
        <v/>
      </c>
      <c r="F30" s="25" t="str">
        <f>IF(D30="SEGUNDO PAGO O POSTERIORES",F29,IF('RELACIÓN FACTURAS ACTUACIÓN 1'!Q32="","",'RELACIÓN FACTURAS ACTUACIÓN 1'!Q32))</f>
        <v/>
      </c>
      <c r="G30" s="106" t="str">
        <f>IF(D30="","",IF(AND(D30="NUEVA FACTURA",'RELACIÓN FACTURAS ACTUACIÓN 1'!P32=""),"",IF(AND(D30="NUEVA FACTURA",'RELACIÓN FACTURAS ACTUACIÓN 1'!P32&lt;&gt;""),'RELACIÓN FACTURAS ACTUACIÓN 1'!P32,IF(D30="SEGUNDO PAGO O POSTERIORES",G29,""))))</f>
        <v/>
      </c>
      <c r="H30" s="18"/>
      <c r="I30" s="29" t="str">
        <f>IF(D30="","",IF(J30="","REVISAR",IF(OR(J30&lt;EXPEDIENTE!$F$24,J30&gt;EXPEDIENTE!$F$26),"SI","NO")))</f>
        <v/>
      </c>
      <c r="J30" s="109" t="str">
        <f t="shared" si="0"/>
        <v/>
      </c>
      <c r="K30" s="106" t="str">
        <f>IF(D30="","",IF('RELACIÓN FACTURAS ACTUACIÓN 1'!AF32="","",'RELACIÓN FACTURAS ACTUACIÓN 1'!AF32))</f>
        <v/>
      </c>
      <c r="L30" s="18"/>
      <c r="M30" s="29" t="str">
        <f>IF(D30="","",IF(N30="","REVISAR",IF(OR(N30&lt;EXPEDIENTE!$F$24,N30&gt;EXPEDIENTE!$F$28),"SI","NO")))</f>
        <v/>
      </c>
      <c r="N30" s="174" t="str">
        <f t="shared" si="1"/>
        <v/>
      </c>
      <c r="O30" s="175">
        <f>IF(N30&lt;EXPEDIENTE!$H$24,-1,IF(N30&gt;EXPEDIENTE!$H$28,1,0))</f>
        <v>0</v>
      </c>
      <c r="P30" s="176" t="str">
        <f t="shared" si="2"/>
        <v/>
      </c>
      <c r="Q30" s="18"/>
      <c r="R30" s="196"/>
      <c r="S30" s="18" t="str">
        <f t="shared" si="5"/>
        <v/>
      </c>
      <c r="T30" s="29" t="str">
        <f t="shared" si="4"/>
        <v/>
      </c>
      <c r="U30" s="37" t="str">
        <f>IF('RELACIÓN FACTURAS ACTUACIÓN 1'!X32="","",'RELACIÓN FACTURAS ACTUACIÓN 1'!X32)</f>
        <v/>
      </c>
      <c r="V30" s="100" t="str">
        <f>IF('RELACIÓN FACTURAS ACTUACIÓN 1'!Y32="","",'RELACIÓN FACTURAS ACTUACIÓN 1'!Y32)</f>
        <v/>
      </c>
      <c r="W30" s="34"/>
      <c r="X30" s="103" t="str">
        <f t="shared" si="3"/>
        <v/>
      </c>
      <c r="Y30" s="41"/>
    </row>
    <row r="31" spans="2:25" ht="39.950000000000003" customHeight="1">
      <c r="B31" s="1">
        <f>IF(Y31&lt;&gt;"",MAX($B$6:B30)+1,0)</f>
        <v>0</v>
      </c>
      <c r="C31" s="4">
        <v>26</v>
      </c>
      <c r="D31" s="24" t="str">
        <f>IF('RELACIÓN FACTURAS ACTUACIÓN 1'!N33="","",'RELACIÓN FACTURAS ACTUACIÓN 1'!N33)</f>
        <v/>
      </c>
      <c r="E31" s="198" t="str">
        <f>IF(D31="SEGUNDO PAGO O POSTERIORES",E30,IF('RELACIÓN FACTURAS ACTUACIÓN 1'!O33="","",'RELACIÓN FACTURAS ACTUACIÓN 1'!O33))</f>
        <v/>
      </c>
      <c r="F31" s="25" t="str">
        <f>IF(D31="SEGUNDO PAGO O POSTERIORES",F30,IF('RELACIÓN FACTURAS ACTUACIÓN 1'!Q33="","",'RELACIÓN FACTURAS ACTUACIÓN 1'!Q33))</f>
        <v/>
      </c>
      <c r="G31" s="106" t="str">
        <f>IF(D31="","",IF(AND(D31="NUEVA FACTURA",'RELACIÓN FACTURAS ACTUACIÓN 1'!P33=""),"",IF(AND(D31="NUEVA FACTURA",'RELACIÓN FACTURAS ACTUACIÓN 1'!P33&lt;&gt;""),'RELACIÓN FACTURAS ACTUACIÓN 1'!P33,IF(D31="SEGUNDO PAGO O POSTERIORES",G30,""))))</f>
        <v/>
      </c>
      <c r="H31" s="18"/>
      <c r="I31" s="29" t="str">
        <f>IF(D31="","",IF(J31="","REVISAR",IF(OR(J31&lt;EXPEDIENTE!$F$24,J31&gt;EXPEDIENTE!$F$26),"SI","NO")))</f>
        <v/>
      </c>
      <c r="J31" s="109" t="str">
        <f t="shared" si="0"/>
        <v/>
      </c>
      <c r="K31" s="106" t="str">
        <f>IF(D31="","",IF('RELACIÓN FACTURAS ACTUACIÓN 1'!AF33="","",'RELACIÓN FACTURAS ACTUACIÓN 1'!AF33))</f>
        <v/>
      </c>
      <c r="L31" s="18"/>
      <c r="M31" s="29" t="str">
        <f>IF(D31="","",IF(N31="","REVISAR",IF(OR(N31&lt;EXPEDIENTE!$F$24,N31&gt;EXPEDIENTE!$F$28),"SI","NO")))</f>
        <v/>
      </c>
      <c r="N31" s="174" t="str">
        <f t="shared" si="1"/>
        <v/>
      </c>
      <c r="O31" s="175">
        <f>IF(N31&lt;EXPEDIENTE!$H$24,-1,IF(N31&gt;EXPEDIENTE!$H$28,1,0))</f>
        <v>0</v>
      </c>
      <c r="P31" s="176" t="str">
        <f t="shared" si="2"/>
        <v/>
      </c>
      <c r="Q31" s="18"/>
      <c r="R31" s="196"/>
      <c r="S31" s="18" t="str">
        <f t="shared" si="5"/>
        <v/>
      </c>
      <c r="T31" s="29" t="str">
        <f t="shared" si="4"/>
        <v/>
      </c>
      <c r="U31" s="37" t="str">
        <f>IF('RELACIÓN FACTURAS ACTUACIÓN 1'!X33="","",'RELACIÓN FACTURAS ACTUACIÓN 1'!X33)</f>
        <v/>
      </c>
      <c r="V31" s="100" t="str">
        <f>IF('RELACIÓN FACTURAS ACTUACIÓN 1'!Y33="","",'RELACIÓN FACTURAS ACTUACIÓN 1'!Y33)</f>
        <v/>
      </c>
      <c r="W31" s="34"/>
      <c r="X31" s="103" t="str">
        <f t="shared" si="3"/>
        <v/>
      </c>
      <c r="Y31" s="41"/>
    </row>
    <row r="32" spans="2:25" ht="39.950000000000003" customHeight="1">
      <c r="B32" s="1">
        <f>IF(Y32&lt;&gt;"",MAX($B$6:B31)+1,0)</f>
        <v>0</v>
      </c>
      <c r="C32" s="4">
        <v>27</v>
      </c>
      <c r="D32" s="24" t="str">
        <f>IF('RELACIÓN FACTURAS ACTUACIÓN 1'!N34="","",'RELACIÓN FACTURAS ACTUACIÓN 1'!N34)</f>
        <v/>
      </c>
      <c r="E32" s="198" t="str">
        <f>IF(D32="SEGUNDO PAGO O POSTERIORES",E31,IF('RELACIÓN FACTURAS ACTUACIÓN 1'!O34="","",'RELACIÓN FACTURAS ACTUACIÓN 1'!O34))</f>
        <v/>
      </c>
      <c r="F32" s="25" t="str">
        <f>IF(D32="SEGUNDO PAGO O POSTERIORES",F31,IF('RELACIÓN FACTURAS ACTUACIÓN 1'!Q34="","",'RELACIÓN FACTURAS ACTUACIÓN 1'!Q34))</f>
        <v/>
      </c>
      <c r="G32" s="106" t="str">
        <f>IF(D32="","",IF(AND(D32="NUEVA FACTURA",'RELACIÓN FACTURAS ACTUACIÓN 1'!P34=""),"",IF(AND(D32="NUEVA FACTURA",'RELACIÓN FACTURAS ACTUACIÓN 1'!P34&lt;&gt;""),'RELACIÓN FACTURAS ACTUACIÓN 1'!P34,IF(D32="SEGUNDO PAGO O POSTERIORES",G31,""))))</f>
        <v/>
      </c>
      <c r="H32" s="18"/>
      <c r="I32" s="29" t="str">
        <f>IF(D32="","",IF(J32="","REVISAR",IF(OR(J32&lt;EXPEDIENTE!$F$24,J32&gt;EXPEDIENTE!$F$26),"SI","NO")))</f>
        <v/>
      </c>
      <c r="J32" s="109" t="str">
        <f t="shared" ref="J32:J64" si="6">IF(D32="","",IF(H32&lt;&gt;"",H32,G32))</f>
        <v/>
      </c>
      <c r="K32" s="106" t="str">
        <f>IF(D32="","",IF('RELACIÓN FACTURAS ACTUACIÓN 1'!AF34="","",'RELACIÓN FACTURAS ACTUACIÓN 1'!AF34))</f>
        <v/>
      </c>
      <c r="L32" s="18"/>
      <c r="M32" s="29" t="str">
        <f>IF(D32="","",IF(N32="","REVISAR",IF(OR(N32&lt;EXPEDIENTE!$F$24,N32&gt;EXPEDIENTE!$F$28),"SI","NO")))</f>
        <v/>
      </c>
      <c r="N32" s="174" t="str">
        <f t="shared" ref="N32:N64" si="7">IF(D32="","",IF(L32&lt;&gt;"",L32,K32))</f>
        <v/>
      </c>
      <c r="O32" s="175">
        <f>IF(N32&lt;EXPEDIENTE!$H$24,-1,IF(N32&gt;EXPEDIENTE!$H$28,1,0))</f>
        <v>0</v>
      </c>
      <c r="P32" s="176" t="str">
        <f t="shared" ref="P32:P64" si="8">IF(D32="","",IF(OR(J32="",N32=""),"PDTE",IF(N32-J32&gt;30,"SI","NO")))</f>
        <v/>
      </c>
      <c r="Q32" s="18"/>
      <c r="R32" s="196"/>
      <c r="S32" s="18" t="str">
        <f t="shared" ref="S32:S64" si="9">IF(OR(Q32="",R32=""),"",IF(P32="SI",DATE(YEAR(Q32),MONTH(Q32),DAY(Q32)+R32),""))</f>
        <v/>
      </c>
      <c r="T32" s="29" t="str">
        <f t="shared" ref="T32:T64" si="10">IF(D32="","",IF(AND(P32="NO",Q32="",S32=""),"NO",IF(OR(Q32="",R32="",S32=""),"PDTE",IF(S32&lt;N32,"SI","NO"))))</f>
        <v/>
      </c>
      <c r="U32" s="37" t="str">
        <f>IF('RELACIÓN FACTURAS ACTUACIÓN 1'!X34="","",'RELACIÓN FACTURAS ACTUACIÓN 1'!X34)</f>
        <v/>
      </c>
      <c r="V32" s="100" t="str">
        <f>IF('RELACIÓN FACTURAS ACTUACIÓN 1'!Y34="","",'RELACIÓN FACTURAS ACTUACIÓN 1'!Y34)</f>
        <v/>
      </c>
      <c r="W32" s="34"/>
      <c r="X32" s="103" t="str">
        <f t="shared" ref="X32:X64" si="11">IF(D32="","",IF(AND(I32="NO",M32="NO",T32="NO",W32="NO"),"OK","NO OK"))</f>
        <v/>
      </c>
      <c r="Y32" s="41"/>
    </row>
    <row r="33" spans="2:25" ht="39.950000000000003" customHeight="1">
      <c r="B33" s="1">
        <f>IF(Y33&lt;&gt;"",MAX($B$6:B32)+1,0)</f>
        <v>0</v>
      </c>
      <c r="C33" s="4">
        <v>28</v>
      </c>
      <c r="D33" s="24" t="str">
        <f>IF('RELACIÓN FACTURAS ACTUACIÓN 1'!N35="","",'RELACIÓN FACTURAS ACTUACIÓN 1'!N35)</f>
        <v/>
      </c>
      <c r="E33" s="198" t="str">
        <f>IF(D33="SEGUNDO PAGO O POSTERIORES",E32,IF('RELACIÓN FACTURAS ACTUACIÓN 1'!O35="","",'RELACIÓN FACTURAS ACTUACIÓN 1'!O35))</f>
        <v/>
      </c>
      <c r="F33" s="25" t="str">
        <f>IF(D33="SEGUNDO PAGO O POSTERIORES",F32,IF('RELACIÓN FACTURAS ACTUACIÓN 1'!Q35="","",'RELACIÓN FACTURAS ACTUACIÓN 1'!Q35))</f>
        <v/>
      </c>
      <c r="G33" s="106" t="str">
        <f>IF(D33="","",IF(AND(D33="NUEVA FACTURA",'RELACIÓN FACTURAS ACTUACIÓN 1'!P35=""),"",IF(AND(D33="NUEVA FACTURA",'RELACIÓN FACTURAS ACTUACIÓN 1'!P35&lt;&gt;""),'RELACIÓN FACTURAS ACTUACIÓN 1'!P35,IF(D33="SEGUNDO PAGO O POSTERIORES",G32,""))))</f>
        <v/>
      </c>
      <c r="H33" s="18"/>
      <c r="I33" s="29" t="str">
        <f>IF(D33="","",IF(J33="","REVISAR",IF(OR(J33&lt;EXPEDIENTE!$F$24,J33&gt;EXPEDIENTE!$F$26),"SI","NO")))</f>
        <v/>
      </c>
      <c r="J33" s="109" t="str">
        <f t="shared" si="6"/>
        <v/>
      </c>
      <c r="K33" s="106" t="str">
        <f>IF(D33="","",IF('RELACIÓN FACTURAS ACTUACIÓN 1'!AF35="","",'RELACIÓN FACTURAS ACTUACIÓN 1'!AF35))</f>
        <v/>
      </c>
      <c r="L33" s="18"/>
      <c r="M33" s="29" t="str">
        <f>IF(D33="","",IF(N33="","REVISAR",IF(OR(N33&lt;EXPEDIENTE!$F$24,N33&gt;EXPEDIENTE!$F$28),"SI","NO")))</f>
        <v/>
      </c>
      <c r="N33" s="174" t="str">
        <f t="shared" si="7"/>
        <v/>
      </c>
      <c r="O33" s="175">
        <f>IF(N33&lt;EXPEDIENTE!$H$24,-1,IF(N33&gt;EXPEDIENTE!$H$28,1,0))</f>
        <v>0</v>
      </c>
      <c r="P33" s="176" t="str">
        <f t="shared" si="8"/>
        <v/>
      </c>
      <c r="Q33" s="18"/>
      <c r="R33" s="196"/>
      <c r="S33" s="18" t="str">
        <f t="shared" si="9"/>
        <v/>
      </c>
      <c r="T33" s="29" t="str">
        <f t="shared" si="10"/>
        <v/>
      </c>
      <c r="U33" s="37" t="str">
        <f>IF('RELACIÓN FACTURAS ACTUACIÓN 1'!X35="","",'RELACIÓN FACTURAS ACTUACIÓN 1'!X35)</f>
        <v/>
      </c>
      <c r="V33" s="100" t="str">
        <f>IF('RELACIÓN FACTURAS ACTUACIÓN 1'!Y35="","",'RELACIÓN FACTURAS ACTUACIÓN 1'!Y35)</f>
        <v/>
      </c>
      <c r="W33" s="34"/>
      <c r="X33" s="103" t="str">
        <f t="shared" si="11"/>
        <v/>
      </c>
      <c r="Y33" s="41"/>
    </row>
    <row r="34" spans="2:25" ht="39.950000000000003" customHeight="1">
      <c r="B34" s="1">
        <f>IF(Y34&lt;&gt;"",MAX($B$6:B33)+1,0)</f>
        <v>0</v>
      </c>
      <c r="C34" s="4">
        <v>29</v>
      </c>
      <c r="D34" s="24" t="str">
        <f>IF('RELACIÓN FACTURAS ACTUACIÓN 1'!N36="","",'RELACIÓN FACTURAS ACTUACIÓN 1'!N36)</f>
        <v/>
      </c>
      <c r="E34" s="198" t="str">
        <f>IF(D34="SEGUNDO PAGO O POSTERIORES",E33,IF('RELACIÓN FACTURAS ACTUACIÓN 1'!O36="","",'RELACIÓN FACTURAS ACTUACIÓN 1'!O36))</f>
        <v/>
      </c>
      <c r="F34" s="25" t="str">
        <f>IF(D34="SEGUNDO PAGO O POSTERIORES",F33,IF('RELACIÓN FACTURAS ACTUACIÓN 1'!Q36="","",'RELACIÓN FACTURAS ACTUACIÓN 1'!Q36))</f>
        <v/>
      </c>
      <c r="G34" s="106" t="str">
        <f>IF(D34="","",IF(AND(D34="NUEVA FACTURA",'RELACIÓN FACTURAS ACTUACIÓN 1'!P36=""),"",IF(AND(D34="NUEVA FACTURA",'RELACIÓN FACTURAS ACTUACIÓN 1'!P36&lt;&gt;""),'RELACIÓN FACTURAS ACTUACIÓN 1'!P36,IF(D34="SEGUNDO PAGO O POSTERIORES",G33,""))))</f>
        <v/>
      </c>
      <c r="H34" s="18"/>
      <c r="I34" s="29" t="str">
        <f>IF(D34="","",IF(J34="","REVISAR",IF(OR(J34&lt;EXPEDIENTE!$F$24,J34&gt;EXPEDIENTE!$F$26),"SI","NO")))</f>
        <v/>
      </c>
      <c r="J34" s="109" t="str">
        <f t="shared" si="6"/>
        <v/>
      </c>
      <c r="K34" s="106" t="str">
        <f>IF(D34="","",IF('RELACIÓN FACTURAS ACTUACIÓN 1'!AF36="","",'RELACIÓN FACTURAS ACTUACIÓN 1'!AF36))</f>
        <v/>
      </c>
      <c r="L34" s="18"/>
      <c r="M34" s="29" t="str">
        <f>IF(D34="","",IF(N34="","REVISAR",IF(OR(N34&lt;EXPEDIENTE!$F$24,N34&gt;EXPEDIENTE!$F$28),"SI","NO")))</f>
        <v/>
      </c>
      <c r="N34" s="174" t="str">
        <f t="shared" si="7"/>
        <v/>
      </c>
      <c r="O34" s="175">
        <f>IF(N34&lt;EXPEDIENTE!$H$24,-1,IF(N34&gt;EXPEDIENTE!$H$28,1,0))</f>
        <v>0</v>
      </c>
      <c r="P34" s="176" t="str">
        <f t="shared" si="8"/>
        <v/>
      </c>
      <c r="Q34" s="18"/>
      <c r="R34" s="196"/>
      <c r="S34" s="18" t="str">
        <f t="shared" si="9"/>
        <v/>
      </c>
      <c r="T34" s="29" t="str">
        <f t="shared" si="10"/>
        <v/>
      </c>
      <c r="U34" s="37" t="str">
        <f>IF('RELACIÓN FACTURAS ACTUACIÓN 1'!X36="","",'RELACIÓN FACTURAS ACTUACIÓN 1'!X36)</f>
        <v/>
      </c>
      <c r="V34" s="100" t="str">
        <f>IF('RELACIÓN FACTURAS ACTUACIÓN 1'!Y36="","",'RELACIÓN FACTURAS ACTUACIÓN 1'!Y36)</f>
        <v/>
      </c>
      <c r="W34" s="34"/>
      <c r="X34" s="103" t="str">
        <f t="shared" si="11"/>
        <v/>
      </c>
      <c r="Y34" s="41"/>
    </row>
    <row r="35" spans="2:25" ht="39.950000000000003" customHeight="1">
      <c r="B35" s="1">
        <f>IF(Y35&lt;&gt;"",MAX($B$6:B34)+1,0)</f>
        <v>0</v>
      </c>
      <c r="C35" s="4">
        <v>30</v>
      </c>
      <c r="D35" s="24" t="str">
        <f>IF('RELACIÓN FACTURAS ACTUACIÓN 1'!N37="","",'RELACIÓN FACTURAS ACTUACIÓN 1'!N37)</f>
        <v/>
      </c>
      <c r="E35" s="198" t="str">
        <f>IF(D35="SEGUNDO PAGO O POSTERIORES",E34,IF('RELACIÓN FACTURAS ACTUACIÓN 1'!O37="","",'RELACIÓN FACTURAS ACTUACIÓN 1'!O37))</f>
        <v/>
      </c>
      <c r="F35" s="25" t="str">
        <f>IF(D35="SEGUNDO PAGO O POSTERIORES",F34,IF('RELACIÓN FACTURAS ACTUACIÓN 1'!Q37="","",'RELACIÓN FACTURAS ACTUACIÓN 1'!Q37))</f>
        <v/>
      </c>
      <c r="G35" s="106" t="str">
        <f>IF(D35="","",IF(AND(D35="NUEVA FACTURA",'RELACIÓN FACTURAS ACTUACIÓN 1'!P37=""),"",IF(AND(D35="NUEVA FACTURA",'RELACIÓN FACTURAS ACTUACIÓN 1'!P37&lt;&gt;""),'RELACIÓN FACTURAS ACTUACIÓN 1'!P37,IF(D35="SEGUNDO PAGO O POSTERIORES",G34,""))))</f>
        <v/>
      </c>
      <c r="H35" s="18"/>
      <c r="I35" s="29" t="str">
        <f>IF(D35="","",IF(J35="","REVISAR",IF(OR(J35&lt;EXPEDIENTE!$F$24,J35&gt;EXPEDIENTE!$F$26),"SI","NO")))</f>
        <v/>
      </c>
      <c r="J35" s="109" t="str">
        <f t="shared" si="6"/>
        <v/>
      </c>
      <c r="K35" s="106" t="str">
        <f>IF(D35="","",IF('RELACIÓN FACTURAS ACTUACIÓN 1'!AF37="","",'RELACIÓN FACTURAS ACTUACIÓN 1'!AF37))</f>
        <v/>
      </c>
      <c r="L35" s="18"/>
      <c r="M35" s="29" t="str">
        <f>IF(D35="","",IF(N35="","REVISAR",IF(OR(N35&lt;EXPEDIENTE!$F$24,N35&gt;EXPEDIENTE!$F$28),"SI","NO")))</f>
        <v/>
      </c>
      <c r="N35" s="174" t="str">
        <f t="shared" si="7"/>
        <v/>
      </c>
      <c r="O35" s="175">
        <f>IF(N35&lt;EXPEDIENTE!$H$24,-1,IF(N35&gt;EXPEDIENTE!$H$28,1,0))</f>
        <v>0</v>
      </c>
      <c r="P35" s="176" t="str">
        <f t="shared" si="8"/>
        <v/>
      </c>
      <c r="Q35" s="18"/>
      <c r="R35" s="196"/>
      <c r="S35" s="18" t="str">
        <f t="shared" si="9"/>
        <v/>
      </c>
      <c r="T35" s="29" t="str">
        <f t="shared" si="10"/>
        <v/>
      </c>
      <c r="U35" s="37" t="str">
        <f>IF('RELACIÓN FACTURAS ACTUACIÓN 1'!X37="","",'RELACIÓN FACTURAS ACTUACIÓN 1'!X37)</f>
        <v/>
      </c>
      <c r="V35" s="100" t="str">
        <f>IF('RELACIÓN FACTURAS ACTUACIÓN 1'!Y37="","",'RELACIÓN FACTURAS ACTUACIÓN 1'!Y37)</f>
        <v/>
      </c>
      <c r="W35" s="34"/>
      <c r="X35" s="103" t="str">
        <f t="shared" si="11"/>
        <v/>
      </c>
      <c r="Y35" s="41"/>
    </row>
    <row r="36" spans="2:25" ht="39.950000000000003" customHeight="1">
      <c r="B36" s="1">
        <f>IF(Y36&lt;&gt;"",MAX($B$6:B35)+1,0)</f>
        <v>0</v>
      </c>
      <c r="C36" s="4">
        <v>31</v>
      </c>
      <c r="D36" s="24" t="str">
        <f>IF('RELACIÓN FACTURAS ACTUACIÓN 1'!N38="","",'RELACIÓN FACTURAS ACTUACIÓN 1'!N38)</f>
        <v/>
      </c>
      <c r="E36" s="198" t="str">
        <f>IF(D36="SEGUNDO PAGO O POSTERIORES",E35,IF('RELACIÓN FACTURAS ACTUACIÓN 1'!O38="","",'RELACIÓN FACTURAS ACTUACIÓN 1'!O38))</f>
        <v/>
      </c>
      <c r="F36" s="25" t="str">
        <f>IF(D36="SEGUNDO PAGO O POSTERIORES",F35,IF('RELACIÓN FACTURAS ACTUACIÓN 1'!Q38="","",'RELACIÓN FACTURAS ACTUACIÓN 1'!Q38))</f>
        <v/>
      </c>
      <c r="G36" s="106" t="str">
        <f>IF(D36="","",IF(AND(D36="NUEVA FACTURA",'RELACIÓN FACTURAS ACTUACIÓN 1'!P38=""),"",IF(AND(D36="NUEVA FACTURA",'RELACIÓN FACTURAS ACTUACIÓN 1'!P38&lt;&gt;""),'RELACIÓN FACTURAS ACTUACIÓN 1'!P38,IF(D36="SEGUNDO PAGO O POSTERIORES",G35,""))))</f>
        <v/>
      </c>
      <c r="H36" s="18"/>
      <c r="I36" s="29" t="str">
        <f>IF(D36="","",IF(J36="","REVISAR",IF(OR(J36&lt;EXPEDIENTE!$F$24,J36&gt;EXPEDIENTE!$F$26),"SI","NO")))</f>
        <v/>
      </c>
      <c r="J36" s="109" t="str">
        <f t="shared" si="6"/>
        <v/>
      </c>
      <c r="K36" s="106" t="str">
        <f>IF(D36="","",IF('RELACIÓN FACTURAS ACTUACIÓN 1'!AF38="","",'RELACIÓN FACTURAS ACTUACIÓN 1'!AF38))</f>
        <v/>
      </c>
      <c r="L36" s="18"/>
      <c r="M36" s="29" t="str">
        <f>IF(D36="","",IF(N36="","REVISAR",IF(OR(N36&lt;EXPEDIENTE!$F$24,N36&gt;EXPEDIENTE!$F$28),"SI","NO")))</f>
        <v/>
      </c>
      <c r="N36" s="174" t="str">
        <f t="shared" si="7"/>
        <v/>
      </c>
      <c r="O36" s="175">
        <f>IF(N36&lt;EXPEDIENTE!$H$24,-1,IF(N36&gt;EXPEDIENTE!$H$28,1,0))</f>
        <v>0</v>
      </c>
      <c r="P36" s="176" t="str">
        <f t="shared" si="8"/>
        <v/>
      </c>
      <c r="Q36" s="18"/>
      <c r="R36" s="196"/>
      <c r="S36" s="18" t="str">
        <f t="shared" si="9"/>
        <v/>
      </c>
      <c r="T36" s="29" t="str">
        <f t="shared" si="10"/>
        <v/>
      </c>
      <c r="U36" s="37" t="str">
        <f>IF('RELACIÓN FACTURAS ACTUACIÓN 1'!X38="","",'RELACIÓN FACTURAS ACTUACIÓN 1'!X38)</f>
        <v/>
      </c>
      <c r="V36" s="100" t="str">
        <f>IF('RELACIÓN FACTURAS ACTUACIÓN 1'!Y38="","",'RELACIÓN FACTURAS ACTUACIÓN 1'!Y38)</f>
        <v/>
      </c>
      <c r="W36" s="34"/>
      <c r="X36" s="103" t="str">
        <f t="shared" si="11"/>
        <v/>
      </c>
      <c r="Y36" s="41"/>
    </row>
    <row r="37" spans="2:25" ht="39.950000000000003" customHeight="1">
      <c r="B37" s="1">
        <f>IF(Y37&lt;&gt;"",MAX($B$6:B36)+1,0)</f>
        <v>0</v>
      </c>
      <c r="C37" s="4">
        <v>32</v>
      </c>
      <c r="D37" s="24" t="str">
        <f>IF('RELACIÓN FACTURAS ACTUACIÓN 1'!N39="","",'RELACIÓN FACTURAS ACTUACIÓN 1'!N39)</f>
        <v/>
      </c>
      <c r="E37" s="198" t="str">
        <f>IF(D37="SEGUNDO PAGO O POSTERIORES",E36,IF('RELACIÓN FACTURAS ACTUACIÓN 1'!O39="","",'RELACIÓN FACTURAS ACTUACIÓN 1'!O39))</f>
        <v/>
      </c>
      <c r="F37" s="25" t="str">
        <f>IF(D37="SEGUNDO PAGO O POSTERIORES",F36,IF('RELACIÓN FACTURAS ACTUACIÓN 1'!Q39="","",'RELACIÓN FACTURAS ACTUACIÓN 1'!Q39))</f>
        <v/>
      </c>
      <c r="G37" s="106" t="str">
        <f>IF(D37="","",IF(AND(D37="NUEVA FACTURA",'RELACIÓN FACTURAS ACTUACIÓN 1'!P39=""),"",IF(AND(D37="NUEVA FACTURA",'RELACIÓN FACTURAS ACTUACIÓN 1'!P39&lt;&gt;""),'RELACIÓN FACTURAS ACTUACIÓN 1'!P39,IF(D37="SEGUNDO PAGO O POSTERIORES",G36,""))))</f>
        <v/>
      </c>
      <c r="H37" s="18"/>
      <c r="I37" s="29" t="str">
        <f>IF(D37="","",IF(J37="","REVISAR",IF(OR(J37&lt;EXPEDIENTE!$F$24,J37&gt;EXPEDIENTE!$F$26),"SI","NO")))</f>
        <v/>
      </c>
      <c r="J37" s="109" t="str">
        <f t="shared" si="6"/>
        <v/>
      </c>
      <c r="K37" s="106" t="str">
        <f>IF(D37="","",IF('RELACIÓN FACTURAS ACTUACIÓN 1'!AF39="","",'RELACIÓN FACTURAS ACTUACIÓN 1'!AF39))</f>
        <v/>
      </c>
      <c r="L37" s="18"/>
      <c r="M37" s="29" t="str">
        <f>IF(D37="","",IF(N37="","REVISAR",IF(OR(N37&lt;EXPEDIENTE!$F$24,N37&gt;EXPEDIENTE!$F$28),"SI","NO")))</f>
        <v/>
      </c>
      <c r="N37" s="174" t="str">
        <f t="shared" si="7"/>
        <v/>
      </c>
      <c r="O37" s="175">
        <f>IF(N37&lt;EXPEDIENTE!$H$24,-1,IF(N37&gt;EXPEDIENTE!$H$28,1,0))</f>
        <v>0</v>
      </c>
      <c r="P37" s="176" t="str">
        <f t="shared" si="8"/>
        <v/>
      </c>
      <c r="Q37" s="18"/>
      <c r="R37" s="196"/>
      <c r="S37" s="18" t="str">
        <f t="shared" si="9"/>
        <v/>
      </c>
      <c r="T37" s="29" t="str">
        <f t="shared" si="10"/>
        <v/>
      </c>
      <c r="U37" s="37" t="str">
        <f>IF('RELACIÓN FACTURAS ACTUACIÓN 1'!X39="","",'RELACIÓN FACTURAS ACTUACIÓN 1'!X39)</f>
        <v/>
      </c>
      <c r="V37" s="100" t="str">
        <f>IF('RELACIÓN FACTURAS ACTUACIÓN 1'!Y39="","",'RELACIÓN FACTURAS ACTUACIÓN 1'!Y39)</f>
        <v/>
      </c>
      <c r="W37" s="34"/>
      <c r="X37" s="103" t="str">
        <f t="shared" si="11"/>
        <v/>
      </c>
      <c r="Y37" s="41"/>
    </row>
    <row r="38" spans="2:25" ht="39.950000000000003" customHeight="1">
      <c r="B38" s="1">
        <f>IF(Y38&lt;&gt;"",MAX($B$6:B37)+1,0)</f>
        <v>0</v>
      </c>
      <c r="C38" s="4">
        <v>33</v>
      </c>
      <c r="D38" s="24" t="str">
        <f>IF('RELACIÓN FACTURAS ACTUACIÓN 1'!N40="","",'RELACIÓN FACTURAS ACTUACIÓN 1'!N40)</f>
        <v/>
      </c>
      <c r="E38" s="198" t="str">
        <f>IF(D38="SEGUNDO PAGO O POSTERIORES",E37,IF('RELACIÓN FACTURAS ACTUACIÓN 1'!O40="","",'RELACIÓN FACTURAS ACTUACIÓN 1'!O40))</f>
        <v/>
      </c>
      <c r="F38" s="25" t="str">
        <f>IF(D38="SEGUNDO PAGO O POSTERIORES",F37,IF('RELACIÓN FACTURAS ACTUACIÓN 1'!Q40="","",'RELACIÓN FACTURAS ACTUACIÓN 1'!Q40))</f>
        <v/>
      </c>
      <c r="G38" s="106" t="str">
        <f>IF(D38="","",IF(AND(D38="NUEVA FACTURA",'RELACIÓN FACTURAS ACTUACIÓN 1'!P40=""),"",IF(AND(D38="NUEVA FACTURA",'RELACIÓN FACTURAS ACTUACIÓN 1'!P40&lt;&gt;""),'RELACIÓN FACTURAS ACTUACIÓN 1'!P40,IF(D38="SEGUNDO PAGO O POSTERIORES",G37,""))))</f>
        <v/>
      </c>
      <c r="H38" s="18"/>
      <c r="I38" s="29" t="str">
        <f>IF(D38="","",IF(J38="","REVISAR",IF(OR(J38&lt;EXPEDIENTE!$F$24,J38&gt;EXPEDIENTE!$F$26),"SI","NO")))</f>
        <v/>
      </c>
      <c r="J38" s="109" t="str">
        <f t="shared" si="6"/>
        <v/>
      </c>
      <c r="K38" s="106" t="str">
        <f>IF(D38="","",IF('RELACIÓN FACTURAS ACTUACIÓN 1'!AF40="","",'RELACIÓN FACTURAS ACTUACIÓN 1'!AF40))</f>
        <v/>
      </c>
      <c r="L38" s="18"/>
      <c r="M38" s="29" t="str">
        <f>IF(D38="","",IF(N38="","REVISAR",IF(OR(N38&lt;EXPEDIENTE!$F$24,N38&gt;EXPEDIENTE!$F$28),"SI","NO")))</f>
        <v/>
      </c>
      <c r="N38" s="174" t="str">
        <f t="shared" si="7"/>
        <v/>
      </c>
      <c r="O38" s="175">
        <f>IF(N38&lt;EXPEDIENTE!$H$24,-1,IF(N38&gt;EXPEDIENTE!$H$28,1,0))</f>
        <v>0</v>
      </c>
      <c r="P38" s="176" t="str">
        <f t="shared" si="8"/>
        <v/>
      </c>
      <c r="Q38" s="18"/>
      <c r="R38" s="196"/>
      <c r="S38" s="18" t="str">
        <f t="shared" si="9"/>
        <v/>
      </c>
      <c r="T38" s="29" t="str">
        <f t="shared" si="10"/>
        <v/>
      </c>
      <c r="U38" s="37" t="str">
        <f>IF('RELACIÓN FACTURAS ACTUACIÓN 1'!X40="","",'RELACIÓN FACTURAS ACTUACIÓN 1'!X40)</f>
        <v/>
      </c>
      <c r="V38" s="100" t="str">
        <f>IF('RELACIÓN FACTURAS ACTUACIÓN 1'!Y40="","",'RELACIÓN FACTURAS ACTUACIÓN 1'!Y40)</f>
        <v/>
      </c>
      <c r="W38" s="34"/>
      <c r="X38" s="103" t="str">
        <f t="shared" si="11"/>
        <v/>
      </c>
      <c r="Y38" s="41"/>
    </row>
    <row r="39" spans="2:25" ht="39.950000000000003" customHeight="1">
      <c r="B39" s="1">
        <f>IF(Y39&lt;&gt;"",MAX($B$6:B38)+1,0)</f>
        <v>0</v>
      </c>
      <c r="C39" s="4">
        <v>34</v>
      </c>
      <c r="D39" s="24" t="str">
        <f>IF('RELACIÓN FACTURAS ACTUACIÓN 1'!N41="","",'RELACIÓN FACTURAS ACTUACIÓN 1'!N41)</f>
        <v/>
      </c>
      <c r="E39" s="198" t="str">
        <f>IF(D39="SEGUNDO PAGO O POSTERIORES",E38,IF('RELACIÓN FACTURAS ACTUACIÓN 1'!O41="","",'RELACIÓN FACTURAS ACTUACIÓN 1'!O41))</f>
        <v/>
      </c>
      <c r="F39" s="25" t="str">
        <f>IF(D39="SEGUNDO PAGO O POSTERIORES",F38,IF('RELACIÓN FACTURAS ACTUACIÓN 1'!Q41="","",'RELACIÓN FACTURAS ACTUACIÓN 1'!Q41))</f>
        <v/>
      </c>
      <c r="G39" s="106" t="str">
        <f>IF(D39="","",IF(AND(D39="NUEVA FACTURA",'RELACIÓN FACTURAS ACTUACIÓN 1'!P41=""),"",IF(AND(D39="NUEVA FACTURA",'RELACIÓN FACTURAS ACTUACIÓN 1'!P41&lt;&gt;""),'RELACIÓN FACTURAS ACTUACIÓN 1'!P41,IF(D39="SEGUNDO PAGO O POSTERIORES",G38,""))))</f>
        <v/>
      </c>
      <c r="H39" s="18"/>
      <c r="I39" s="29" t="str">
        <f>IF(D39="","",IF(J39="","REVISAR",IF(OR(J39&lt;EXPEDIENTE!$F$24,J39&gt;EXPEDIENTE!$F$26),"SI","NO")))</f>
        <v/>
      </c>
      <c r="J39" s="109" t="str">
        <f t="shared" si="6"/>
        <v/>
      </c>
      <c r="K39" s="106" t="str">
        <f>IF(D39="","",IF('RELACIÓN FACTURAS ACTUACIÓN 1'!AF41="","",'RELACIÓN FACTURAS ACTUACIÓN 1'!AF41))</f>
        <v/>
      </c>
      <c r="L39" s="18"/>
      <c r="M39" s="29" t="str">
        <f>IF(D39="","",IF(N39="","REVISAR",IF(OR(N39&lt;EXPEDIENTE!$F$24,N39&gt;EXPEDIENTE!$F$28),"SI","NO")))</f>
        <v/>
      </c>
      <c r="N39" s="174" t="str">
        <f t="shared" si="7"/>
        <v/>
      </c>
      <c r="O39" s="175">
        <f>IF(N39&lt;EXPEDIENTE!$H$24,-1,IF(N39&gt;EXPEDIENTE!$H$28,1,0))</f>
        <v>0</v>
      </c>
      <c r="P39" s="176" t="str">
        <f t="shared" si="8"/>
        <v/>
      </c>
      <c r="Q39" s="18"/>
      <c r="R39" s="196"/>
      <c r="S39" s="18" t="str">
        <f t="shared" si="9"/>
        <v/>
      </c>
      <c r="T39" s="29" t="str">
        <f t="shared" si="10"/>
        <v/>
      </c>
      <c r="U39" s="37" t="str">
        <f>IF('RELACIÓN FACTURAS ACTUACIÓN 1'!X41="","",'RELACIÓN FACTURAS ACTUACIÓN 1'!X41)</f>
        <v/>
      </c>
      <c r="V39" s="100" t="str">
        <f>IF('RELACIÓN FACTURAS ACTUACIÓN 1'!Y41="","",'RELACIÓN FACTURAS ACTUACIÓN 1'!Y41)</f>
        <v/>
      </c>
      <c r="W39" s="34"/>
      <c r="X39" s="103" t="str">
        <f t="shared" si="11"/>
        <v/>
      </c>
      <c r="Y39" s="41"/>
    </row>
    <row r="40" spans="2:25" ht="39.950000000000003" customHeight="1">
      <c r="B40" s="1">
        <f>IF(Y40&lt;&gt;"",MAX($B$6:B39)+1,0)</f>
        <v>0</v>
      </c>
      <c r="C40" s="4">
        <v>35</v>
      </c>
      <c r="D40" s="24" t="str">
        <f>IF('RELACIÓN FACTURAS ACTUACIÓN 1'!N42="","",'RELACIÓN FACTURAS ACTUACIÓN 1'!N42)</f>
        <v/>
      </c>
      <c r="E40" s="198" t="str">
        <f>IF(D40="SEGUNDO PAGO O POSTERIORES",E39,IF('RELACIÓN FACTURAS ACTUACIÓN 1'!O42="","",'RELACIÓN FACTURAS ACTUACIÓN 1'!O42))</f>
        <v/>
      </c>
      <c r="F40" s="25" t="str">
        <f>IF(D40="SEGUNDO PAGO O POSTERIORES",F39,IF('RELACIÓN FACTURAS ACTUACIÓN 1'!Q42="","",'RELACIÓN FACTURAS ACTUACIÓN 1'!Q42))</f>
        <v/>
      </c>
      <c r="G40" s="106" t="str">
        <f>IF(D40="","",IF(AND(D40="NUEVA FACTURA",'RELACIÓN FACTURAS ACTUACIÓN 1'!P42=""),"",IF(AND(D40="NUEVA FACTURA",'RELACIÓN FACTURAS ACTUACIÓN 1'!P42&lt;&gt;""),'RELACIÓN FACTURAS ACTUACIÓN 1'!P42,IF(D40="SEGUNDO PAGO O POSTERIORES",G39,""))))</f>
        <v/>
      </c>
      <c r="H40" s="18"/>
      <c r="I40" s="29" t="str">
        <f>IF(D40="","",IF(J40="","REVISAR",IF(OR(J40&lt;EXPEDIENTE!$F$24,J40&gt;EXPEDIENTE!$F$26),"SI","NO")))</f>
        <v/>
      </c>
      <c r="J40" s="109" t="str">
        <f t="shared" si="6"/>
        <v/>
      </c>
      <c r="K40" s="106" t="str">
        <f>IF(D40="","",IF('RELACIÓN FACTURAS ACTUACIÓN 1'!AF42="","",'RELACIÓN FACTURAS ACTUACIÓN 1'!AF42))</f>
        <v/>
      </c>
      <c r="L40" s="18"/>
      <c r="M40" s="29" t="str">
        <f>IF(D40="","",IF(N40="","REVISAR",IF(OR(N40&lt;EXPEDIENTE!$F$24,N40&gt;EXPEDIENTE!$F$28),"SI","NO")))</f>
        <v/>
      </c>
      <c r="N40" s="174" t="str">
        <f t="shared" si="7"/>
        <v/>
      </c>
      <c r="O40" s="175">
        <f>IF(N40&lt;EXPEDIENTE!$H$24,-1,IF(N40&gt;EXPEDIENTE!$H$28,1,0))</f>
        <v>0</v>
      </c>
      <c r="P40" s="176" t="str">
        <f t="shared" si="8"/>
        <v/>
      </c>
      <c r="Q40" s="18"/>
      <c r="R40" s="196"/>
      <c r="S40" s="18" t="str">
        <f t="shared" si="9"/>
        <v/>
      </c>
      <c r="T40" s="29" t="str">
        <f t="shared" si="10"/>
        <v/>
      </c>
      <c r="U40" s="37" t="str">
        <f>IF('RELACIÓN FACTURAS ACTUACIÓN 1'!X42="","",'RELACIÓN FACTURAS ACTUACIÓN 1'!X42)</f>
        <v/>
      </c>
      <c r="V40" s="100" t="str">
        <f>IF('RELACIÓN FACTURAS ACTUACIÓN 1'!Y42="","",'RELACIÓN FACTURAS ACTUACIÓN 1'!Y42)</f>
        <v/>
      </c>
      <c r="W40" s="34"/>
      <c r="X40" s="103" t="str">
        <f t="shared" si="11"/>
        <v/>
      </c>
      <c r="Y40" s="41"/>
    </row>
    <row r="41" spans="2:25" ht="39.950000000000003" customHeight="1">
      <c r="B41" s="1">
        <f>IF(Y41&lt;&gt;"",MAX($B$6:B40)+1,0)</f>
        <v>0</v>
      </c>
      <c r="C41" s="4">
        <v>36</v>
      </c>
      <c r="D41" s="24" t="str">
        <f>IF('RELACIÓN FACTURAS ACTUACIÓN 1'!N43="","",'RELACIÓN FACTURAS ACTUACIÓN 1'!N43)</f>
        <v/>
      </c>
      <c r="E41" s="198" t="str">
        <f>IF(D41="SEGUNDO PAGO O POSTERIORES",E40,IF('RELACIÓN FACTURAS ACTUACIÓN 1'!O43="","",'RELACIÓN FACTURAS ACTUACIÓN 1'!O43))</f>
        <v/>
      </c>
      <c r="F41" s="25" t="str">
        <f>IF(D41="SEGUNDO PAGO O POSTERIORES",F40,IF('RELACIÓN FACTURAS ACTUACIÓN 1'!Q43="","",'RELACIÓN FACTURAS ACTUACIÓN 1'!Q43))</f>
        <v/>
      </c>
      <c r="G41" s="106" t="str">
        <f>IF(D41="","",IF(AND(D41="NUEVA FACTURA",'RELACIÓN FACTURAS ACTUACIÓN 1'!P43=""),"",IF(AND(D41="NUEVA FACTURA",'RELACIÓN FACTURAS ACTUACIÓN 1'!P43&lt;&gt;""),'RELACIÓN FACTURAS ACTUACIÓN 1'!P43,IF(D41="SEGUNDO PAGO O POSTERIORES",G40,""))))</f>
        <v/>
      </c>
      <c r="H41" s="18"/>
      <c r="I41" s="29" t="str">
        <f>IF(D41="","",IF(J41="","REVISAR",IF(OR(J41&lt;EXPEDIENTE!$F$24,J41&gt;EXPEDIENTE!$F$26),"SI","NO")))</f>
        <v/>
      </c>
      <c r="J41" s="109" t="str">
        <f t="shared" si="6"/>
        <v/>
      </c>
      <c r="K41" s="106" t="str">
        <f>IF(D41="","",IF('RELACIÓN FACTURAS ACTUACIÓN 1'!AF43="","",'RELACIÓN FACTURAS ACTUACIÓN 1'!AF43))</f>
        <v/>
      </c>
      <c r="L41" s="18"/>
      <c r="M41" s="29" t="str">
        <f>IF(D41="","",IF(N41="","REVISAR",IF(OR(N41&lt;EXPEDIENTE!$F$24,N41&gt;EXPEDIENTE!$F$28),"SI","NO")))</f>
        <v/>
      </c>
      <c r="N41" s="174" t="str">
        <f t="shared" si="7"/>
        <v/>
      </c>
      <c r="O41" s="175">
        <f>IF(N41&lt;EXPEDIENTE!$H$24,-1,IF(N41&gt;EXPEDIENTE!$H$28,1,0))</f>
        <v>0</v>
      </c>
      <c r="P41" s="176" t="str">
        <f t="shared" si="8"/>
        <v/>
      </c>
      <c r="Q41" s="18"/>
      <c r="R41" s="196"/>
      <c r="S41" s="18" t="str">
        <f t="shared" si="9"/>
        <v/>
      </c>
      <c r="T41" s="29" t="str">
        <f t="shared" si="10"/>
        <v/>
      </c>
      <c r="U41" s="37" t="str">
        <f>IF('RELACIÓN FACTURAS ACTUACIÓN 1'!X43="","",'RELACIÓN FACTURAS ACTUACIÓN 1'!X43)</f>
        <v/>
      </c>
      <c r="V41" s="100" t="str">
        <f>IF('RELACIÓN FACTURAS ACTUACIÓN 1'!Y43="","",'RELACIÓN FACTURAS ACTUACIÓN 1'!Y43)</f>
        <v/>
      </c>
      <c r="W41" s="34"/>
      <c r="X41" s="103" t="str">
        <f t="shared" si="11"/>
        <v/>
      </c>
      <c r="Y41" s="41"/>
    </row>
    <row r="42" spans="2:25" ht="39.950000000000003" customHeight="1">
      <c r="B42" s="1">
        <f>IF(Y42&lt;&gt;"",MAX($B$6:B41)+1,0)</f>
        <v>0</v>
      </c>
      <c r="C42" s="4">
        <v>37</v>
      </c>
      <c r="D42" s="24" t="str">
        <f>IF('RELACIÓN FACTURAS ACTUACIÓN 1'!N44="","",'RELACIÓN FACTURAS ACTUACIÓN 1'!N44)</f>
        <v/>
      </c>
      <c r="E42" s="198" t="str">
        <f>IF(D42="SEGUNDO PAGO O POSTERIORES",E41,IF('RELACIÓN FACTURAS ACTUACIÓN 1'!O44="","",'RELACIÓN FACTURAS ACTUACIÓN 1'!O44))</f>
        <v/>
      </c>
      <c r="F42" s="25" t="str">
        <f>IF(D42="SEGUNDO PAGO O POSTERIORES",F41,IF('RELACIÓN FACTURAS ACTUACIÓN 1'!Q44="","",'RELACIÓN FACTURAS ACTUACIÓN 1'!Q44))</f>
        <v/>
      </c>
      <c r="G42" s="106" t="str">
        <f>IF(D42="","",IF(AND(D42="NUEVA FACTURA",'RELACIÓN FACTURAS ACTUACIÓN 1'!P44=""),"",IF(AND(D42="NUEVA FACTURA",'RELACIÓN FACTURAS ACTUACIÓN 1'!P44&lt;&gt;""),'RELACIÓN FACTURAS ACTUACIÓN 1'!P44,IF(D42="SEGUNDO PAGO O POSTERIORES",G41,""))))</f>
        <v/>
      </c>
      <c r="H42" s="18"/>
      <c r="I42" s="29" t="str">
        <f>IF(D42="","",IF(J42="","REVISAR",IF(OR(J42&lt;EXPEDIENTE!$F$24,J42&gt;EXPEDIENTE!$F$26),"SI","NO")))</f>
        <v/>
      </c>
      <c r="J42" s="109" t="str">
        <f t="shared" si="6"/>
        <v/>
      </c>
      <c r="K42" s="106" t="str">
        <f>IF(D42="","",IF('RELACIÓN FACTURAS ACTUACIÓN 1'!AF44="","",'RELACIÓN FACTURAS ACTUACIÓN 1'!AF44))</f>
        <v/>
      </c>
      <c r="L42" s="18"/>
      <c r="M42" s="29" t="str">
        <f>IF(D42="","",IF(N42="","REVISAR",IF(OR(N42&lt;EXPEDIENTE!$F$24,N42&gt;EXPEDIENTE!$F$28),"SI","NO")))</f>
        <v/>
      </c>
      <c r="N42" s="174" t="str">
        <f t="shared" si="7"/>
        <v/>
      </c>
      <c r="O42" s="175">
        <f>IF(N42&lt;EXPEDIENTE!$H$24,-1,IF(N42&gt;EXPEDIENTE!$H$28,1,0))</f>
        <v>0</v>
      </c>
      <c r="P42" s="176" t="str">
        <f t="shared" si="8"/>
        <v/>
      </c>
      <c r="Q42" s="18"/>
      <c r="R42" s="196"/>
      <c r="S42" s="18" t="str">
        <f t="shared" si="9"/>
        <v/>
      </c>
      <c r="T42" s="29" t="str">
        <f t="shared" si="10"/>
        <v/>
      </c>
      <c r="U42" s="37" t="str">
        <f>IF('RELACIÓN FACTURAS ACTUACIÓN 1'!X44="","",'RELACIÓN FACTURAS ACTUACIÓN 1'!X44)</f>
        <v/>
      </c>
      <c r="V42" s="100" t="str">
        <f>IF('RELACIÓN FACTURAS ACTUACIÓN 1'!Y44="","",'RELACIÓN FACTURAS ACTUACIÓN 1'!Y44)</f>
        <v/>
      </c>
      <c r="W42" s="34"/>
      <c r="X42" s="103" t="str">
        <f t="shared" si="11"/>
        <v/>
      </c>
      <c r="Y42" s="41"/>
    </row>
    <row r="43" spans="2:25" ht="39.950000000000003" customHeight="1">
      <c r="B43" s="1">
        <f>IF(Y43&lt;&gt;"",MAX($B$6:B42)+1,0)</f>
        <v>0</v>
      </c>
      <c r="C43" s="4">
        <v>38</v>
      </c>
      <c r="D43" s="24" t="str">
        <f>IF('RELACIÓN FACTURAS ACTUACIÓN 1'!N45="","",'RELACIÓN FACTURAS ACTUACIÓN 1'!N45)</f>
        <v/>
      </c>
      <c r="E43" s="198" t="str">
        <f>IF(D43="SEGUNDO PAGO O POSTERIORES",E42,IF('RELACIÓN FACTURAS ACTUACIÓN 1'!O45="","",'RELACIÓN FACTURAS ACTUACIÓN 1'!O45))</f>
        <v/>
      </c>
      <c r="F43" s="25" t="str">
        <f>IF(D43="SEGUNDO PAGO O POSTERIORES",F42,IF('RELACIÓN FACTURAS ACTUACIÓN 1'!Q45="","",'RELACIÓN FACTURAS ACTUACIÓN 1'!Q45))</f>
        <v/>
      </c>
      <c r="G43" s="106" t="str">
        <f>IF(D43="","",IF(AND(D43="NUEVA FACTURA",'RELACIÓN FACTURAS ACTUACIÓN 1'!P45=""),"",IF(AND(D43="NUEVA FACTURA",'RELACIÓN FACTURAS ACTUACIÓN 1'!P45&lt;&gt;""),'RELACIÓN FACTURAS ACTUACIÓN 1'!P45,IF(D43="SEGUNDO PAGO O POSTERIORES",G42,""))))</f>
        <v/>
      </c>
      <c r="H43" s="18"/>
      <c r="I43" s="29" t="str">
        <f>IF(D43="","",IF(J43="","REVISAR",IF(OR(J43&lt;EXPEDIENTE!$F$24,J43&gt;EXPEDIENTE!$F$26),"SI","NO")))</f>
        <v/>
      </c>
      <c r="J43" s="109" t="str">
        <f t="shared" si="6"/>
        <v/>
      </c>
      <c r="K43" s="106" t="str">
        <f>IF(D43="","",IF('RELACIÓN FACTURAS ACTUACIÓN 1'!AF45="","",'RELACIÓN FACTURAS ACTUACIÓN 1'!AF45))</f>
        <v/>
      </c>
      <c r="L43" s="18"/>
      <c r="M43" s="29" t="str">
        <f>IF(D43="","",IF(N43="","REVISAR",IF(OR(N43&lt;EXPEDIENTE!$F$24,N43&gt;EXPEDIENTE!$F$28),"SI","NO")))</f>
        <v/>
      </c>
      <c r="N43" s="174" t="str">
        <f t="shared" si="7"/>
        <v/>
      </c>
      <c r="O43" s="175">
        <f>IF(N43&lt;EXPEDIENTE!$H$24,-1,IF(N43&gt;EXPEDIENTE!$H$28,1,0))</f>
        <v>0</v>
      </c>
      <c r="P43" s="176" t="str">
        <f t="shared" si="8"/>
        <v/>
      </c>
      <c r="Q43" s="18"/>
      <c r="R43" s="196"/>
      <c r="S43" s="18" t="str">
        <f t="shared" si="9"/>
        <v/>
      </c>
      <c r="T43" s="29" t="str">
        <f t="shared" si="10"/>
        <v/>
      </c>
      <c r="U43" s="37" t="str">
        <f>IF('RELACIÓN FACTURAS ACTUACIÓN 1'!X45="","",'RELACIÓN FACTURAS ACTUACIÓN 1'!X45)</f>
        <v/>
      </c>
      <c r="V43" s="100" t="str">
        <f>IF('RELACIÓN FACTURAS ACTUACIÓN 1'!Y45="","",'RELACIÓN FACTURAS ACTUACIÓN 1'!Y45)</f>
        <v/>
      </c>
      <c r="W43" s="34"/>
      <c r="X43" s="103" t="str">
        <f t="shared" si="11"/>
        <v/>
      </c>
      <c r="Y43" s="41"/>
    </row>
    <row r="44" spans="2:25" ht="39.950000000000003" customHeight="1">
      <c r="B44" s="1">
        <f>IF(Y44&lt;&gt;"",MAX($B$6:B43)+1,0)</f>
        <v>0</v>
      </c>
      <c r="C44" s="4">
        <v>39</v>
      </c>
      <c r="D44" s="24" t="str">
        <f>IF('RELACIÓN FACTURAS ACTUACIÓN 1'!N46="","",'RELACIÓN FACTURAS ACTUACIÓN 1'!N46)</f>
        <v/>
      </c>
      <c r="E44" s="198" t="str">
        <f>IF(D44="SEGUNDO PAGO O POSTERIORES",E43,IF('RELACIÓN FACTURAS ACTUACIÓN 1'!O46="","",'RELACIÓN FACTURAS ACTUACIÓN 1'!O46))</f>
        <v/>
      </c>
      <c r="F44" s="25" t="str">
        <f>IF(D44="SEGUNDO PAGO O POSTERIORES",F43,IF('RELACIÓN FACTURAS ACTUACIÓN 1'!Q46="","",'RELACIÓN FACTURAS ACTUACIÓN 1'!Q46))</f>
        <v/>
      </c>
      <c r="G44" s="106" t="str">
        <f>IF(D44="","",IF(AND(D44="NUEVA FACTURA",'RELACIÓN FACTURAS ACTUACIÓN 1'!P46=""),"",IF(AND(D44="NUEVA FACTURA",'RELACIÓN FACTURAS ACTUACIÓN 1'!P46&lt;&gt;""),'RELACIÓN FACTURAS ACTUACIÓN 1'!P46,IF(D44="SEGUNDO PAGO O POSTERIORES",G43,""))))</f>
        <v/>
      </c>
      <c r="H44" s="18"/>
      <c r="I44" s="29" t="str">
        <f>IF(D44="","",IF(J44="","REVISAR",IF(OR(J44&lt;EXPEDIENTE!$F$24,J44&gt;EXPEDIENTE!$F$26),"SI","NO")))</f>
        <v/>
      </c>
      <c r="J44" s="109" t="str">
        <f t="shared" si="6"/>
        <v/>
      </c>
      <c r="K44" s="106" t="str">
        <f>IF(D44="","",IF('RELACIÓN FACTURAS ACTUACIÓN 1'!AF46="","",'RELACIÓN FACTURAS ACTUACIÓN 1'!AF46))</f>
        <v/>
      </c>
      <c r="L44" s="18"/>
      <c r="M44" s="29" t="str">
        <f>IF(D44="","",IF(N44="","REVISAR",IF(OR(N44&lt;EXPEDIENTE!$F$24,N44&gt;EXPEDIENTE!$F$28),"SI","NO")))</f>
        <v/>
      </c>
      <c r="N44" s="174" t="str">
        <f t="shared" si="7"/>
        <v/>
      </c>
      <c r="O44" s="175">
        <f>IF(N44&lt;EXPEDIENTE!$H$24,-1,IF(N44&gt;EXPEDIENTE!$H$28,1,0))</f>
        <v>0</v>
      </c>
      <c r="P44" s="176" t="str">
        <f t="shared" si="8"/>
        <v/>
      </c>
      <c r="Q44" s="18"/>
      <c r="R44" s="196"/>
      <c r="S44" s="18" t="str">
        <f t="shared" si="9"/>
        <v/>
      </c>
      <c r="T44" s="29" t="str">
        <f t="shared" si="10"/>
        <v/>
      </c>
      <c r="U44" s="37" t="str">
        <f>IF('RELACIÓN FACTURAS ACTUACIÓN 1'!X46="","",'RELACIÓN FACTURAS ACTUACIÓN 1'!X46)</f>
        <v/>
      </c>
      <c r="V44" s="100" t="str">
        <f>IF('RELACIÓN FACTURAS ACTUACIÓN 1'!Y46="","",'RELACIÓN FACTURAS ACTUACIÓN 1'!Y46)</f>
        <v/>
      </c>
      <c r="W44" s="34"/>
      <c r="X44" s="103" t="str">
        <f t="shared" si="11"/>
        <v/>
      </c>
      <c r="Y44" s="41"/>
    </row>
    <row r="45" spans="2:25" ht="39.950000000000003" customHeight="1">
      <c r="B45" s="1">
        <f>IF(Y45&lt;&gt;"",MAX($B$6:B44)+1,0)</f>
        <v>0</v>
      </c>
      <c r="C45" s="4">
        <v>40</v>
      </c>
      <c r="D45" s="24" t="str">
        <f>IF('RELACIÓN FACTURAS ACTUACIÓN 1'!N47="","",'RELACIÓN FACTURAS ACTUACIÓN 1'!N47)</f>
        <v/>
      </c>
      <c r="E45" s="198" t="str">
        <f>IF(D45="SEGUNDO PAGO O POSTERIORES",E44,IF('RELACIÓN FACTURAS ACTUACIÓN 1'!O47="","",'RELACIÓN FACTURAS ACTUACIÓN 1'!O47))</f>
        <v/>
      </c>
      <c r="F45" s="25" t="str">
        <f>IF(D45="SEGUNDO PAGO O POSTERIORES",F44,IF('RELACIÓN FACTURAS ACTUACIÓN 1'!Q47="","",'RELACIÓN FACTURAS ACTUACIÓN 1'!Q47))</f>
        <v/>
      </c>
      <c r="G45" s="106" t="str">
        <f>IF(D45="","",IF(AND(D45="NUEVA FACTURA",'RELACIÓN FACTURAS ACTUACIÓN 1'!P47=""),"",IF(AND(D45="NUEVA FACTURA",'RELACIÓN FACTURAS ACTUACIÓN 1'!P47&lt;&gt;""),'RELACIÓN FACTURAS ACTUACIÓN 1'!P47,IF(D45="SEGUNDO PAGO O POSTERIORES",G44,""))))</f>
        <v/>
      </c>
      <c r="H45" s="18"/>
      <c r="I45" s="29" t="str">
        <f>IF(D45="","",IF(J45="","REVISAR",IF(OR(J45&lt;EXPEDIENTE!$F$24,J45&gt;EXPEDIENTE!$F$26),"SI","NO")))</f>
        <v/>
      </c>
      <c r="J45" s="109" t="str">
        <f t="shared" si="6"/>
        <v/>
      </c>
      <c r="K45" s="106" t="str">
        <f>IF(D45="","",IF('RELACIÓN FACTURAS ACTUACIÓN 1'!AF47="","",'RELACIÓN FACTURAS ACTUACIÓN 1'!AF47))</f>
        <v/>
      </c>
      <c r="L45" s="18"/>
      <c r="M45" s="29" t="str">
        <f>IF(D45="","",IF(N45="","REVISAR",IF(OR(N45&lt;EXPEDIENTE!$F$24,N45&gt;EXPEDIENTE!$F$28),"SI","NO")))</f>
        <v/>
      </c>
      <c r="N45" s="174" t="str">
        <f t="shared" si="7"/>
        <v/>
      </c>
      <c r="O45" s="175">
        <f>IF(N45&lt;EXPEDIENTE!$H$24,-1,IF(N45&gt;EXPEDIENTE!$H$28,1,0))</f>
        <v>0</v>
      </c>
      <c r="P45" s="176" t="str">
        <f t="shared" si="8"/>
        <v/>
      </c>
      <c r="Q45" s="18"/>
      <c r="R45" s="196"/>
      <c r="S45" s="18" t="str">
        <f t="shared" si="9"/>
        <v/>
      </c>
      <c r="T45" s="29" t="str">
        <f t="shared" si="10"/>
        <v/>
      </c>
      <c r="U45" s="37" t="str">
        <f>IF('RELACIÓN FACTURAS ACTUACIÓN 1'!X47="","",'RELACIÓN FACTURAS ACTUACIÓN 1'!X47)</f>
        <v/>
      </c>
      <c r="V45" s="100" t="str">
        <f>IF('RELACIÓN FACTURAS ACTUACIÓN 1'!Y47="","",'RELACIÓN FACTURAS ACTUACIÓN 1'!Y47)</f>
        <v/>
      </c>
      <c r="W45" s="34"/>
      <c r="X45" s="103" t="str">
        <f t="shared" si="11"/>
        <v/>
      </c>
      <c r="Y45" s="41"/>
    </row>
    <row r="46" spans="2:25" ht="39.950000000000003" customHeight="1">
      <c r="B46" s="1">
        <f>IF(Y46&lt;&gt;"",MAX($B$6:B45)+1,0)</f>
        <v>0</v>
      </c>
      <c r="C46" s="4">
        <v>41</v>
      </c>
      <c r="D46" s="24" t="str">
        <f>IF('RELACIÓN FACTURAS ACTUACIÓN 1'!N48="","",'RELACIÓN FACTURAS ACTUACIÓN 1'!N48)</f>
        <v/>
      </c>
      <c r="E46" s="198" t="str">
        <f>IF(D46="SEGUNDO PAGO O POSTERIORES",E45,IF('RELACIÓN FACTURAS ACTUACIÓN 1'!O48="","",'RELACIÓN FACTURAS ACTUACIÓN 1'!O48))</f>
        <v/>
      </c>
      <c r="F46" s="25" t="str">
        <f>IF(D46="SEGUNDO PAGO O POSTERIORES",F45,IF('RELACIÓN FACTURAS ACTUACIÓN 1'!Q48="","",'RELACIÓN FACTURAS ACTUACIÓN 1'!Q48))</f>
        <v/>
      </c>
      <c r="G46" s="106" t="str">
        <f>IF(D46="","",IF(AND(D46="NUEVA FACTURA",'RELACIÓN FACTURAS ACTUACIÓN 1'!P48=""),"",IF(AND(D46="NUEVA FACTURA",'RELACIÓN FACTURAS ACTUACIÓN 1'!P48&lt;&gt;""),'RELACIÓN FACTURAS ACTUACIÓN 1'!P48,IF(D46="SEGUNDO PAGO O POSTERIORES",G45,""))))</f>
        <v/>
      </c>
      <c r="H46" s="18"/>
      <c r="I46" s="29" t="str">
        <f>IF(D46="","",IF(J46="","REVISAR",IF(OR(J46&lt;EXPEDIENTE!$F$24,J46&gt;EXPEDIENTE!$F$26),"SI","NO")))</f>
        <v/>
      </c>
      <c r="J46" s="109" t="str">
        <f t="shared" si="6"/>
        <v/>
      </c>
      <c r="K46" s="106" t="str">
        <f>IF(D46="","",IF('RELACIÓN FACTURAS ACTUACIÓN 1'!AF48="","",'RELACIÓN FACTURAS ACTUACIÓN 1'!AF48))</f>
        <v/>
      </c>
      <c r="L46" s="18"/>
      <c r="M46" s="29" t="str">
        <f>IF(D46="","",IF(N46="","REVISAR",IF(OR(N46&lt;EXPEDIENTE!$F$24,N46&gt;EXPEDIENTE!$F$28),"SI","NO")))</f>
        <v/>
      </c>
      <c r="N46" s="174" t="str">
        <f t="shared" si="7"/>
        <v/>
      </c>
      <c r="O46" s="175">
        <f>IF(N46&lt;EXPEDIENTE!$H$24,-1,IF(N46&gt;EXPEDIENTE!$H$28,1,0))</f>
        <v>0</v>
      </c>
      <c r="P46" s="176" t="str">
        <f t="shared" si="8"/>
        <v/>
      </c>
      <c r="Q46" s="18"/>
      <c r="R46" s="196"/>
      <c r="S46" s="18" t="str">
        <f t="shared" si="9"/>
        <v/>
      </c>
      <c r="T46" s="29" t="str">
        <f t="shared" si="10"/>
        <v/>
      </c>
      <c r="U46" s="37" t="str">
        <f>IF('RELACIÓN FACTURAS ACTUACIÓN 1'!X48="","",'RELACIÓN FACTURAS ACTUACIÓN 1'!X48)</f>
        <v/>
      </c>
      <c r="V46" s="100" t="str">
        <f>IF('RELACIÓN FACTURAS ACTUACIÓN 1'!Y48="","",'RELACIÓN FACTURAS ACTUACIÓN 1'!Y48)</f>
        <v/>
      </c>
      <c r="W46" s="34"/>
      <c r="X46" s="103" t="str">
        <f t="shared" si="11"/>
        <v/>
      </c>
      <c r="Y46" s="41"/>
    </row>
    <row r="47" spans="2:25" ht="39.950000000000003" customHeight="1">
      <c r="B47" s="1">
        <f>IF(Y47&lt;&gt;"",MAX($B$6:B46)+1,0)</f>
        <v>0</v>
      </c>
      <c r="C47" s="4">
        <v>42</v>
      </c>
      <c r="D47" s="24" t="str">
        <f>IF('RELACIÓN FACTURAS ACTUACIÓN 1'!N49="","",'RELACIÓN FACTURAS ACTUACIÓN 1'!N49)</f>
        <v/>
      </c>
      <c r="E47" s="198" t="str">
        <f>IF(D47="SEGUNDO PAGO O POSTERIORES",E46,IF('RELACIÓN FACTURAS ACTUACIÓN 1'!O49="","",'RELACIÓN FACTURAS ACTUACIÓN 1'!O49))</f>
        <v/>
      </c>
      <c r="F47" s="25" t="str">
        <f>IF(D47="SEGUNDO PAGO O POSTERIORES",F46,IF('RELACIÓN FACTURAS ACTUACIÓN 1'!Q49="","",'RELACIÓN FACTURAS ACTUACIÓN 1'!Q49))</f>
        <v/>
      </c>
      <c r="G47" s="106" t="str">
        <f>IF(D47="","",IF(AND(D47="NUEVA FACTURA",'RELACIÓN FACTURAS ACTUACIÓN 1'!P49=""),"",IF(AND(D47="NUEVA FACTURA",'RELACIÓN FACTURAS ACTUACIÓN 1'!P49&lt;&gt;""),'RELACIÓN FACTURAS ACTUACIÓN 1'!P49,IF(D47="SEGUNDO PAGO O POSTERIORES",G46,""))))</f>
        <v/>
      </c>
      <c r="H47" s="18"/>
      <c r="I47" s="29" t="str">
        <f>IF(D47="","",IF(J47="","REVISAR",IF(OR(J47&lt;EXPEDIENTE!$F$24,J47&gt;EXPEDIENTE!$F$26),"SI","NO")))</f>
        <v/>
      </c>
      <c r="J47" s="109" t="str">
        <f t="shared" si="6"/>
        <v/>
      </c>
      <c r="K47" s="106" t="str">
        <f>IF(D47="","",IF('RELACIÓN FACTURAS ACTUACIÓN 1'!AF49="","",'RELACIÓN FACTURAS ACTUACIÓN 1'!AF49))</f>
        <v/>
      </c>
      <c r="L47" s="18"/>
      <c r="M47" s="29" t="str">
        <f>IF(D47="","",IF(N47="","REVISAR",IF(OR(N47&lt;EXPEDIENTE!$F$24,N47&gt;EXPEDIENTE!$F$28),"SI","NO")))</f>
        <v/>
      </c>
      <c r="N47" s="174" t="str">
        <f t="shared" si="7"/>
        <v/>
      </c>
      <c r="O47" s="175">
        <f>IF(N47&lt;EXPEDIENTE!$H$24,-1,IF(N47&gt;EXPEDIENTE!$H$28,1,0))</f>
        <v>0</v>
      </c>
      <c r="P47" s="176" t="str">
        <f t="shared" si="8"/>
        <v/>
      </c>
      <c r="Q47" s="18"/>
      <c r="R47" s="196"/>
      <c r="S47" s="18" t="str">
        <f t="shared" si="9"/>
        <v/>
      </c>
      <c r="T47" s="29" t="str">
        <f t="shared" si="10"/>
        <v/>
      </c>
      <c r="U47" s="37" t="str">
        <f>IF('RELACIÓN FACTURAS ACTUACIÓN 1'!X49="","",'RELACIÓN FACTURAS ACTUACIÓN 1'!X49)</f>
        <v/>
      </c>
      <c r="V47" s="100" t="str">
        <f>IF('RELACIÓN FACTURAS ACTUACIÓN 1'!Y49="","",'RELACIÓN FACTURAS ACTUACIÓN 1'!Y49)</f>
        <v/>
      </c>
      <c r="W47" s="34"/>
      <c r="X47" s="103" t="str">
        <f t="shared" si="11"/>
        <v/>
      </c>
      <c r="Y47" s="41"/>
    </row>
    <row r="48" spans="2:25" ht="39.950000000000003" customHeight="1">
      <c r="B48" s="1">
        <f>IF(Y48&lt;&gt;"",MAX($B$6:B47)+1,0)</f>
        <v>0</v>
      </c>
      <c r="C48" s="4">
        <v>43</v>
      </c>
      <c r="D48" s="24" t="str">
        <f>IF('RELACIÓN FACTURAS ACTUACIÓN 1'!N50="","",'RELACIÓN FACTURAS ACTUACIÓN 1'!N50)</f>
        <v/>
      </c>
      <c r="E48" s="198" t="str">
        <f>IF(D48="SEGUNDO PAGO O POSTERIORES",E47,IF('RELACIÓN FACTURAS ACTUACIÓN 1'!O50="","",'RELACIÓN FACTURAS ACTUACIÓN 1'!O50))</f>
        <v/>
      </c>
      <c r="F48" s="25" t="str">
        <f>IF(D48="SEGUNDO PAGO O POSTERIORES",F47,IF('RELACIÓN FACTURAS ACTUACIÓN 1'!Q50="","",'RELACIÓN FACTURAS ACTUACIÓN 1'!Q50))</f>
        <v/>
      </c>
      <c r="G48" s="106" t="str">
        <f>IF(D48="","",IF(AND(D48="NUEVA FACTURA",'RELACIÓN FACTURAS ACTUACIÓN 1'!P50=""),"",IF(AND(D48="NUEVA FACTURA",'RELACIÓN FACTURAS ACTUACIÓN 1'!P50&lt;&gt;""),'RELACIÓN FACTURAS ACTUACIÓN 1'!P50,IF(D48="SEGUNDO PAGO O POSTERIORES",G47,""))))</f>
        <v/>
      </c>
      <c r="H48" s="18"/>
      <c r="I48" s="29" t="str">
        <f>IF(D48="","",IF(J48="","REVISAR",IF(OR(J48&lt;EXPEDIENTE!$F$24,J48&gt;EXPEDIENTE!$F$26),"SI","NO")))</f>
        <v/>
      </c>
      <c r="J48" s="109" t="str">
        <f t="shared" si="6"/>
        <v/>
      </c>
      <c r="K48" s="106" t="str">
        <f>IF(D48="","",IF('RELACIÓN FACTURAS ACTUACIÓN 1'!AF50="","",'RELACIÓN FACTURAS ACTUACIÓN 1'!AF50))</f>
        <v/>
      </c>
      <c r="L48" s="18"/>
      <c r="M48" s="29" t="str">
        <f>IF(D48="","",IF(N48="","REVISAR",IF(OR(N48&lt;EXPEDIENTE!$F$24,N48&gt;EXPEDIENTE!$F$28),"SI","NO")))</f>
        <v/>
      </c>
      <c r="N48" s="174" t="str">
        <f t="shared" si="7"/>
        <v/>
      </c>
      <c r="O48" s="175">
        <f>IF(N48&lt;EXPEDIENTE!$H$24,-1,IF(N48&gt;EXPEDIENTE!$H$28,1,0))</f>
        <v>0</v>
      </c>
      <c r="P48" s="176" t="str">
        <f t="shared" si="8"/>
        <v/>
      </c>
      <c r="Q48" s="18"/>
      <c r="R48" s="196"/>
      <c r="S48" s="18" t="str">
        <f t="shared" si="9"/>
        <v/>
      </c>
      <c r="T48" s="29" t="str">
        <f t="shared" si="10"/>
        <v/>
      </c>
      <c r="U48" s="37" t="str">
        <f>IF('RELACIÓN FACTURAS ACTUACIÓN 1'!X50="","",'RELACIÓN FACTURAS ACTUACIÓN 1'!X50)</f>
        <v/>
      </c>
      <c r="V48" s="100" t="str">
        <f>IF('RELACIÓN FACTURAS ACTUACIÓN 1'!Y50="","",'RELACIÓN FACTURAS ACTUACIÓN 1'!Y50)</f>
        <v/>
      </c>
      <c r="W48" s="34"/>
      <c r="X48" s="103" t="str">
        <f t="shared" si="11"/>
        <v/>
      </c>
      <c r="Y48" s="41"/>
    </row>
    <row r="49" spans="2:25" ht="39.950000000000003" customHeight="1">
      <c r="B49" s="1">
        <f>IF(Y49&lt;&gt;"",MAX($B$6:B48)+1,0)</f>
        <v>0</v>
      </c>
      <c r="C49" s="4">
        <v>44</v>
      </c>
      <c r="D49" s="24" t="str">
        <f>IF('RELACIÓN FACTURAS ACTUACIÓN 1'!N51="","",'RELACIÓN FACTURAS ACTUACIÓN 1'!N51)</f>
        <v/>
      </c>
      <c r="E49" s="198" t="str">
        <f>IF(D49="SEGUNDO PAGO O POSTERIORES",E48,IF('RELACIÓN FACTURAS ACTUACIÓN 1'!O51="","",'RELACIÓN FACTURAS ACTUACIÓN 1'!O51))</f>
        <v/>
      </c>
      <c r="F49" s="25" t="str">
        <f>IF(D49="SEGUNDO PAGO O POSTERIORES",F48,IF('RELACIÓN FACTURAS ACTUACIÓN 1'!Q51="","",'RELACIÓN FACTURAS ACTUACIÓN 1'!Q51))</f>
        <v/>
      </c>
      <c r="G49" s="106" t="str">
        <f>IF(D49="","",IF(AND(D49="NUEVA FACTURA",'RELACIÓN FACTURAS ACTUACIÓN 1'!P51=""),"",IF(AND(D49="NUEVA FACTURA",'RELACIÓN FACTURAS ACTUACIÓN 1'!P51&lt;&gt;""),'RELACIÓN FACTURAS ACTUACIÓN 1'!P51,IF(D49="SEGUNDO PAGO O POSTERIORES",G48,""))))</f>
        <v/>
      </c>
      <c r="H49" s="18"/>
      <c r="I49" s="29" t="str">
        <f>IF(D49="","",IF(J49="","REVISAR",IF(OR(J49&lt;EXPEDIENTE!$F$24,J49&gt;EXPEDIENTE!$F$26),"SI","NO")))</f>
        <v/>
      </c>
      <c r="J49" s="109" t="str">
        <f t="shared" si="6"/>
        <v/>
      </c>
      <c r="K49" s="106" t="str">
        <f>IF(D49="","",IF('RELACIÓN FACTURAS ACTUACIÓN 1'!AF51="","",'RELACIÓN FACTURAS ACTUACIÓN 1'!AF51))</f>
        <v/>
      </c>
      <c r="L49" s="18"/>
      <c r="M49" s="29" t="str">
        <f>IF(D49="","",IF(N49="","REVISAR",IF(OR(N49&lt;EXPEDIENTE!$F$24,N49&gt;EXPEDIENTE!$F$28),"SI","NO")))</f>
        <v/>
      </c>
      <c r="N49" s="174" t="str">
        <f t="shared" si="7"/>
        <v/>
      </c>
      <c r="O49" s="175">
        <f>IF(N49&lt;EXPEDIENTE!$H$24,-1,IF(N49&gt;EXPEDIENTE!$H$28,1,0))</f>
        <v>0</v>
      </c>
      <c r="P49" s="176" t="str">
        <f t="shared" si="8"/>
        <v/>
      </c>
      <c r="Q49" s="18"/>
      <c r="R49" s="196"/>
      <c r="S49" s="18" t="str">
        <f t="shared" si="9"/>
        <v/>
      </c>
      <c r="T49" s="29" t="str">
        <f t="shared" si="10"/>
        <v/>
      </c>
      <c r="U49" s="37" t="str">
        <f>IF('RELACIÓN FACTURAS ACTUACIÓN 1'!X51="","",'RELACIÓN FACTURAS ACTUACIÓN 1'!X51)</f>
        <v/>
      </c>
      <c r="V49" s="100" t="str">
        <f>IF('RELACIÓN FACTURAS ACTUACIÓN 1'!Y51="","",'RELACIÓN FACTURAS ACTUACIÓN 1'!Y51)</f>
        <v/>
      </c>
      <c r="W49" s="34"/>
      <c r="X49" s="103" t="str">
        <f t="shared" si="11"/>
        <v/>
      </c>
      <c r="Y49" s="41"/>
    </row>
    <row r="50" spans="2:25" ht="39.950000000000003" customHeight="1">
      <c r="B50" s="1">
        <f>IF(Y50&lt;&gt;"",MAX($B$6:B49)+1,0)</f>
        <v>0</v>
      </c>
      <c r="C50" s="4">
        <v>45</v>
      </c>
      <c r="D50" s="24" t="str">
        <f>IF('RELACIÓN FACTURAS ACTUACIÓN 1'!N52="","",'RELACIÓN FACTURAS ACTUACIÓN 1'!N52)</f>
        <v/>
      </c>
      <c r="E50" s="198" t="str">
        <f>IF(D50="SEGUNDO PAGO O POSTERIORES",E49,IF('RELACIÓN FACTURAS ACTUACIÓN 1'!O52="","",'RELACIÓN FACTURAS ACTUACIÓN 1'!O52))</f>
        <v/>
      </c>
      <c r="F50" s="25" t="str">
        <f>IF(D50="SEGUNDO PAGO O POSTERIORES",F49,IF('RELACIÓN FACTURAS ACTUACIÓN 1'!Q52="","",'RELACIÓN FACTURAS ACTUACIÓN 1'!Q52))</f>
        <v/>
      </c>
      <c r="G50" s="106" t="str">
        <f>IF(D50="","",IF(AND(D50="NUEVA FACTURA",'RELACIÓN FACTURAS ACTUACIÓN 1'!P52=""),"",IF(AND(D50="NUEVA FACTURA",'RELACIÓN FACTURAS ACTUACIÓN 1'!P52&lt;&gt;""),'RELACIÓN FACTURAS ACTUACIÓN 1'!P52,IF(D50="SEGUNDO PAGO O POSTERIORES",G49,""))))</f>
        <v/>
      </c>
      <c r="H50" s="18"/>
      <c r="I50" s="29" t="str">
        <f>IF(D50="","",IF(J50="","REVISAR",IF(OR(J50&lt;EXPEDIENTE!$F$24,J50&gt;EXPEDIENTE!$F$26),"SI","NO")))</f>
        <v/>
      </c>
      <c r="J50" s="109" t="str">
        <f t="shared" si="6"/>
        <v/>
      </c>
      <c r="K50" s="106" t="str">
        <f>IF(D50="","",IF('RELACIÓN FACTURAS ACTUACIÓN 1'!AF52="","",'RELACIÓN FACTURAS ACTUACIÓN 1'!AF52))</f>
        <v/>
      </c>
      <c r="L50" s="18"/>
      <c r="M50" s="29" t="str">
        <f>IF(D50="","",IF(N50="","REVISAR",IF(OR(N50&lt;EXPEDIENTE!$F$24,N50&gt;EXPEDIENTE!$F$28),"SI","NO")))</f>
        <v/>
      </c>
      <c r="N50" s="174" t="str">
        <f t="shared" si="7"/>
        <v/>
      </c>
      <c r="O50" s="175">
        <f>IF(N50&lt;EXPEDIENTE!$H$24,-1,IF(N50&gt;EXPEDIENTE!$H$28,1,0))</f>
        <v>0</v>
      </c>
      <c r="P50" s="176" t="str">
        <f t="shared" si="8"/>
        <v/>
      </c>
      <c r="Q50" s="18"/>
      <c r="R50" s="196"/>
      <c r="S50" s="18" t="str">
        <f t="shared" si="9"/>
        <v/>
      </c>
      <c r="T50" s="29" t="str">
        <f t="shared" si="10"/>
        <v/>
      </c>
      <c r="U50" s="37" t="str">
        <f>IF('RELACIÓN FACTURAS ACTUACIÓN 1'!X52="","",'RELACIÓN FACTURAS ACTUACIÓN 1'!X52)</f>
        <v/>
      </c>
      <c r="V50" s="100" t="str">
        <f>IF('RELACIÓN FACTURAS ACTUACIÓN 1'!Y52="","",'RELACIÓN FACTURAS ACTUACIÓN 1'!Y52)</f>
        <v/>
      </c>
      <c r="W50" s="34"/>
      <c r="X50" s="103" t="str">
        <f t="shared" si="11"/>
        <v/>
      </c>
      <c r="Y50" s="41"/>
    </row>
    <row r="51" spans="2:25" ht="39.950000000000003" customHeight="1">
      <c r="B51" s="1">
        <f>IF(Y51&lt;&gt;"",MAX($B$6:B50)+1,0)</f>
        <v>0</v>
      </c>
      <c r="C51" s="4">
        <v>46</v>
      </c>
      <c r="D51" s="24" t="str">
        <f>IF('RELACIÓN FACTURAS ACTUACIÓN 1'!N53="","",'RELACIÓN FACTURAS ACTUACIÓN 1'!N53)</f>
        <v/>
      </c>
      <c r="E51" s="198" t="str">
        <f>IF(D51="SEGUNDO PAGO O POSTERIORES",E50,IF('RELACIÓN FACTURAS ACTUACIÓN 1'!O53="","",'RELACIÓN FACTURAS ACTUACIÓN 1'!O53))</f>
        <v/>
      </c>
      <c r="F51" s="25" t="str">
        <f>IF(D51="SEGUNDO PAGO O POSTERIORES",F50,IF('RELACIÓN FACTURAS ACTUACIÓN 1'!Q53="","",'RELACIÓN FACTURAS ACTUACIÓN 1'!Q53))</f>
        <v/>
      </c>
      <c r="G51" s="106" t="str">
        <f>IF(D51="","",IF(AND(D51="NUEVA FACTURA",'RELACIÓN FACTURAS ACTUACIÓN 1'!P53=""),"",IF(AND(D51="NUEVA FACTURA",'RELACIÓN FACTURAS ACTUACIÓN 1'!P53&lt;&gt;""),'RELACIÓN FACTURAS ACTUACIÓN 1'!P53,IF(D51="SEGUNDO PAGO O POSTERIORES",G50,""))))</f>
        <v/>
      </c>
      <c r="H51" s="18"/>
      <c r="I51" s="29" t="str">
        <f>IF(D51="","",IF(J51="","REVISAR",IF(OR(J51&lt;EXPEDIENTE!$F$24,J51&gt;EXPEDIENTE!$F$26),"SI","NO")))</f>
        <v/>
      </c>
      <c r="J51" s="109" t="str">
        <f t="shared" si="6"/>
        <v/>
      </c>
      <c r="K51" s="106" t="str">
        <f>IF(D51="","",IF('RELACIÓN FACTURAS ACTUACIÓN 1'!AF53="","",'RELACIÓN FACTURAS ACTUACIÓN 1'!AF53))</f>
        <v/>
      </c>
      <c r="L51" s="18"/>
      <c r="M51" s="29" t="str">
        <f>IF(D51="","",IF(N51="","REVISAR",IF(OR(N51&lt;EXPEDIENTE!$F$24,N51&gt;EXPEDIENTE!$F$28),"SI","NO")))</f>
        <v/>
      </c>
      <c r="N51" s="174" t="str">
        <f t="shared" si="7"/>
        <v/>
      </c>
      <c r="O51" s="175">
        <f>IF(N51&lt;EXPEDIENTE!$H$24,-1,IF(N51&gt;EXPEDIENTE!$H$28,1,0))</f>
        <v>0</v>
      </c>
      <c r="P51" s="176" t="str">
        <f t="shared" si="8"/>
        <v/>
      </c>
      <c r="Q51" s="18"/>
      <c r="R51" s="196"/>
      <c r="S51" s="18" t="str">
        <f t="shared" si="9"/>
        <v/>
      </c>
      <c r="T51" s="29" t="str">
        <f t="shared" si="10"/>
        <v/>
      </c>
      <c r="U51" s="37" t="str">
        <f>IF('RELACIÓN FACTURAS ACTUACIÓN 1'!X53="","",'RELACIÓN FACTURAS ACTUACIÓN 1'!X53)</f>
        <v/>
      </c>
      <c r="V51" s="100" t="str">
        <f>IF('RELACIÓN FACTURAS ACTUACIÓN 1'!Y53="","",'RELACIÓN FACTURAS ACTUACIÓN 1'!Y53)</f>
        <v/>
      </c>
      <c r="W51" s="34"/>
      <c r="X51" s="103" t="str">
        <f t="shared" si="11"/>
        <v/>
      </c>
      <c r="Y51" s="41"/>
    </row>
    <row r="52" spans="2:25" ht="39.950000000000003" customHeight="1">
      <c r="B52" s="1">
        <f>IF(Y52&lt;&gt;"",MAX($B$6:B51)+1,0)</f>
        <v>0</v>
      </c>
      <c r="C52" s="4">
        <v>47</v>
      </c>
      <c r="D52" s="24" t="str">
        <f>IF('RELACIÓN FACTURAS ACTUACIÓN 1'!N54="","",'RELACIÓN FACTURAS ACTUACIÓN 1'!N54)</f>
        <v/>
      </c>
      <c r="E52" s="198" t="str">
        <f>IF(D52="SEGUNDO PAGO O POSTERIORES",E51,IF('RELACIÓN FACTURAS ACTUACIÓN 1'!O54="","",'RELACIÓN FACTURAS ACTUACIÓN 1'!O54))</f>
        <v/>
      </c>
      <c r="F52" s="25" t="str">
        <f>IF(D52="SEGUNDO PAGO O POSTERIORES",F51,IF('RELACIÓN FACTURAS ACTUACIÓN 1'!Q54="","",'RELACIÓN FACTURAS ACTUACIÓN 1'!Q54))</f>
        <v/>
      </c>
      <c r="G52" s="106" t="str">
        <f>IF(D52="","",IF(AND(D52="NUEVA FACTURA",'RELACIÓN FACTURAS ACTUACIÓN 1'!P54=""),"",IF(AND(D52="NUEVA FACTURA",'RELACIÓN FACTURAS ACTUACIÓN 1'!P54&lt;&gt;""),'RELACIÓN FACTURAS ACTUACIÓN 1'!P54,IF(D52="SEGUNDO PAGO O POSTERIORES",G51,""))))</f>
        <v/>
      </c>
      <c r="H52" s="18"/>
      <c r="I52" s="29" t="str">
        <f>IF(D52="","",IF(J52="","REVISAR",IF(OR(J52&lt;EXPEDIENTE!$F$24,J52&gt;EXPEDIENTE!$F$26),"SI","NO")))</f>
        <v/>
      </c>
      <c r="J52" s="109" t="str">
        <f t="shared" si="6"/>
        <v/>
      </c>
      <c r="K52" s="106" t="str">
        <f>IF(D52="","",IF('RELACIÓN FACTURAS ACTUACIÓN 1'!AF54="","",'RELACIÓN FACTURAS ACTUACIÓN 1'!AF54))</f>
        <v/>
      </c>
      <c r="L52" s="18"/>
      <c r="M52" s="29" t="str">
        <f>IF(D52="","",IF(N52="","REVISAR",IF(OR(N52&lt;EXPEDIENTE!$F$24,N52&gt;EXPEDIENTE!$F$28),"SI","NO")))</f>
        <v/>
      </c>
      <c r="N52" s="174" t="str">
        <f t="shared" si="7"/>
        <v/>
      </c>
      <c r="O52" s="175">
        <f>IF(N52&lt;EXPEDIENTE!$H$24,-1,IF(N52&gt;EXPEDIENTE!$H$28,1,0))</f>
        <v>0</v>
      </c>
      <c r="P52" s="176" t="str">
        <f t="shared" si="8"/>
        <v/>
      </c>
      <c r="Q52" s="18"/>
      <c r="R52" s="196"/>
      <c r="S52" s="18" t="str">
        <f t="shared" si="9"/>
        <v/>
      </c>
      <c r="T52" s="29" t="str">
        <f t="shared" si="10"/>
        <v/>
      </c>
      <c r="U52" s="37" t="str">
        <f>IF('RELACIÓN FACTURAS ACTUACIÓN 1'!X54="","",'RELACIÓN FACTURAS ACTUACIÓN 1'!X54)</f>
        <v/>
      </c>
      <c r="V52" s="100" t="str">
        <f>IF('RELACIÓN FACTURAS ACTUACIÓN 1'!Y54="","",'RELACIÓN FACTURAS ACTUACIÓN 1'!Y54)</f>
        <v/>
      </c>
      <c r="W52" s="34"/>
      <c r="X52" s="103" t="str">
        <f t="shared" si="11"/>
        <v/>
      </c>
      <c r="Y52" s="41"/>
    </row>
    <row r="53" spans="2:25" ht="39.950000000000003" customHeight="1">
      <c r="B53" s="1">
        <f>IF(Y53&lt;&gt;"",MAX($B$6:B52)+1,0)</f>
        <v>0</v>
      </c>
      <c r="C53" s="4">
        <v>48</v>
      </c>
      <c r="D53" s="24" t="str">
        <f>IF('RELACIÓN FACTURAS ACTUACIÓN 1'!N55="","",'RELACIÓN FACTURAS ACTUACIÓN 1'!N55)</f>
        <v/>
      </c>
      <c r="E53" s="198" t="str">
        <f>IF(D53="SEGUNDO PAGO O POSTERIORES",E52,IF('RELACIÓN FACTURAS ACTUACIÓN 1'!O55="","",'RELACIÓN FACTURAS ACTUACIÓN 1'!O55))</f>
        <v/>
      </c>
      <c r="F53" s="25" t="str">
        <f>IF(D53="SEGUNDO PAGO O POSTERIORES",F52,IF('RELACIÓN FACTURAS ACTUACIÓN 1'!Q55="","",'RELACIÓN FACTURAS ACTUACIÓN 1'!Q55))</f>
        <v/>
      </c>
      <c r="G53" s="106" t="str">
        <f>IF(D53="","",IF(AND(D53="NUEVA FACTURA",'RELACIÓN FACTURAS ACTUACIÓN 1'!P55=""),"",IF(AND(D53="NUEVA FACTURA",'RELACIÓN FACTURAS ACTUACIÓN 1'!P55&lt;&gt;""),'RELACIÓN FACTURAS ACTUACIÓN 1'!P55,IF(D53="SEGUNDO PAGO O POSTERIORES",G52,""))))</f>
        <v/>
      </c>
      <c r="H53" s="18"/>
      <c r="I53" s="29" t="str">
        <f>IF(D53="","",IF(J53="","REVISAR",IF(OR(J53&lt;EXPEDIENTE!$F$24,J53&gt;EXPEDIENTE!$F$26),"SI","NO")))</f>
        <v/>
      </c>
      <c r="J53" s="109" t="str">
        <f t="shared" si="6"/>
        <v/>
      </c>
      <c r="K53" s="106" t="str">
        <f>IF(D53="","",IF('RELACIÓN FACTURAS ACTUACIÓN 1'!AF55="","",'RELACIÓN FACTURAS ACTUACIÓN 1'!AF55))</f>
        <v/>
      </c>
      <c r="L53" s="18"/>
      <c r="M53" s="29" t="str">
        <f>IF(D53="","",IF(N53="","REVISAR",IF(OR(N53&lt;EXPEDIENTE!$F$24,N53&gt;EXPEDIENTE!$F$28),"SI","NO")))</f>
        <v/>
      </c>
      <c r="N53" s="174" t="str">
        <f t="shared" si="7"/>
        <v/>
      </c>
      <c r="O53" s="175">
        <f>IF(N53&lt;EXPEDIENTE!$H$24,-1,IF(N53&gt;EXPEDIENTE!$H$28,1,0))</f>
        <v>0</v>
      </c>
      <c r="P53" s="176" t="str">
        <f t="shared" si="8"/>
        <v/>
      </c>
      <c r="Q53" s="18"/>
      <c r="R53" s="196"/>
      <c r="S53" s="18" t="str">
        <f t="shared" si="9"/>
        <v/>
      </c>
      <c r="T53" s="29" t="str">
        <f t="shared" si="10"/>
        <v/>
      </c>
      <c r="U53" s="37" t="str">
        <f>IF('RELACIÓN FACTURAS ACTUACIÓN 1'!X55="","",'RELACIÓN FACTURAS ACTUACIÓN 1'!X55)</f>
        <v/>
      </c>
      <c r="V53" s="100" t="str">
        <f>IF('RELACIÓN FACTURAS ACTUACIÓN 1'!Y55="","",'RELACIÓN FACTURAS ACTUACIÓN 1'!Y55)</f>
        <v/>
      </c>
      <c r="W53" s="34"/>
      <c r="X53" s="103" t="str">
        <f t="shared" si="11"/>
        <v/>
      </c>
      <c r="Y53" s="41"/>
    </row>
    <row r="54" spans="2:25" ht="39.950000000000003" customHeight="1">
      <c r="B54" s="1">
        <f>IF(Y54&lt;&gt;"",MAX($B$6:B53)+1,0)</f>
        <v>0</v>
      </c>
      <c r="C54" s="4">
        <v>49</v>
      </c>
      <c r="D54" s="24" t="str">
        <f>IF('RELACIÓN FACTURAS ACTUACIÓN 1'!N56="","",'RELACIÓN FACTURAS ACTUACIÓN 1'!N56)</f>
        <v/>
      </c>
      <c r="E54" s="198" t="str">
        <f>IF(D54="SEGUNDO PAGO O POSTERIORES",E53,IF('RELACIÓN FACTURAS ACTUACIÓN 1'!O56="","",'RELACIÓN FACTURAS ACTUACIÓN 1'!O56))</f>
        <v/>
      </c>
      <c r="F54" s="25" t="str">
        <f>IF(D54="SEGUNDO PAGO O POSTERIORES",F53,IF('RELACIÓN FACTURAS ACTUACIÓN 1'!Q56="","",'RELACIÓN FACTURAS ACTUACIÓN 1'!Q56))</f>
        <v/>
      </c>
      <c r="G54" s="106" t="str">
        <f>IF(D54="","",IF(AND(D54="NUEVA FACTURA",'RELACIÓN FACTURAS ACTUACIÓN 1'!P56=""),"",IF(AND(D54="NUEVA FACTURA",'RELACIÓN FACTURAS ACTUACIÓN 1'!P56&lt;&gt;""),'RELACIÓN FACTURAS ACTUACIÓN 1'!P56,IF(D54="SEGUNDO PAGO O POSTERIORES",G53,""))))</f>
        <v/>
      </c>
      <c r="H54" s="18"/>
      <c r="I54" s="29" t="str">
        <f>IF(D54="","",IF(J54="","REVISAR",IF(OR(J54&lt;EXPEDIENTE!$F$24,J54&gt;EXPEDIENTE!$F$26),"SI","NO")))</f>
        <v/>
      </c>
      <c r="J54" s="109" t="str">
        <f t="shared" si="6"/>
        <v/>
      </c>
      <c r="K54" s="106" t="str">
        <f>IF(D54="","",IF('RELACIÓN FACTURAS ACTUACIÓN 1'!AF56="","",'RELACIÓN FACTURAS ACTUACIÓN 1'!AF56))</f>
        <v/>
      </c>
      <c r="L54" s="18"/>
      <c r="M54" s="29" t="str">
        <f>IF(D54="","",IF(N54="","REVISAR",IF(OR(N54&lt;EXPEDIENTE!$F$24,N54&gt;EXPEDIENTE!$F$28),"SI","NO")))</f>
        <v/>
      </c>
      <c r="N54" s="174" t="str">
        <f t="shared" si="7"/>
        <v/>
      </c>
      <c r="O54" s="175">
        <f>IF(N54&lt;EXPEDIENTE!$H$24,-1,IF(N54&gt;EXPEDIENTE!$H$28,1,0))</f>
        <v>0</v>
      </c>
      <c r="P54" s="176" t="str">
        <f t="shared" si="8"/>
        <v/>
      </c>
      <c r="Q54" s="18"/>
      <c r="R54" s="196"/>
      <c r="S54" s="18" t="str">
        <f t="shared" si="9"/>
        <v/>
      </c>
      <c r="T54" s="29" t="str">
        <f t="shared" si="10"/>
        <v/>
      </c>
      <c r="U54" s="37" t="str">
        <f>IF('RELACIÓN FACTURAS ACTUACIÓN 1'!X56="","",'RELACIÓN FACTURAS ACTUACIÓN 1'!X56)</f>
        <v/>
      </c>
      <c r="V54" s="100" t="str">
        <f>IF('RELACIÓN FACTURAS ACTUACIÓN 1'!Y56="","",'RELACIÓN FACTURAS ACTUACIÓN 1'!Y56)</f>
        <v/>
      </c>
      <c r="W54" s="34"/>
      <c r="X54" s="103" t="str">
        <f t="shared" si="11"/>
        <v/>
      </c>
      <c r="Y54" s="41"/>
    </row>
    <row r="55" spans="2:25" ht="39.950000000000003" customHeight="1">
      <c r="B55" s="1">
        <f>IF(Y55&lt;&gt;"",MAX($B$6:B54)+1,0)</f>
        <v>0</v>
      </c>
      <c r="C55" s="4">
        <v>50</v>
      </c>
      <c r="D55" s="24" t="str">
        <f>IF('RELACIÓN FACTURAS ACTUACIÓN 1'!N57="","",'RELACIÓN FACTURAS ACTUACIÓN 1'!N57)</f>
        <v/>
      </c>
      <c r="E55" s="198" t="str">
        <f>IF(D55="SEGUNDO PAGO O POSTERIORES",E54,IF('RELACIÓN FACTURAS ACTUACIÓN 1'!O57="","",'RELACIÓN FACTURAS ACTUACIÓN 1'!O57))</f>
        <v/>
      </c>
      <c r="F55" s="25" t="str">
        <f>IF(D55="SEGUNDO PAGO O POSTERIORES",F54,IF('RELACIÓN FACTURAS ACTUACIÓN 1'!Q57="","",'RELACIÓN FACTURAS ACTUACIÓN 1'!Q57))</f>
        <v/>
      </c>
      <c r="G55" s="106" t="str">
        <f>IF(D55="","",IF(AND(D55="NUEVA FACTURA",'RELACIÓN FACTURAS ACTUACIÓN 1'!P57=""),"",IF(AND(D55="NUEVA FACTURA",'RELACIÓN FACTURAS ACTUACIÓN 1'!P57&lt;&gt;""),'RELACIÓN FACTURAS ACTUACIÓN 1'!P57,IF(D55="SEGUNDO PAGO O POSTERIORES",G54,""))))</f>
        <v/>
      </c>
      <c r="H55" s="18"/>
      <c r="I55" s="29" t="str">
        <f>IF(D55="","",IF(J55="","REVISAR",IF(OR(J55&lt;EXPEDIENTE!$F$24,J55&gt;EXPEDIENTE!$F$26),"SI","NO")))</f>
        <v/>
      </c>
      <c r="J55" s="109" t="str">
        <f t="shared" si="6"/>
        <v/>
      </c>
      <c r="K55" s="106" t="str">
        <f>IF(D55="","",IF('RELACIÓN FACTURAS ACTUACIÓN 1'!AF57="","",'RELACIÓN FACTURAS ACTUACIÓN 1'!AF57))</f>
        <v/>
      </c>
      <c r="L55" s="18"/>
      <c r="M55" s="29" t="str">
        <f>IF(D55="","",IF(N55="","REVISAR",IF(OR(N55&lt;EXPEDIENTE!$F$24,N55&gt;EXPEDIENTE!$F$28),"SI","NO")))</f>
        <v/>
      </c>
      <c r="N55" s="174" t="str">
        <f t="shared" si="7"/>
        <v/>
      </c>
      <c r="O55" s="175">
        <f>IF(N55&lt;EXPEDIENTE!$H$24,-1,IF(N55&gt;EXPEDIENTE!$H$28,1,0))</f>
        <v>0</v>
      </c>
      <c r="P55" s="176" t="str">
        <f t="shared" si="8"/>
        <v/>
      </c>
      <c r="Q55" s="18"/>
      <c r="R55" s="196"/>
      <c r="S55" s="18" t="str">
        <f t="shared" si="9"/>
        <v/>
      </c>
      <c r="T55" s="29" t="str">
        <f t="shared" si="10"/>
        <v/>
      </c>
      <c r="U55" s="37" t="str">
        <f>IF('RELACIÓN FACTURAS ACTUACIÓN 1'!X57="","",'RELACIÓN FACTURAS ACTUACIÓN 1'!X57)</f>
        <v/>
      </c>
      <c r="V55" s="100" t="str">
        <f>IF('RELACIÓN FACTURAS ACTUACIÓN 1'!Y57="","",'RELACIÓN FACTURAS ACTUACIÓN 1'!Y57)</f>
        <v/>
      </c>
      <c r="W55" s="34"/>
      <c r="X55" s="103" t="str">
        <f t="shared" si="11"/>
        <v/>
      </c>
      <c r="Y55" s="41"/>
    </row>
    <row r="56" spans="2:25" ht="39.950000000000003" customHeight="1">
      <c r="B56" s="1">
        <f>IF(Y56&lt;&gt;"",MAX($B$6:B55)+1,0)</f>
        <v>0</v>
      </c>
      <c r="C56" s="4">
        <v>51</v>
      </c>
      <c r="D56" s="24" t="str">
        <f>IF('RELACIÓN FACTURAS ACTUACIÓN 1'!N58="","",'RELACIÓN FACTURAS ACTUACIÓN 1'!N58)</f>
        <v/>
      </c>
      <c r="E56" s="198" t="str">
        <f>IF(D56="SEGUNDO PAGO O POSTERIORES",E55,IF('RELACIÓN FACTURAS ACTUACIÓN 1'!O58="","",'RELACIÓN FACTURAS ACTUACIÓN 1'!O58))</f>
        <v/>
      </c>
      <c r="F56" s="25" t="str">
        <f>IF(D56="SEGUNDO PAGO O POSTERIORES",F55,IF('RELACIÓN FACTURAS ACTUACIÓN 1'!Q58="","",'RELACIÓN FACTURAS ACTUACIÓN 1'!Q58))</f>
        <v/>
      </c>
      <c r="G56" s="106" t="str">
        <f>IF(D56="","",IF(AND(D56="NUEVA FACTURA",'RELACIÓN FACTURAS ACTUACIÓN 1'!P58=""),"",IF(AND(D56="NUEVA FACTURA",'RELACIÓN FACTURAS ACTUACIÓN 1'!P58&lt;&gt;""),'RELACIÓN FACTURAS ACTUACIÓN 1'!P58,IF(D56="SEGUNDO PAGO O POSTERIORES",G55,""))))</f>
        <v/>
      </c>
      <c r="H56" s="18"/>
      <c r="I56" s="29" t="str">
        <f>IF(D56="","",IF(J56="","REVISAR",IF(OR(J56&lt;EXPEDIENTE!$F$24,J56&gt;EXPEDIENTE!$F$26),"SI","NO")))</f>
        <v/>
      </c>
      <c r="J56" s="109" t="str">
        <f t="shared" si="6"/>
        <v/>
      </c>
      <c r="K56" s="106" t="str">
        <f>IF(D56="","",IF('RELACIÓN FACTURAS ACTUACIÓN 1'!AF58="","",'RELACIÓN FACTURAS ACTUACIÓN 1'!AF58))</f>
        <v/>
      </c>
      <c r="L56" s="18"/>
      <c r="M56" s="29" t="str">
        <f>IF(D56="","",IF(N56="","REVISAR",IF(OR(N56&lt;EXPEDIENTE!$F$24,N56&gt;EXPEDIENTE!$F$28),"SI","NO")))</f>
        <v/>
      </c>
      <c r="N56" s="174" t="str">
        <f t="shared" si="7"/>
        <v/>
      </c>
      <c r="O56" s="175">
        <f>IF(N56&lt;EXPEDIENTE!$H$24,-1,IF(N56&gt;EXPEDIENTE!$H$28,1,0))</f>
        <v>0</v>
      </c>
      <c r="P56" s="176" t="str">
        <f t="shared" si="8"/>
        <v/>
      </c>
      <c r="Q56" s="18"/>
      <c r="R56" s="196"/>
      <c r="S56" s="18" t="str">
        <f t="shared" si="9"/>
        <v/>
      </c>
      <c r="T56" s="29" t="str">
        <f t="shared" si="10"/>
        <v/>
      </c>
      <c r="U56" s="37" t="str">
        <f>IF('RELACIÓN FACTURAS ACTUACIÓN 1'!X58="","",'RELACIÓN FACTURAS ACTUACIÓN 1'!X58)</f>
        <v/>
      </c>
      <c r="V56" s="100" t="str">
        <f>IF('RELACIÓN FACTURAS ACTUACIÓN 1'!Y58="","",'RELACIÓN FACTURAS ACTUACIÓN 1'!Y58)</f>
        <v/>
      </c>
      <c r="W56" s="34"/>
      <c r="X56" s="103" t="str">
        <f t="shared" si="11"/>
        <v/>
      </c>
      <c r="Y56" s="41"/>
    </row>
    <row r="57" spans="2:25" ht="39.950000000000003" customHeight="1">
      <c r="B57" s="1">
        <f>IF(Y57&lt;&gt;"",MAX($B$6:B56)+1,0)</f>
        <v>0</v>
      </c>
      <c r="C57" s="4">
        <v>52</v>
      </c>
      <c r="D57" s="24" t="str">
        <f>IF('RELACIÓN FACTURAS ACTUACIÓN 1'!N59="","",'RELACIÓN FACTURAS ACTUACIÓN 1'!N59)</f>
        <v/>
      </c>
      <c r="E57" s="198" t="str">
        <f>IF(D57="SEGUNDO PAGO O POSTERIORES",E56,IF('RELACIÓN FACTURAS ACTUACIÓN 1'!O59="","",'RELACIÓN FACTURAS ACTUACIÓN 1'!O59))</f>
        <v/>
      </c>
      <c r="F57" s="25" t="str">
        <f>IF(D57="SEGUNDO PAGO O POSTERIORES",F56,IF('RELACIÓN FACTURAS ACTUACIÓN 1'!Q59="","",'RELACIÓN FACTURAS ACTUACIÓN 1'!Q59))</f>
        <v/>
      </c>
      <c r="G57" s="106" t="str">
        <f>IF(D57="","",IF(AND(D57="NUEVA FACTURA",'RELACIÓN FACTURAS ACTUACIÓN 1'!P59=""),"",IF(AND(D57="NUEVA FACTURA",'RELACIÓN FACTURAS ACTUACIÓN 1'!P59&lt;&gt;""),'RELACIÓN FACTURAS ACTUACIÓN 1'!P59,IF(D57="SEGUNDO PAGO O POSTERIORES",G56,""))))</f>
        <v/>
      </c>
      <c r="H57" s="18"/>
      <c r="I57" s="29" t="str">
        <f>IF(D57="","",IF(J57="","REVISAR",IF(OR(J57&lt;EXPEDIENTE!$F$24,J57&gt;EXPEDIENTE!$F$26),"SI","NO")))</f>
        <v/>
      </c>
      <c r="J57" s="109" t="str">
        <f t="shared" si="6"/>
        <v/>
      </c>
      <c r="K57" s="106" t="str">
        <f>IF(D57="","",IF('RELACIÓN FACTURAS ACTUACIÓN 1'!AF59="","",'RELACIÓN FACTURAS ACTUACIÓN 1'!AF59))</f>
        <v/>
      </c>
      <c r="L57" s="18"/>
      <c r="M57" s="29" t="str">
        <f>IF(D57="","",IF(N57="","REVISAR",IF(OR(N57&lt;EXPEDIENTE!$F$24,N57&gt;EXPEDIENTE!$F$28),"SI","NO")))</f>
        <v/>
      </c>
      <c r="N57" s="174" t="str">
        <f t="shared" si="7"/>
        <v/>
      </c>
      <c r="O57" s="175">
        <f>IF(N57&lt;EXPEDIENTE!$H$24,-1,IF(N57&gt;EXPEDIENTE!$H$28,1,0))</f>
        <v>0</v>
      </c>
      <c r="P57" s="176" t="str">
        <f t="shared" si="8"/>
        <v/>
      </c>
      <c r="Q57" s="18"/>
      <c r="R57" s="196"/>
      <c r="S57" s="18" t="str">
        <f t="shared" si="9"/>
        <v/>
      </c>
      <c r="T57" s="29" t="str">
        <f t="shared" si="10"/>
        <v/>
      </c>
      <c r="U57" s="37" t="str">
        <f>IF('RELACIÓN FACTURAS ACTUACIÓN 1'!X59="","",'RELACIÓN FACTURAS ACTUACIÓN 1'!X59)</f>
        <v/>
      </c>
      <c r="V57" s="100" t="str">
        <f>IF('RELACIÓN FACTURAS ACTUACIÓN 1'!Y59="","",'RELACIÓN FACTURAS ACTUACIÓN 1'!Y59)</f>
        <v/>
      </c>
      <c r="W57" s="34"/>
      <c r="X57" s="103" t="str">
        <f t="shared" si="11"/>
        <v/>
      </c>
      <c r="Y57" s="41"/>
    </row>
    <row r="58" spans="2:25" ht="39.950000000000003" customHeight="1">
      <c r="B58" s="1">
        <f>IF(Y58&lt;&gt;"",MAX($B$6:B57)+1,0)</f>
        <v>0</v>
      </c>
      <c r="C58" s="4">
        <v>53</v>
      </c>
      <c r="D58" s="24" t="str">
        <f>IF('RELACIÓN FACTURAS ACTUACIÓN 1'!N60="","",'RELACIÓN FACTURAS ACTUACIÓN 1'!N60)</f>
        <v/>
      </c>
      <c r="E58" s="198" t="str">
        <f>IF(D58="SEGUNDO PAGO O POSTERIORES",E57,IF('RELACIÓN FACTURAS ACTUACIÓN 1'!O60="","",'RELACIÓN FACTURAS ACTUACIÓN 1'!O60))</f>
        <v/>
      </c>
      <c r="F58" s="25" t="str">
        <f>IF(D58="SEGUNDO PAGO O POSTERIORES",F57,IF('RELACIÓN FACTURAS ACTUACIÓN 1'!Q60="","",'RELACIÓN FACTURAS ACTUACIÓN 1'!Q60))</f>
        <v/>
      </c>
      <c r="G58" s="106" t="str">
        <f>IF(D58="","",IF(AND(D58="NUEVA FACTURA",'RELACIÓN FACTURAS ACTUACIÓN 1'!P60=""),"",IF(AND(D58="NUEVA FACTURA",'RELACIÓN FACTURAS ACTUACIÓN 1'!P60&lt;&gt;""),'RELACIÓN FACTURAS ACTUACIÓN 1'!P60,IF(D58="SEGUNDO PAGO O POSTERIORES",G57,""))))</f>
        <v/>
      </c>
      <c r="H58" s="18"/>
      <c r="I58" s="29" t="str">
        <f>IF(D58="","",IF(J58="","REVISAR",IF(OR(J58&lt;EXPEDIENTE!$F$24,J58&gt;EXPEDIENTE!$F$26),"SI","NO")))</f>
        <v/>
      </c>
      <c r="J58" s="109" t="str">
        <f t="shared" si="6"/>
        <v/>
      </c>
      <c r="K58" s="106" t="str">
        <f>IF(D58="","",IF('RELACIÓN FACTURAS ACTUACIÓN 1'!AF60="","",'RELACIÓN FACTURAS ACTUACIÓN 1'!AF60))</f>
        <v/>
      </c>
      <c r="L58" s="18"/>
      <c r="M58" s="29" t="str">
        <f>IF(D58="","",IF(N58="","REVISAR",IF(OR(N58&lt;EXPEDIENTE!$F$24,N58&gt;EXPEDIENTE!$F$28),"SI","NO")))</f>
        <v/>
      </c>
      <c r="N58" s="174" t="str">
        <f t="shared" si="7"/>
        <v/>
      </c>
      <c r="O58" s="175">
        <f>IF(N58&lt;EXPEDIENTE!$H$24,-1,IF(N58&gt;EXPEDIENTE!$H$28,1,0))</f>
        <v>0</v>
      </c>
      <c r="P58" s="176" t="str">
        <f t="shared" si="8"/>
        <v/>
      </c>
      <c r="Q58" s="18"/>
      <c r="R58" s="196"/>
      <c r="S58" s="18" t="str">
        <f t="shared" si="9"/>
        <v/>
      </c>
      <c r="T58" s="29" t="str">
        <f t="shared" si="10"/>
        <v/>
      </c>
      <c r="U58" s="37" t="str">
        <f>IF('RELACIÓN FACTURAS ACTUACIÓN 1'!X60="","",'RELACIÓN FACTURAS ACTUACIÓN 1'!X60)</f>
        <v/>
      </c>
      <c r="V58" s="100" t="str">
        <f>IF('RELACIÓN FACTURAS ACTUACIÓN 1'!Y60="","",'RELACIÓN FACTURAS ACTUACIÓN 1'!Y60)</f>
        <v/>
      </c>
      <c r="W58" s="34"/>
      <c r="X58" s="103" t="str">
        <f t="shared" si="11"/>
        <v/>
      </c>
      <c r="Y58" s="41"/>
    </row>
    <row r="59" spans="2:25" ht="39.950000000000003" customHeight="1">
      <c r="B59" s="1">
        <f>IF(Y59&lt;&gt;"",MAX($B$6:B58)+1,0)</f>
        <v>0</v>
      </c>
      <c r="C59" s="4">
        <v>54</v>
      </c>
      <c r="D59" s="24" t="str">
        <f>IF('RELACIÓN FACTURAS ACTUACIÓN 1'!N61="","",'RELACIÓN FACTURAS ACTUACIÓN 1'!N61)</f>
        <v/>
      </c>
      <c r="E59" s="198" t="str">
        <f>IF(D59="SEGUNDO PAGO O POSTERIORES",E58,IF('RELACIÓN FACTURAS ACTUACIÓN 1'!O61="","",'RELACIÓN FACTURAS ACTUACIÓN 1'!O61))</f>
        <v/>
      </c>
      <c r="F59" s="25" t="str">
        <f>IF(D59="SEGUNDO PAGO O POSTERIORES",F58,IF('RELACIÓN FACTURAS ACTUACIÓN 1'!Q61="","",'RELACIÓN FACTURAS ACTUACIÓN 1'!Q61))</f>
        <v/>
      </c>
      <c r="G59" s="106" t="str">
        <f>IF(D59="","",IF(AND(D59="NUEVA FACTURA",'RELACIÓN FACTURAS ACTUACIÓN 1'!P61=""),"",IF(AND(D59="NUEVA FACTURA",'RELACIÓN FACTURAS ACTUACIÓN 1'!P61&lt;&gt;""),'RELACIÓN FACTURAS ACTUACIÓN 1'!P61,IF(D59="SEGUNDO PAGO O POSTERIORES",G58,""))))</f>
        <v/>
      </c>
      <c r="H59" s="18"/>
      <c r="I59" s="29" t="str">
        <f>IF(D59="","",IF(J59="","REVISAR",IF(OR(J59&lt;EXPEDIENTE!$F$24,J59&gt;EXPEDIENTE!$F$26),"SI","NO")))</f>
        <v/>
      </c>
      <c r="J59" s="109" t="str">
        <f t="shared" si="6"/>
        <v/>
      </c>
      <c r="K59" s="106" t="str">
        <f>IF(D59="","",IF('RELACIÓN FACTURAS ACTUACIÓN 1'!AF61="","",'RELACIÓN FACTURAS ACTUACIÓN 1'!AF61))</f>
        <v/>
      </c>
      <c r="L59" s="18"/>
      <c r="M59" s="29" t="str">
        <f>IF(D59="","",IF(N59="","REVISAR",IF(OR(N59&lt;EXPEDIENTE!$F$24,N59&gt;EXPEDIENTE!$F$28),"SI","NO")))</f>
        <v/>
      </c>
      <c r="N59" s="174" t="str">
        <f t="shared" si="7"/>
        <v/>
      </c>
      <c r="O59" s="175">
        <f>IF(N59&lt;EXPEDIENTE!$H$24,-1,IF(N59&gt;EXPEDIENTE!$H$28,1,0))</f>
        <v>0</v>
      </c>
      <c r="P59" s="176" t="str">
        <f t="shared" si="8"/>
        <v/>
      </c>
      <c r="Q59" s="18"/>
      <c r="R59" s="196"/>
      <c r="S59" s="18" t="str">
        <f t="shared" si="9"/>
        <v/>
      </c>
      <c r="T59" s="29" t="str">
        <f t="shared" si="10"/>
        <v/>
      </c>
      <c r="U59" s="37" t="str">
        <f>IF('RELACIÓN FACTURAS ACTUACIÓN 1'!X61="","",'RELACIÓN FACTURAS ACTUACIÓN 1'!X61)</f>
        <v/>
      </c>
      <c r="V59" s="100" t="str">
        <f>IF('RELACIÓN FACTURAS ACTUACIÓN 1'!Y61="","",'RELACIÓN FACTURAS ACTUACIÓN 1'!Y61)</f>
        <v/>
      </c>
      <c r="W59" s="34"/>
      <c r="X59" s="103" t="str">
        <f t="shared" si="11"/>
        <v/>
      </c>
      <c r="Y59" s="41"/>
    </row>
    <row r="60" spans="2:25" ht="39.950000000000003" customHeight="1">
      <c r="B60" s="1">
        <f>IF(Y60&lt;&gt;"",MAX($B$6:B59)+1,0)</f>
        <v>0</v>
      </c>
      <c r="C60" s="4">
        <v>55</v>
      </c>
      <c r="D60" s="24" t="str">
        <f>IF('RELACIÓN FACTURAS ACTUACIÓN 1'!N62="","",'RELACIÓN FACTURAS ACTUACIÓN 1'!N62)</f>
        <v/>
      </c>
      <c r="E60" s="198" t="str">
        <f>IF(D60="SEGUNDO PAGO O POSTERIORES",E59,IF('RELACIÓN FACTURAS ACTUACIÓN 1'!O62="","",'RELACIÓN FACTURAS ACTUACIÓN 1'!O62))</f>
        <v/>
      </c>
      <c r="F60" s="25" t="str">
        <f>IF(D60="SEGUNDO PAGO O POSTERIORES",F59,IF('RELACIÓN FACTURAS ACTUACIÓN 1'!Q62="","",'RELACIÓN FACTURAS ACTUACIÓN 1'!Q62))</f>
        <v/>
      </c>
      <c r="G60" s="106" t="str">
        <f>IF(D60="","",IF(AND(D60="NUEVA FACTURA",'RELACIÓN FACTURAS ACTUACIÓN 1'!P62=""),"",IF(AND(D60="NUEVA FACTURA",'RELACIÓN FACTURAS ACTUACIÓN 1'!P62&lt;&gt;""),'RELACIÓN FACTURAS ACTUACIÓN 1'!P62,IF(D60="SEGUNDO PAGO O POSTERIORES",G59,""))))</f>
        <v/>
      </c>
      <c r="H60" s="18"/>
      <c r="I60" s="29" t="str">
        <f>IF(D60="","",IF(J60="","REVISAR",IF(OR(J60&lt;EXPEDIENTE!$F$24,J60&gt;EXPEDIENTE!$F$26),"SI","NO")))</f>
        <v/>
      </c>
      <c r="J60" s="109" t="str">
        <f t="shared" si="6"/>
        <v/>
      </c>
      <c r="K60" s="106" t="str">
        <f>IF(D60="","",IF('RELACIÓN FACTURAS ACTUACIÓN 1'!AF62="","",'RELACIÓN FACTURAS ACTUACIÓN 1'!AF62))</f>
        <v/>
      </c>
      <c r="L60" s="18"/>
      <c r="M60" s="29" t="str">
        <f>IF(D60="","",IF(N60="","REVISAR",IF(OR(N60&lt;EXPEDIENTE!$F$24,N60&gt;EXPEDIENTE!$F$28),"SI","NO")))</f>
        <v/>
      </c>
      <c r="N60" s="174" t="str">
        <f t="shared" si="7"/>
        <v/>
      </c>
      <c r="O60" s="175">
        <f>IF(N60&lt;EXPEDIENTE!$H$24,-1,IF(N60&gt;EXPEDIENTE!$H$28,1,0))</f>
        <v>0</v>
      </c>
      <c r="P60" s="176" t="str">
        <f t="shared" si="8"/>
        <v/>
      </c>
      <c r="Q60" s="18"/>
      <c r="R60" s="196"/>
      <c r="S60" s="18" t="str">
        <f t="shared" si="9"/>
        <v/>
      </c>
      <c r="T60" s="29" t="str">
        <f t="shared" si="10"/>
        <v/>
      </c>
      <c r="U60" s="37" t="str">
        <f>IF('RELACIÓN FACTURAS ACTUACIÓN 1'!X62="","",'RELACIÓN FACTURAS ACTUACIÓN 1'!X62)</f>
        <v/>
      </c>
      <c r="V60" s="100" t="str">
        <f>IF('RELACIÓN FACTURAS ACTUACIÓN 1'!Y62="","",'RELACIÓN FACTURAS ACTUACIÓN 1'!Y62)</f>
        <v/>
      </c>
      <c r="W60" s="34"/>
      <c r="X60" s="103" t="str">
        <f t="shared" si="11"/>
        <v/>
      </c>
      <c r="Y60" s="41"/>
    </row>
    <row r="61" spans="2:25" ht="39.950000000000003" customHeight="1">
      <c r="B61" s="1">
        <f>IF(Y61&lt;&gt;"",MAX($B$6:B60)+1,0)</f>
        <v>0</v>
      </c>
      <c r="C61" s="4">
        <v>56</v>
      </c>
      <c r="D61" s="24" t="str">
        <f>IF('RELACIÓN FACTURAS ACTUACIÓN 1'!N63="","",'RELACIÓN FACTURAS ACTUACIÓN 1'!N63)</f>
        <v/>
      </c>
      <c r="E61" s="198" t="str">
        <f>IF(D61="SEGUNDO PAGO O POSTERIORES",E60,IF('RELACIÓN FACTURAS ACTUACIÓN 1'!O63="","",'RELACIÓN FACTURAS ACTUACIÓN 1'!O63))</f>
        <v/>
      </c>
      <c r="F61" s="25" t="str">
        <f>IF(D61="SEGUNDO PAGO O POSTERIORES",F60,IF('RELACIÓN FACTURAS ACTUACIÓN 1'!Q63="","",'RELACIÓN FACTURAS ACTUACIÓN 1'!Q63))</f>
        <v/>
      </c>
      <c r="G61" s="106" t="str">
        <f>IF(D61="","",IF(AND(D61="NUEVA FACTURA",'RELACIÓN FACTURAS ACTUACIÓN 1'!P63=""),"",IF(AND(D61="NUEVA FACTURA",'RELACIÓN FACTURAS ACTUACIÓN 1'!P63&lt;&gt;""),'RELACIÓN FACTURAS ACTUACIÓN 1'!P63,IF(D61="SEGUNDO PAGO O POSTERIORES",G60,""))))</f>
        <v/>
      </c>
      <c r="H61" s="18"/>
      <c r="I61" s="29" t="str">
        <f>IF(D61="","",IF(J61="","REVISAR",IF(OR(J61&lt;EXPEDIENTE!$F$24,J61&gt;EXPEDIENTE!$F$26),"SI","NO")))</f>
        <v/>
      </c>
      <c r="J61" s="109" t="str">
        <f t="shared" si="6"/>
        <v/>
      </c>
      <c r="K61" s="106" t="str">
        <f>IF(D61="","",IF('RELACIÓN FACTURAS ACTUACIÓN 1'!AF63="","",'RELACIÓN FACTURAS ACTUACIÓN 1'!AF63))</f>
        <v/>
      </c>
      <c r="L61" s="18"/>
      <c r="M61" s="29" t="str">
        <f>IF(D61="","",IF(N61="","REVISAR",IF(OR(N61&lt;EXPEDIENTE!$F$24,N61&gt;EXPEDIENTE!$F$28),"SI","NO")))</f>
        <v/>
      </c>
      <c r="N61" s="174" t="str">
        <f t="shared" si="7"/>
        <v/>
      </c>
      <c r="O61" s="175">
        <f>IF(N61&lt;EXPEDIENTE!$H$24,-1,IF(N61&gt;EXPEDIENTE!$H$28,1,0))</f>
        <v>0</v>
      </c>
      <c r="P61" s="176" t="str">
        <f t="shared" si="8"/>
        <v/>
      </c>
      <c r="Q61" s="18"/>
      <c r="R61" s="196"/>
      <c r="S61" s="18" t="str">
        <f t="shared" si="9"/>
        <v/>
      </c>
      <c r="T61" s="29" t="str">
        <f t="shared" si="10"/>
        <v/>
      </c>
      <c r="U61" s="37" t="str">
        <f>IF('RELACIÓN FACTURAS ACTUACIÓN 1'!X63="","",'RELACIÓN FACTURAS ACTUACIÓN 1'!X63)</f>
        <v/>
      </c>
      <c r="V61" s="100" t="str">
        <f>IF('RELACIÓN FACTURAS ACTUACIÓN 1'!Y63="","",'RELACIÓN FACTURAS ACTUACIÓN 1'!Y63)</f>
        <v/>
      </c>
      <c r="W61" s="34"/>
      <c r="X61" s="103" t="str">
        <f t="shared" si="11"/>
        <v/>
      </c>
      <c r="Y61" s="41"/>
    </row>
    <row r="62" spans="2:25" ht="39.950000000000003" customHeight="1">
      <c r="B62" s="1">
        <f>IF(Y62&lt;&gt;"",MAX($B$6:B61)+1,0)</f>
        <v>0</v>
      </c>
      <c r="C62" s="4">
        <v>57</v>
      </c>
      <c r="D62" s="24" t="str">
        <f>IF('RELACIÓN FACTURAS ACTUACIÓN 1'!N64="","",'RELACIÓN FACTURAS ACTUACIÓN 1'!N64)</f>
        <v/>
      </c>
      <c r="E62" s="198" t="str">
        <f>IF(D62="SEGUNDO PAGO O POSTERIORES",E61,IF('RELACIÓN FACTURAS ACTUACIÓN 1'!O64="","",'RELACIÓN FACTURAS ACTUACIÓN 1'!O64))</f>
        <v/>
      </c>
      <c r="F62" s="25" t="str">
        <f>IF(D62="SEGUNDO PAGO O POSTERIORES",F61,IF('RELACIÓN FACTURAS ACTUACIÓN 1'!Q64="","",'RELACIÓN FACTURAS ACTUACIÓN 1'!Q64))</f>
        <v/>
      </c>
      <c r="G62" s="106" t="str">
        <f>IF(D62="","",IF(AND(D62="NUEVA FACTURA",'RELACIÓN FACTURAS ACTUACIÓN 1'!P64=""),"",IF(AND(D62="NUEVA FACTURA",'RELACIÓN FACTURAS ACTUACIÓN 1'!P64&lt;&gt;""),'RELACIÓN FACTURAS ACTUACIÓN 1'!P64,IF(D62="SEGUNDO PAGO O POSTERIORES",G61,""))))</f>
        <v/>
      </c>
      <c r="H62" s="18"/>
      <c r="I62" s="29" t="str">
        <f>IF(D62="","",IF(J62="","REVISAR",IF(OR(J62&lt;EXPEDIENTE!$F$24,J62&gt;EXPEDIENTE!$F$26),"SI","NO")))</f>
        <v/>
      </c>
      <c r="J62" s="109" t="str">
        <f t="shared" si="6"/>
        <v/>
      </c>
      <c r="K62" s="106" t="str">
        <f>IF(D62="","",IF('RELACIÓN FACTURAS ACTUACIÓN 1'!AF64="","",'RELACIÓN FACTURAS ACTUACIÓN 1'!AF64))</f>
        <v/>
      </c>
      <c r="L62" s="18"/>
      <c r="M62" s="29" t="str">
        <f>IF(D62="","",IF(N62="","REVISAR",IF(OR(N62&lt;EXPEDIENTE!$F$24,N62&gt;EXPEDIENTE!$F$28),"SI","NO")))</f>
        <v/>
      </c>
      <c r="N62" s="174" t="str">
        <f t="shared" si="7"/>
        <v/>
      </c>
      <c r="O62" s="175">
        <f>IF(N62&lt;EXPEDIENTE!$H$24,-1,IF(N62&gt;EXPEDIENTE!$H$28,1,0))</f>
        <v>0</v>
      </c>
      <c r="P62" s="176" t="str">
        <f t="shared" si="8"/>
        <v/>
      </c>
      <c r="Q62" s="18"/>
      <c r="R62" s="196"/>
      <c r="S62" s="18" t="str">
        <f t="shared" si="9"/>
        <v/>
      </c>
      <c r="T62" s="29" t="str">
        <f t="shared" si="10"/>
        <v/>
      </c>
      <c r="U62" s="37" t="str">
        <f>IF('RELACIÓN FACTURAS ACTUACIÓN 1'!X64="","",'RELACIÓN FACTURAS ACTUACIÓN 1'!X64)</f>
        <v/>
      </c>
      <c r="V62" s="100" t="str">
        <f>IF('RELACIÓN FACTURAS ACTUACIÓN 1'!Y64="","",'RELACIÓN FACTURAS ACTUACIÓN 1'!Y64)</f>
        <v/>
      </c>
      <c r="W62" s="34"/>
      <c r="X62" s="103" t="str">
        <f t="shared" si="11"/>
        <v/>
      </c>
      <c r="Y62" s="41"/>
    </row>
    <row r="63" spans="2:25" ht="39.950000000000003" customHeight="1">
      <c r="B63" s="1">
        <f>IF(Y63&lt;&gt;"",MAX($B$6:B62)+1,0)</f>
        <v>0</v>
      </c>
      <c r="C63" s="4">
        <v>58</v>
      </c>
      <c r="D63" s="24" t="str">
        <f>IF('RELACIÓN FACTURAS ACTUACIÓN 1'!N65="","",'RELACIÓN FACTURAS ACTUACIÓN 1'!N65)</f>
        <v/>
      </c>
      <c r="E63" s="198" t="str">
        <f>IF(D63="SEGUNDO PAGO O POSTERIORES",E62,IF('RELACIÓN FACTURAS ACTUACIÓN 1'!O65="","",'RELACIÓN FACTURAS ACTUACIÓN 1'!O65))</f>
        <v/>
      </c>
      <c r="F63" s="25" t="str">
        <f>IF(D63="SEGUNDO PAGO O POSTERIORES",F62,IF('RELACIÓN FACTURAS ACTUACIÓN 1'!Q65="","",'RELACIÓN FACTURAS ACTUACIÓN 1'!Q65))</f>
        <v/>
      </c>
      <c r="G63" s="106" t="str">
        <f>IF(D63="","",IF(AND(D63="NUEVA FACTURA",'RELACIÓN FACTURAS ACTUACIÓN 1'!P65=""),"",IF(AND(D63="NUEVA FACTURA",'RELACIÓN FACTURAS ACTUACIÓN 1'!P65&lt;&gt;""),'RELACIÓN FACTURAS ACTUACIÓN 1'!P65,IF(D63="SEGUNDO PAGO O POSTERIORES",G62,""))))</f>
        <v/>
      </c>
      <c r="H63" s="18"/>
      <c r="I63" s="29" t="str">
        <f>IF(D63="","",IF(J63="","REVISAR",IF(OR(J63&lt;EXPEDIENTE!$F$24,J63&gt;EXPEDIENTE!$F$26),"SI","NO")))</f>
        <v/>
      </c>
      <c r="J63" s="109" t="str">
        <f t="shared" si="6"/>
        <v/>
      </c>
      <c r="K63" s="106" t="str">
        <f>IF(D63="","",IF('RELACIÓN FACTURAS ACTUACIÓN 1'!AF65="","",'RELACIÓN FACTURAS ACTUACIÓN 1'!AF65))</f>
        <v/>
      </c>
      <c r="L63" s="18"/>
      <c r="M63" s="29" t="str">
        <f>IF(D63="","",IF(N63="","REVISAR",IF(OR(N63&lt;EXPEDIENTE!$F$24,N63&gt;EXPEDIENTE!$F$28),"SI","NO")))</f>
        <v/>
      </c>
      <c r="N63" s="174" t="str">
        <f t="shared" si="7"/>
        <v/>
      </c>
      <c r="O63" s="175">
        <f>IF(N63&lt;EXPEDIENTE!$H$24,-1,IF(N63&gt;EXPEDIENTE!$H$28,1,0))</f>
        <v>0</v>
      </c>
      <c r="P63" s="176" t="str">
        <f t="shared" si="8"/>
        <v/>
      </c>
      <c r="Q63" s="18"/>
      <c r="R63" s="196"/>
      <c r="S63" s="18" t="str">
        <f t="shared" si="9"/>
        <v/>
      </c>
      <c r="T63" s="29" t="str">
        <f t="shared" si="10"/>
        <v/>
      </c>
      <c r="U63" s="37" t="str">
        <f>IF('RELACIÓN FACTURAS ACTUACIÓN 1'!X65="","",'RELACIÓN FACTURAS ACTUACIÓN 1'!X65)</f>
        <v/>
      </c>
      <c r="V63" s="100" t="str">
        <f>IF('RELACIÓN FACTURAS ACTUACIÓN 1'!Y65="","",'RELACIÓN FACTURAS ACTUACIÓN 1'!Y65)</f>
        <v/>
      </c>
      <c r="W63" s="34"/>
      <c r="X63" s="103" t="str">
        <f t="shared" si="11"/>
        <v/>
      </c>
      <c r="Y63" s="41"/>
    </row>
    <row r="64" spans="2:25" ht="39.950000000000003" customHeight="1">
      <c r="B64" s="1">
        <f>IF(Y64&lt;&gt;"",MAX($B$6:B63)+1,0)</f>
        <v>0</v>
      </c>
      <c r="C64" s="4">
        <v>59</v>
      </c>
      <c r="D64" s="24" t="str">
        <f>IF('RELACIÓN FACTURAS ACTUACIÓN 1'!N66="","",'RELACIÓN FACTURAS ACTUACIÓN 1'!N66)</f>
        <v/>
      </c>
      <c r="E64" s="198" t="str">
        <f>IF(D64="SEGUNDO PAGO O POSTERIORES",E63,IF('RELACIÓN FACTURAS ACTUACIÓN 1'!O66="","",'RELACIÓN FACTURAS ACTUACIÓN 1'!O66))</f>
        <v/>
      </c>
      <c r="F64" s="25" t="str">
        <f>IF(D64="SEGUNDO PAGO O POSTERIORES",F63,IF('RELACIÓN FACTURAS ACTUACIÓN 1'!Q66="","",'RELACIÓN FACTURAS ACTUACIÓN 1'!Q66))</f>
        <v/>
      </c>
      <c r="G64" s="106" t="str">
        <f>IF(D64="","",IF(AND(D64="NUEVA FACTURA",'RELACIÓN FACTURAS ACTUACIÓN 1'!P66=""),"",IF(AND(D64="NUEVA FACTURA",'RELACIÓN FACTURAS ACTUACIÓN 1'!P66&lt;&gt;""),'RELACIÓN FACTURAS ACTUACIÓN 1'!P66,IF(D64="SEGUNDO PAGO O POSTERIORES",G63,""))))</f>
        <v/>
      </c>
      <c r="H64" s="18"/>
      <c r="I64" s="29" t="str">
        <f>IF(D64="","",IF(J64="","REVISAR",IF(OR(J64&lt;EXPEDIENTE!$F$24,J64&gt;EXPEDIENTE!$F$26),"SI","NO")))</f>
        <v/>
      </c>
      <c r="J64" s="109" t="str">
        <f t="shared" si="6"/>
        <v/>
      </c>
      <c r="K64" s="106" t="str">
        <f>IF(D64="","",IF('RELACIÓN FACTURAS ACTUACIÓN 1'!AF66="","",'RELACIÓN FACTURAS ACTUACIÓN 1'!AF66))</f>
        <v/>
      </c>
      <c r="L64" s="18"/>
      <c r="M64" s="29" t="str">
        <f>IF(D64="","",IF(N64="","REVISAR",IF(OR(N64&lt;EXPEDIENTE!$F$24,N64&gt;EXPEDIENTE!$F$28),"SI","NO")))</f>
        <v/>
      </c>
      <c r="N64" s="174" t="str">
        <f t="shared" si="7"/>
        <v/>
      </c>
      <c r="O64" s="175">
        <f>IF(N64&lt;EXPEDIENTE!$H$24,-1,IF(N64&gt;EXPEDIENTE!$H$28,1,0))</f>
        <v>0</v>
      </c>
      <c r="P64" s="176" t="str">
        <f t="shared" si="8"/>
        <v/>
      </c>
      <c r="Q64" s="18"/>
      <c r="R64" s="196"/>
      <c r="S64" s="18" t="str">
        <f t="shared" si="9"/>
        <v/>
      </c>
      <c r="T64" s="29" t="str">
        <f t="shared" si="10"/>
        <v/>
      </c>
      <c r="U64" s="37" t="str">
        <f>IF('RELACIÓN FACTURAS ACTUACIÓN 1'!X66="","",'RELACIÓN FACTURAS ACTUACIÓN 1'!X66)</f>
        <v/>
      </c>
      <c r="V64" s="100" t="str">
        <f>IF('RELACIÓN FACTURAS ACTUACIÓN 1'!Y66="","",'RELACIÓN FACTURAS ACTUACIÓN 1'!Y66)</f>
        <v/>
      </c>
      <c r="W64" s="34"/>
      <c r="X64" s="103" t="str">
        <f t="shared" si="11"/>
        <v/>
      </c>
      <c r="Y64" s="41"/>
    </row>
    <row r="65" spans="2:25" ht="39.950000000000003" customHeight="1" thickBot="1">
      <c r="B65" s="1">
        <f>IF(Y65&lt;&gt;"",MAX($B$6:B64)+1,0)</f>
        <v>0</v>
      </c>
      <c r="C65" s="4">
        <v>60</v>
      </c>
      <c r="D65" s="26" t="str">
        <f>IF('RELACIÓN FACTURAS ACTUACIÓN 1'!N67="","",'RELACIÓN FACTURAS ACTUACIÓN 1'!N67)</f>
        <v/>
      </c>
      <c r="E65" s="199" t="str">
        <f>IF(D65="SEGUNDO PAGO O POSTERIORES",E44,IF('RELACIÓN FACTURAS ACTUACIÓN 1'!O67="","",'RELACIÓN FACTURAS ACTUACIÓN 1'!O67))</f>
        <v/>
      </c>
      <c r="F65" s="27" t="str">
        <f>IF(D65="SEGUNDO PAGO O POSTERIORES",F44,IF('RELACIÓN FACTURAS ACTUACIÓN 1'!Q67="","",'RELACIÓN FACTURAS ACTUACIÓN 1'!Q67))</f>
        <v/>
      </c>
      <c r="G65" s="107" t="str">
        <f>IF(D65="","",IF(AND(D65="NUEVA FACTURA",'RELACIÓN FACTURAS ACTUACIÓN 1'!P67=""),"",IF(AND(D65="NUEVA FACTURA",'RELACIÓN FACTURAS ACTUACIÓN 1'!P67&lt;&gt;""),'RELACIÓN FACTURAS ACTUACIÓN 1'!P67,IF(D65="SEGUNDO PAGO O POSTERIORES",G44,""))))</f>
        <v/>
      </c>
      <c r="H65" s="32"/>
      <c r="I65" s="30" t="str">
        <f>IF(D65="","",IF(J65="","REVISAR",IF(OR(J65&lt;EXPEDIENTE!$F$24,J65&gt;EXPEDIENTE!$F$26),"SI","NO")))</f>
        <v/>
      </c>
      <c r="J65" s="110" t="str">
        <f t="shared" ref="J65:J67" si="12">IF(D65="","",IF(H65&lt;&gt;"",H65,G65))</f>
        <v/>
      </c>
      <c r="K65" s="107" t="str">
        <f>IF(D65="","",IF('RELACIÓN FACTURAS ACTUACIÓN 1'!AF67="","",'RELACIÓN FACTURAS ACTUACIÓN 1'!AF67))</f>
        <v/>
      </c>
      <c r="L65" s="32"/>
      <c r="M65" s="30" t="str">
        <f>IF(D65="","",IF(N65="","REVISAR",IF(OR(N65&lt;EXPEDIENTE!$F$24,N65&gt;EXPEDIENTE!$F$28),"SI","NO")))</f>
        <v/>
      </c>
      <c r="N65" s="174" t="str">
        <f t="shared" ref="N65:N67" si="13">IF(D65="","",IF(L65&lt;&gt;"",L65,K65))</f>
        <v/>
      </c>
      <c r="O65" s="175">
        <f>IF(N65&lt;EXPEDIENTE!$H$24,-1,IF(N65&gt;EXPEDIENTE!$H$28,1,0))</f>
        <v>0</v>
      </c>
      <c r="P65" s="177" t="str">
        <f t="shared" ref="P65:P67" si="14">IF(D65="","",IF(OR(J65="",N65=""),"PDTE",IF(N65-J65&gt;30,"SI","NO")))</f>
        <v/>
      </c>
      <c r="Q65" s="32"/>
      <c r="R65" s="201"/>
      <c r="S65" s="32" t="str">
        <f t="shared" ref="S65" si="15">IF(OR(Q65="",R65=""),"",IF(P65="SI",DATE(YEAR(Q65),MONTH(Q65),DAY(Q65)+R65),""))</f>
        <v/>
      </c>
      <c r="T65" s="30" t="str">
        <f t="shared" ref="T65" si="16">IF(D65="","",IF(AND(P65="NO",Q65="",S65=""),"NO",IF(OR(Q65="",R65="",S65=""),"PDTE",IF(S65&lt;N65,"SI","NO"))))</f>
        <v/>
      </c>
      <c r="U65" s="38" t="str">
        <f>IF('RELACIÓN FACTURAS ACTUACIÓN 1'!X67="","",'RELACIÓN FACTURAS ACTUACIÓN 1'!X67)</f>
        <v/>
      </c>
      <c r="V65" s="101" t="str">
        <f>IF('RELACIÓN FACTURAS ACTUACIÓN 1'!Y67="","",'RELACIÓN FACTURAS ACTUACIÓN 1'!Y67)</f>
        <v/>
      </c>
      <c r="W65" s="35"/>
      <c r="X65" s="104" t="str">
        <f t="shared" ref="X65:X67" si="17">IF(D65="","",IF(AND(I65="NO",M65="NO",T65="NO",W65="NO"),"OK","NO OK"))</f>
        <v/>
      </c>
      <c r="Y65" s="42"/>
    </row>
    <row r="66" spans="2:25" ht="39.950000000000003" customHeight="1">
      <c r="B66" s="1">
        <f>IF(Y66&lt;&gt;"",MAX($B$6:B65)+1,0)</f>
        <v>0</v>
      </c>
      <c r="C66" s="4">
        <v>61</v>
      </c>
      <c r="D66" s="22" t="str">
        <f>IF('RELACIÓN FACTURAS ACTUACIÓN 2'!N8="","",'RELACIÓN FACTURAS ACTUACIÓN 2'!N8)</f>
        <v/>
      </c>
      <c r="E66" s="197" t="str">
        <f>IF('RELACIÓN FACTURAS ACTUACIÓN 2'!O8="","",'RELACIÓN FACTURAS ACTUACIÓN 2'!O8)</f>
        <v/>
      </c>
      <c r="F66" s="23" t="str">
        <f>IF('RELACIÓN FACTURAS ACTUACIÓN 2'!Q8="","",'RELACIÓN FACTURAS ACTUACIÓN 2'!Q8)</f>
        <v/>
      </c>
      <c r="G66" s="105" t="str">
        <f>IF(D66="","",IF(AND(D66="NUEVA FACTURA",'RELACIÓN FACTURAS ACTUACIÓN 2'!P8=""),"",IF(AND(D66="NUEVA FACTURA",'RELACIÓN FACTURAS ACTUACIÓN 2'!P8&lt;&gt;""),'RELACIÓN FACTURAS ACTUACIÓN 2'!P8,IF(D66="SEGUNDO PAGO O POSTERIORES",G65,""))))</f>
        <v/>
      </c>
      <c r="H66" s="31"/>
      <c r="I66" s="28" t="str">
        <f>IF(D66="","",IF(J66="","REVISAR",IF(OR(J66&lt;EXPEDIENTE!$F$24,J66&gt;EXPEDIENTE!$F$26),"SI","NO")))</f>
        <v/>
      </c>
      <c r="J66" s="108" t="str">
        <f t="shared" si="12"/>
        <v/>
      </c>
      <c r="K66" s="111" t="str">
        <f>IF(D66="","",IF('RELACIÓN FACTURAS ACTUACIÓN 2'!AF8="","",'RELACIÓN FACTURAS ACTUACIÓN 2'!AF8))</f>
        <v/>
      </c>
      <c r="L66" s="31"/>
      <c r="M66" s="28" t="str">
        <f>IF(D66="","",IF(N66="","REVISAR",IF(OR(N66&lt;EXPEDIENTE!$F$24,N66&gt;EXPEDIENTE!$F$28),"SI","NO")))</f>
        <v/>
      </c>
      <c r="N66" s="174" t="str">
        <f t="shared" si="13"/>
        <v/>
      </c>
      <c r="O66" s="175">
        <f>IF(N66&lt;EXPEDIENTE!$H$24,-1,IF(N66&gt;EXPEDIENTE!$H$28,1,0))</f>
        <v>0</v>
      </c>
      <c r="P66" s="117" t="str">
        <f t="shared" si="14"/>
        <v/>
      </c>
      <c r="Q66" s="31"/>
      <c r="R66" s="200"/>
      <c r="S66" s="31" t="str">
        <f>IF(OR(Q66="",R66=""),"",IF(P66="SI",DATE(YEAR(Q66),MONTH(Q66),DAY(Q66)+R66),""))</f>
        <v/>
      </c>
      <c r="T66" s="28" t="str">
        <f>IF(D66="","",IF(AND(P66="NO",Q66="",S66=""),"NO",IF(OR(Q66="",R66="",S66=""),"PDTE",IF(S66&lt;N66,"SI","NO"))))</f>
        <v/>
      </c>
      <c r="U66" s="36" t="str">
        <f>IF('RELACIÓN FACTURAS ACTUACIÓN 2'!X8="","",'RELACIÓN FACTURAS ACTUACIÓN 2'!X8)</f>
        <v/>
      </c>
      <c r="V66" s="99" t="str">
        <f>IF('RELACIÓN FACTURAS ACTUACIÓN 2'!Y8="","",'RELACIÓN FACTURAS ACTUACIÓN 2'!Y8)</f>
        <v/>
      </c>
      <c r="W66" s="33"/>
      <c r="X66" s="102" t="str">
        <f t="shared" si="17"/>
        <v/>
      </c>
      <c r="Y66" s="40"/>
    </row>
    <row r="67" spans="2:25" ht="39.950000000000003" customHeight="1">
      <c r="B67" s="1">
        <f>IF(Y67&lt;&gt;"",MAX($B$6:B66)+1,0)</f>
        <v>0</v>
      </c>
      <c r="C67" s="4">
        <v>62</v>
      </c>
      <c r="D67" s="24" t="str">
        <f>IF('RELACIÓN FACTURAS ACTUACIÓN 2'!N9="","",'RELACIÓN FACTURAS ACTUACIÓN 2'!N9)</f>
        <v/>
      </c>
      <c r="E67" s="198" t="str">
        <f>IF(D67="SEGUNDO PAGO O POSTERIORES",E66,IF('RELACIÓN FACTURAS ACTUACIÓN 2'!O9="","",'RELACIÓN FACTURAS ACTUACIÓN 2'!O9))</f>
        <v/>
      </c>
      <c r="F67" s="25" t="str">
        <f>IF(D67="SEGUNDO PAGO O POSTERIORES",F66,IF('RELACIÓN FACTURAS ACTUACIÓN 2'!Q9="","",'RELACIÓN FACTURAS ACTUACIÓN 2'!Q9))</f>
        <v/>
      </c>
      <c r="G67" s="106" t="str">
        <f>IF(D67="","",IF(AND(D67="NUEVA FACTURA",'RELACIÓN FACTURAS ACTUACIÓN 2'!P9=""),"",IF(AND(D67="NUEVA FACTURA",'RELACIÓN FACTURAS ACTUACIÓN 2'!P9&lt;&gt;""),'RELACIÓN FACTURAS ACTUACIÓN 2'!P9,IF(D67="SEGUNDO PAGO O POSTERIORES",G66,""))))</f>
        <v/>
      </c>
      <c r="H67" s="18"/>
      <c r="I67" s="29" t="str">
        <f>IF(D67="","",IF(J67="","REVISAR",IF(OR(J67&lt;EXPEDIENTE!$F$24,J67&gt;EXPEDIENTE!$F$26),"SI","NO")))</f>
        <v/>
      </c>
      <c r="J67" s="109" t="str">
        <f t="shared" si="12"/>
        <v/>
      </c>
      <c r="K67" s="106" t="str">
        <f>IF(D67="","",IF('RELACIÓN FACTURAS ACTUACIÓN 2'!AF9="","",'RELACIÓN FACTURAS ACTUACIÓN 2'!AF9))</f>
        <v/>
      </c>
      <c r="L67" s="18"/>
      <c r="M67" s="29" t="str">
        <f>IF(D67="","",IF(N67="","REVISAR",IF(OR(N67&lt;EXPEDIENTE!$F$24,N67&gt;EXPEDIENTE!$F$28),"SI","NO")))</f>
        <v/>
      </c>
      <c r="N67" s="174" t="str">
        <f t="shared" si="13"/>
        <v/>
      </c>
      <c r="O67" s="175">
        <f>IF(N67&lt;EXPEDIENTE!$H$24,-1,IF(N67&gt;EXPEDIENTE!$H$28,1,0))</f>
        <v>0</v>
      </c>
      <c r="P67" s="176" t="str">
        <f t="shared" si="14"/>
        <v/>
      </c>
      <c r="Q67" s="18"/>
      <c r="R67" s="196"/>
      <c r="S67" s="18" t="str">
        <f>IF(OR(Q67="",R67=""),"",IF(P67="SI",DATE(YEAR(Q67),MONTH(Q67),DAY(Q67)+R67),""))</f>
        <v/>
      </c>
      <c r="T67" s="29" t="str">
        <f t="shared" ref="T67" si="18">IF(D67="","",IF(AND(P67="NO",Q67="",S67=""),"NO",IF(OR(Q67="",R67="",S67=""),"PDTE",IF(S67&lt;N67,"SI","NO"))))</f>
        <v/>
      </c>
      <c r="U67" s="37" t="str">
        <f>IF('RELACIÓN FACTURAS ACTUACIÓN 2'!X9="","",'RELACIÓN FACTURAS ACTUACIÓN 2'!X9)</f>
        <v/>
      </c>
      <c r="V67" s="100" t="str">
        <f>IF('RELACIÓN FACTURAS ACTUACIÓN 2'!Y9="","",'RELACIÓN FACTURAS ACTUACIÓN 2'!Y9)</f>
        <v/>
      </c>
      <c r="W67" s="34"/>
      <c r="X67" s="103" t="str">
        <f t="shared" si="17"/>
        <v/>
      </c>
      <c r="Y67" s="41"/>
    </row>
    <row r="68" spans="2:25" ht="39.950000000000003" customHeight="1">
      <c r="B68" s="1">
        <f>IF(Y68&lt;&gt;"",MAX($B$6:B67)+1,0)</f>
        <v>0</v>
      </c>
      <c r="C68" s="4">
        <v>63</v>
      </c>
      <c r="D68" s="24" t="str">
        <f>IF('RELACIÓN FACTURAS ACTUACIÓN 2'!N10="","",'RELACIÓN FACTURAS ACTUACIÓN 2'!N10)</f>
        <v/>
      </c>
      <c r="E68" s="198" t="str">
        <f>IF(D68="SEGUNDO PAGO O POSTERIORES",E67,IF('RELACIÓN FACTURAS ACTUACIÓN 2'!O10="","",'RELACIÓN FACTURAS ACTUACIÓN 2'!O10))</f>
        <v/>
      </c>
      <c r="F68" s="25" t="str">
        <f>IF(D68="SEGUNDO PAGO O POSTERIORES",F67,IF('RELACIÓN FACTURAS ACTUACIÓN 2'!Q10="","",'RELACIÓN FACTURAS ACTUACIÓN 2'!Q10))</f>
        <v/>
      </c>
      <c r="G68" s="106" t="str">
        <f>IF(D68="","",IF(AND(D68="NUEVA FACTURA",'RELACIÓN FACTURAS ACTUACIÓN 2'!P10=""),"",IF(AND(D68="NUEVA FACTURA",'RELACIÓN FACTURAS ACTUACIÓN 2'!P10&lt;&gt;""),'RELACIÓN FACTURAS ACTUACIÓN 2'!P10,IF(D68="SEGUNDO PAGO O POSTERIORES",G67,""))))</f>
        <v/>
      </c>
      <c r="H68" s="18"/>
      <c r="I68" s="29" t="str">
        <f>IF(D68="","",IF(J68="","REVISAR",IF(OR(J68&lt;EXPEDIENTE!$F$24,J68&gt;EXPEDIENTE!$F$26),"SI","NO")))</f>
        <v/>
      </c>
      <c r="J68" s="109" t="str">
        <f t="shared" ref="J68:J127" si="19">IF(D68="","",IF(H68&lt;&gt;"",H68,G68))</f>
        <v/>
      </c>
      <c r="K68" s="106" t="str">
        <f>IF(D68="","",IF('RELACIÓN FACTURAS ACTUACIÓN 2'!AF10="","",'RELACIÓN FACTURAS ACTUACIÓN 2'!AF10))</f>
        <v/>
      </c>
      <c r="L68" s="18"/>
      <c r="M68" s="29" t="str">
        <f>IF(D68="","",IF(N68="","REVISAR",IF(OR(N68&lt;EXPEDIENTE!$F$24,N68&gt;EXPEDIENTE!$F$28),"SI","NO")))</f>
        <v/>
      </c>
      <c r="N68" s="174" t="str">
        <f t="shared" ref="N68:N127" si="20">IF(D68="","",IF(L68&lt;&gt;"",L68,K68))</f>
        <v/>
      </c>
      <c r="O68" s="175">
        <f>IF(N68&lt;EXPEDIENTE!$H$24,-1,IF(N68&gt;EXPEDIENTE!$H$28,1,0))</f>
        <v>0</v>
      </c>
      <c r="P68" s="176" t="str">
        <f t="shared" ref="P68:P127" si="21">IF(D68="","",IF(OR(J68="",N68=""),"PDTE",IF(N68-J68&gt;30,"SI","NO")))</f>
        <v/>
      </c>
      <c r="Q68" s="18"/>
      <c r="R68" s="196"/>
      <c r="S68" s="18" t="str">
        <f t="shared" ref="S68:S125" si="22">IF(OR(Q68="",R68=""),"",IF(P68="SI",DATE(YEAR(Q68),MONTH(Q68),DAY(Q68)+R68),""))</f>
        <v/>
      </c>
      <c r="T68" s="29" t="str">
        <f t="shared" ref="T68:T125" si="23">IF(D68="","",IF(AND(P68="NO",Q68="",S68=""),"NO",IF(OR(Q68="",R68="",S68=""),"PDTE",IF(S68&lt;N68,"SI","NO"))))</f>
        <v/>
      </c>
      <c r="U68" s="37" t="str">
        <f>IF('RELACIÓN FACTURAS ACTUACIÓN 2'!X10="","",'RELACIÓN FACTURAS ACTUACIÓN 2'!X10)</f>
        <v/>
      </c>
      <c r="V68" s="100" t="str">
        <f>IF('RELACIÓN FACTURAS ACTUACIÓN 2'!Y10="","",'RELACIÓN FACTURAS ACTUACIÓN 2'!Y10)</f>
        <v/>
      </c>
      <c r="W68" s="34"/>
      <c r="X68" s="103" t="str">
        <f t="shared" ref="X68:X127" si="24">IF(D68="","",IF(AND(I68="NO",M68="NO",T68="NO",W68="NO"),"OK","NO OK"))</f>
        <v/>
      </c>
      <c r="Y68" s="41"/>
    </row>
    <row r="69" spans="2:25" ht="39.950000000000003" customHeight="1">
      <c r="B69" s="1">
        <f>IF(Y69&lt;&gt;"",MAX($B$6:B68)+1,0)</f>
        <v>0</v>
      </c>
      <c r="C69" s="4">
        <v>64</v>
      </c>
      <c r="D69" s="24" t="str">
        <f>IF('RELACIÓN FACTURAS ACTUACIÓN 2'!N11="","",'RELACIÓN FACTURAS ACTUACIÓN 2'!N11)</f>
        <v/>
      </c>
      <c r="E69" s="198" t="str">
        <f>IF(D69="SEGUNDO PAGO O POSTERIORES",E68,IF('RELACIÓN FACTURAS ACTUACIÓN 2'!O11="","",'RELACIÓN FACTURAS ACTUACIÓN 2'!O11))</f>
        <v/>
      </c>
      <c r="F69" s="25" t="str">
        <f>IF(D69="SEGUNDO PAGO O POSTERIORES",F68,IF('RELACIÓN FACTURAS ACTUACIÓN 2'!Q11="","",'RELACIÓN FACTURAS ACTUACIÓN 2'!Q11))</f>
        <v/>
      </c>
      <c r="G69" s="106" t="str">
        <f>IF(D69="","",IF(AND(D69="NUEVA FACTURA",'RELACIÓN FACTURAS ACTUACIÓN 2'!P11=""),"",IF(AND(D69="NUEVA FACTURA",'RELACIÓN FACTURAS ACTUACIÓN 2'!P11&lt;&gt;""),'RELACIÓN FACTURAS ACTUACIÓN 2'!P11,IF(D69="SEGUNDO PAGO O POSTERIORES",G68,""))))</f>
        <v/>
      </c>
      <c r="H69" s="18"/>
      <c r="I69" s="29" t="str">
        <f>IF(D69="","",IF(J69="","REVISAR",IF(OR(J69&lt;EXPEDIENTE!$F$24,J69&gt;EXPEDIENTE!$F$26),"SI","NO")))</f>
        <v/>
      </c>
      <c r="J69" s="109" t="str">
        <f t="shared" si="19"/>
        <v/>
      </c>
      <c r="K69" s="106" t="str">
        <f>IF(D69="","",IF('RELACIÓN FACTURAS ACTUACIÓN 2'!AF11="","",'RELACIÓN FACTURAS ACTUACIÓN 2'!AF11))</f>
        <v/>
      </c>
      <c r="L69" s="18"/>
      <c r="M69" s="29" t="str">
        <f>IF(D69="","",IF(N69="","REVISAR",IF(OR(N69&lt;EXPEDIENTE!$F$24,N69&gt;EXPEDIENTE!$F$28),"SI","NO")))</f>
        <v/>
      </c>
      <c r="N69" s="174" t="str">
        <f t="shared" si="20"/>
        <v/>
      </c>
      <c r="O69" s="175">
        <f>IF(N69&lt;EXPEDIENTE!$H$24,-1,IF(N69&gt;EXPEDIENTE!$H$28,1,0))</f>
        <v>0</v>
      </c>
      <c r="P69" s="176" t="str">
        <f t="shared" si="21"/>
        <v/>
      </c>
      <c r="Q69" s="18"/>
      <c r="R69" s="196"/>
      <c r="S69" s="18" t="str">
        <f t="shared" si="22"/>
        <v/>
      </c>
      <c r="T69" s="29" t="str">
        <f t="shared" si="23"/>
        <v/>
      </c>
      <c r="U69" s="37" t="str">
        <f>IF('RELACIÓN FACTURAS ACTUACIÓN 2'!X11="","",'RELACIÓN FACTURAS ACTUACIÓN 2'!X11)</f>
        <v/>
      </c>
      <c r="V69" s="100" t="str">
        <f>IF('RELACIÓN FACTURAS ACTUACIÓN 2'!Y11="","",'RELACIÓN FACTURAS ACTUACIÓN 2'!Y11)</f>
        <v/>
      </c>
      <c r="W69" s="34"/>
      <c r="X69" s="103" t="str">
        <f t="shared" si="24"/>
        <v/>
      </c>
      <c r="Y69" s="41"/>
    </row>
    <row r="70" spans="2:25" ht="39.950000000000003" customHeight="1">
      <c r="B70" s="1">
        <f>IF(Y70&lt;&gt;"",MAX($B$6:B69)+1,0)</f>
        <v>0</v>
      </c>
      <c r="C70" s="4">
        <v>65</v>
      </c>
      <c r="D70" s="24" t="str">
        <f>IF('RELACIÓN FACTURAS ACTUACIÓN 2'!N12="","",'RELACIÓN FACTURAS ACTUACIÓN 2'!N12)</f>
        <v/>
      </c>
      <c r="E70" s="198" t="str">
        <f>IF(D70="SEGUNDO PAGO O POSTERIORES",E69,IF('RELACIÓN FACTURAS ACTUACIÓN 2'!O12="","",'RELACIÓN FACTURAS ACTUACIÓN 2'!O12))</f>
        <v/>
      </c>
      <c r="F70" s="25" t="str">
        <f>IF(D70="SEGUNDO PAGO O POSTERIORES",F69,IF('RELACIÓN FACTURAS ACTUACIÓN 2'!Q12="","",'RELACIÓN FACTURAS ACTUACIÓN 2'!Q12))</f>
        <v/>
      </c>
      <c r="G70" s="106" t="str">
        <f>IF(D70="","",IF(AND(D70="NUEVA FACTURA",'RELACIÓN FACTURAS ACTUACIÓN 2'!P12=""),"",IF(AND(D70="NUEVA FACTURA",'RELACIÓN FACTURAS ACTUACIÓN 2'!P12&lt;&gt;""),'RELACIÓN FACTURAS ACTUACIÓN 2'!P12,IF(D70="SEGUNDO PAGO O POSTERIORES",G69,""))))</f>
        <v/>
      </c>
      <c r="H70" s="18"/>
      <c r="I70" s="29" t="str">
        <f>IF(D70="","",IF(J70="","REVISAR",IF(OR(J70&lt;EXPEDIENTE!$F$24,J70&gt;EXPEDIENTE!$F$26),"SI","NO")))</f>
        <v/>
      </c>
      <c r="J70" s="109" t="str">
        <f t="shared" si="19"/>
        <v/>
      </c>
      <c r="K70" s="106" t="str">
        <f>IF(D70="","",IF('RELACIÓN FACTURAS ACTUACIÓN 2'!AF12="","",'RELACIÓN FACTURAS ACTUACIÓN 2'!AF12))</f>
        <v/>
      </c>
      <c r="L70" s="18"/>
      <c r="M70" s="29" t="str">
        <f>IF(D70="","",IF(N70="","REVISAR",IF(OR(N70&lt;EXPEDIENTE!$F$24,N70&gt;EXPEDIENTE!$F$28),"SI","NO")))</f>
        <v/>
      </c>
      <c r="N70" s="174" t="str">
        <f t="shared" si="20"/>
        <v/>
      </c>
      <c r="O70" s="175">
        <f>IF(N70&lt;EXPEDIENTE!$H$24,-1,IF(N70&gt;EXPEDIENTE!$H$28,1,0))</f>
        <v>0</v>
      </c>
      <c r="P70" s="176" t="str">
        <f t="shared" si="21"/>
        <v/>
      </c>
      <c r="Q70" s="18"/>
      <c r="R70" s="196"/>
      <c r="S70" s="18" t="str">
        <f t="shared" si="22"/>
        <v/>
      </c>
      <c r="T70" s="29" t="str">
        <f t="shared" si="23"/>
        <v/>
      </c>
      <c r="U70" s="37" t="str">
        <f>IF('RELACIÓN FACTURAS ACTUACIÓN 2'!X12="","",'RELACIÓN FACTURAS ACTUACIÓN 2'!X12)</f>
        <v/>
      </c>
      <c r="V70" s="100" t="str">
        <f>IF('RELACIÓN FACTURAS ACTUACIÓN 2'!Y12="","",'RELACIÓN FACTURAS ACTUACIÓN 2'!Y12)</f>
        <v/>
      </c>
      <c r="W70" s="34"/>
      <c r="X70" s="103" t="str">
        <f t="shared" si="24"/>
        <v/>
      </c>
      <c r="Y70" s="41"/>
    </row>
    <row r="71" spans="2:25" ht="39.950000000000003" customHeight="1">
      <c r="B71" s="1">
        <f>IF(Y71&lt;&gt;"",MAX($B$6:B70)+1,0)</f>
        <v>0</v>
      </c>
      <c r="C71" s="4">
        <v>66</v>
      </c>
      <c r="D71" s="24" t="str">
        <f>IF('RELACIÓN FACTURAS ACTUACIÓN 2'!N13="","",'RELACIÓN FACTURAS ACTUACIÓN 2'!N13)</f>
        <v/>
      </c>
      <c r="E71" s="198" t="str">
        <f>IF(D71="SEGUNDO PAGO O POSTERIORES",E70,IF('RELACIÓN FACTURAS ACTUACIÓN 2'!O13="","",'RELACIÓN FACTURAS ACTUACIÓN 2'!O13))</f>
        <v/>
      </c>
      <c r="F71" s="25" t="str">
        <f>IF(D71="SEGUNDO PAGO O POSTERIORES",F70,IF('RELACIÓN FACTURAS ACTUACIÓN 2'!Q13="","",'RELACIÓN FACTURAS ACTUACIÓN 2'!Q13))</f>
        <v/>
      </c>
      <c r="G71" s="106" t="str">
        <f>IF(D71="","",IF(AND(D71="NUEVA FACTURA",'RELACIÓN FACTURAS ACTUACIÓN 2'!P13=""),"",IF(AND(D71="NUEVA FACTURA",'RELACIÓN FACTURAS ACTUACIÓN 2'!P13&lt;&gt;""),'RELACIÓN FACTURAS ACTUACIÓN 2'!P13,IF(D71="SEGUNDO PAGO O POSTERIORES",G70,""))))</f>
        <v/>
      </c>
      <c r="H71" s="18"/>
      <c r="I71" s="29" t="str">
        <f>IF(D71="","",IF(J71="","REVISAR",IF(OR(J71&lt;EXPEDIENTE!$F$24,J71&gt;EXPEDIENTE!$F$26),"SI","NO")))</f>
        <v/>
      </c>
      <c r="J71" s="109" t="str">
        <f t="shared" si="19"/>
        <v/>
      </c>
      <c r="K71" s="106" t="str">
        <f>IF(D71="","",IF('RELACIÓN FACTURAS ACTUACIÓN 2'!AF13="","",'RELACIÓN FACTURAS ACTUACIÓN 2'!AF13))</f>
        <v/>
      </c>
      <c r="L71" s="18"/>
      <c r="M71" s="29" t="str">
        <f>IF(D71="","",IF(N71="","REVISAR",IF(OR(N71&lt;EXPEDIENTE!$F$24,N71&gt;EXPEDIENTE!$F$28),"SI","NO")))</f>
        <v/>
      </c>
      <c r="N71" s="174" t="str">
        <f t="shared" si="20"/>
        <v/>
      </c>
      <c r="O71" s="175">
        <f>IF(N71&lt;EXPEDIENTE!$H$24,-1,IF(N71&gt;EXPEDIENTE!$H$28,1,0))</f>
        <v>0</v>
      </c>
      <c r="P71" s="176" t="str">
        <f t="shared" si="21"/>
        <v/>
      </c>
      <c r="Q71" s="18"/>
      <c r="R71" s="196"/>
      <c r="S71" s="18" t="str">
        <f t="shared" si="22"/>
        <v/>
      </c>
      <c r="T71" s="29" t="str">
        <f t="shared" si="23"/>
        <v/>
      </c>
      <c r="U71" s="37" t="str">
        <f>IF('RELACIÓN FACTURAS ACTUACIÓN 2'!X13="","",'RELACIÓN FACTURAS ACTUACIÓN 2'!X13)</f>
        <v/>
      </c>
      <c r="V71" s="100" t="str">
        <f>IF('RELACIÓN FACTURAS ACTUACIÓN 2'!Y13="","",'RELACIÓN FACTURAS ACTUACIÓN 2'!Y13)</f>
        <v/>
      </c>
      <c r="W71" s="34"/>
      <c r="X71" s="103" t="str">
        <f t="shared" si="24"/>
        <v/>
      </c>
      <c r="Y71" s="41"/>
    </row>
    <row r="72" spans="2:25" ht="39.950000000000003" customHeight="1">
      <c r="B72" s="1">
        <f>IF(Y72&lt;&gt;"",MAX($B$6:B71)+1,0)</f>
        <v>0</v>
      </c>
      <c r="C72" s="4">
        <v>67</v>
      </c>
      <c r="D72" s="24" t="str">
        <f>IF('RELACIÓN FACTURAS ACTUACIÓN 2'!N14="","",'RELACIÓN FACTURAS ACTUACIÓN 2'!N14)</f>
        <v/>
      </c>
      <c r="E72" s="198" t="str">
        <f>IF(D72="SEGUNDO PAGO O POSTERIORES",E71,IF('RELACIÓN FACTURAS ACTUACIÓN 2'!O14="","",'RELACIÓN FACTURAS ACTUACIÓN 2'!O14))</f>
        <v/>
      </c>
      <c r="F72" s="25" t="str">
        <f>IF(D72="SEGUNDO PAGO O POSTERIORES",F71,IF('RELACIÓN FACTURAS ACTUACIÓN 2'!Q14="","",'RELACIÓN FACTURAS ACTUACIÓN 2'!Q14))</f>
        <v/>
      </c>
      <c r="G72" s="106" t="str">
        <f>IF(D72="","",IF(AND(D72="NUEVA FACTURA",'RELACIÓN FACTURAS ACTUACIÓN 2'!P14=""),"",IF(AND(D72="NUEVA FACTURA",'RELACIÓN FACTURAS ACTUACIÓN 2'!P14&lt;&gt;""),'RELACIÓN FACTURAS ACTUACIÓN 2'!P14,IF(D72="SEGUNDO PAGO O POSTERIORES",G71,""))))</f>
        <v/>
      </c>
      <c r="H72" s="18"/>
      <c r="I72" s="29" t="str">
        <f>IF(D72="","",IF(J72="","REVISAR",IF(OR(J72&lt;EXPEDIENTE!$F$24,J72&gt;EXPEDIENTE!$F$26),"SI","NO")))</f>
        <v/>
      </c>
      <c r="J72" s="109" t="str">
        <f t="shared" si="19"/>
        <v/>
      </c>
      <c r="K72" s="106" t="str">
        <f>IF(D72="","",IF('RELACIÓN FACTURAS ACTUACIÓN 2'!AF14="","",'RELACIÓN FACTURAS ACTUACIÓN 2'!AF14))</f>
        <v/>
      </c>
      <c r="L72" s="18"/>
      <c r="M72" s="29" t="str">
        <f>IF(D72="","",IF(N72="","REVISAR",IF(OR(N72&lt;EXPEDIENTE!$F$24,N72&gt;EXPEDIENTE!$F$28),"SI","NO")))</f>
        <v/>
      </c>
      <c r="N72" s="174" t="str">
        <f t="shared" si="20"/>
        <v/>
      </c>
      <c r="O72" s="175">
        <f>IF(N72&lt;EXPEDIENTE!$H$24,-1,IF(N72&gt;EXPEDIENTE!$H$28,1,0))</f>
        <v>0</v>
      </c>
      <c r="P72" s="176" t="str">
        <f t="shared" si="21"/>
        <v/>
      </c>
      <c r="Q72" s="18"/>
      <c r="R72" s="196"/>
      <c r="S72" s="18" t="str">
        <f t="shared" si="22"/>
        <v/>
      </c>
      <c r="T72" s="29" t="str">
        <f t="shared" si="23"/>
        <v/>
      </c>
      <c r="U72" s="37" t="str">
        <f>IF('RELACIÓN FACTURAS ACTUACIÓN 2'!X14="","",'RELACIÓN FACTURAS ACTUACIÓN 2'!X14)</f>
        <v/>
      </c>
      <c r="V72" s="100" t="str">
        <f>IF('RELACIÓN FACTURAS ACTUACIÓN 2'!Y14="","",'RELACIÓN FACTURAS ACTUACIÓN 2'!Y14)</f>
        <v/>
      </c>
      <c r="W72" s="34"/>
      <c r="X72" s="103" t="str">
        <f t="shared" si="24"/>
        <v/>
      </c>
      <c r="Y72" s="41"/>
    </row>
    <row r="73" spans="2:25" ht="39.950000000000003" customHeight="1">
      <c r="B73" s="1">
        <f>IF(Y73&lt;&gt;"",MAX($B$6:B72)+1,0)</f>
        <v>0</v>
      </c>
      <c r="C73" s="4">
        <v>68</v>
      </c>
      <c r="D73" s="24" t="str">
        <f>IF('RELACIÓN FACTURAS ACTUACIÓN 2'!N15="","",'RELACIÓN FACTURAS ACTUACIÓN 2'!N15)</f>
        <v/>
      </c>
      <c r="E73" s="198" t="str">
        <f>IF(D73="SEGUNDO PAGO O POSTERIORES",E72,IF('RELACIÓN FACTURAS ACTUACIÓN 2'!O15="","",'RELACIÓN FACTURAS ACTUACIÓN 2'!O15))</f>
        <v/>
      </c>
      <c r="F73" s="25" t="str">
        <f>IF(D73="SEGUNDO PAGO O POSTERIORES",F72,IF('RELACIÓN FACTURAS ACTUACIÓN 2'!Q15="","",'RELACIÓN FACTURAS ACTUACIÓN 2'!Q15))</f>
        <v/>
      </c>
      <c r="G73" s="106" t="str">
        <f>IF(D73="","",IF(AND(D73="NUEVA FACTURA",'RELACIÓN FACTURAS ACTUACIÓN 2'!P15=""),"",IF(AND(D73="NUEVA FACTURA",'RELACIÓN FACTURAS ACTUACIÓN 2'!P15&lt;&gt;""),'RELACIÓN FACTURAS ACTUACIÓN 2'!P15,IF(D73="SEGUNDO PAGO O POSTERIORES",G72,""))))</f>
        <v/>
      </c>
      <c r="H73" s="18"/>
      <c r="I73" s="29" t="str">
        <f>IF(D73="","",IF(J73="","REVISAR",IF(OR(J73&lt;EXPEDIENTE!$F$24,J73&gt;EXPEDIENTE!$F$26),"SI","NO")))</f>
        <v/>
      </c>
      <c r="J73" s="109" t="str">
        <f t="shared" si="19"/>
        <v/>
      </c>
      <c r="K73" s="106" t="str">
        <f>IF(D73="","",IF('RELACIÓN FACTURAS ACTUACIÓN 2'!AF15="","",'RELACIÓN FACTURAS ACTUACIÓN 2'!AF15))</f>
        <v/>
      </c>
      <c r="L73" s="18"/>
      <c r="M73" s="29" t="str">
        <f>IF(D73="","",IF(N73="","REVISAR",IF(OR(N73&lt;EXPEDIENTE!$F$24,N73&gt;EXPEDIENTE!$F$28),"SI","NO")))</f>
        <v/>
      </c>
      <c r="N73" s="174" t="str">
        <f t="shared" si="20"/>
        <v/>
      </c>
      <c r="O73" s="175">
        <f>IF(N73&lt;EXPEDIENTE!$H$24,-1,IF(N73&gt;EXPEDIENTE!$H$28,1,0))</f>
        <v>0</v>
      </c>
      <c r="P73" s="176" t="str">
        <f t="shared" si="21"/>
        <v/>
      </c>
      <c r="Q73" s="18"/>
      <c r="R73" s="196"/>
      <c r="S73" s="18" t="str">
        <f t="shared" si="22"/>
        <v/>
      </c>
      <c r="T73" s="29" t="str">
        <f t="shared" si="23"/>
        <v/>
      </c>
      <c r="U73" s="37" t="str">
        <f>IF('RELACIÓN FACTURAS ACTUACIÓN 2'!X15="","",'RELACIÓN FACTURAS ACTUACIÓN 2'!X15)</f>
        <v/>
      </c>
      <c r="V73" s="100" t="str">
        <f>IF('RELACIÓN FACTURAS ACTUACIÓN 2'!Y15="","",'RELACIÓN FACTURAS ACTUACIÓN 2'!Y15)</f>
        <v/>
      </c>
      <c r="W73" s="34"/>
      <c r="X73" s="103" t="str">
        <f t="shared" si="24"/>
        <v/>
      </c>
      <c r="Y73" s="41"/>
    </row>
    <row r="74" spans="2:25" ht="39.950000000000003" customHeight="1">
      <c r="B74" s="1">
        <f>IF(Y74&lt;&gt;"",MAX($B$6:B73)+1,0)</f>
        <v>0</v>
      </c>
      <c r="C74" s="4">
        <v>69</v>
      </c>
      <c r="D74" s="24" t="str">
        <f>IF('RELACIÓN FACTURAS ACTUACIÓN 2'!N16="","",'RELACIÓN FACTURAS ACTUACIÓN 2'!N16)</f>
        <v/>
      </c>
      <c r="E74" s="198" t="str">
        <f>IF(D74="SEGUNDO PAGO O POSTERIORES",E73,IF('RELACIÓN FACTURAS ACTUACIÓN 2'!O16="","",'RELACIÓN FACTURAS ACTUACIÓN 2'!O16))</f>
        <v/>
      </c>
      <c r="F74" s="25" t="str">
        <f>IF(D74="SEGUNDO PAGO O POSTERIORES",F73,IF('RELACIÓN FACTURAS ACTUACIÓN 2'!Q16="","",'RELACIÓN FACTURAS ACTUACIÓN 2'!Q16))</f>
        <v/>
      </c>
      <c r="G74" s="106" t="str">
        <f>IF(D74="","",IF(AND(D74="NUEVA FACTURA",'RELACIÓN FACTURAS ACTUACIÓN 2'!P16=""),"",IF(AND(D74="NUEVA FACTURA",'RELACIÓN FACTURAS ACTUACIÓN 2'!P16&lt;&gt;""),'RELACIÓN FACTURAS ACTUACIÓN 2'!P16,IF(D74="SEGUNDO PAGO O POSTERIORES",G73,""))))</f>
        <v/>
      </c>
      <c r="H74" s="18"/>
      <c r="I74" s="29" t="str">
        <f>IF(D74="","",IF(J74="","REVISAR",IF(OR(J74&lt;EXPEDIENTE!$F$24,J74&gt;EXPEDIENTE!$F$26),"SI","NO")))</f>
        <v/>
      </c>
      <c r="J74" s="109" t="str">
        <f t="shared" si="19"/>
        <v/>
      </c>
      <c r="K74" s="106" t="str">
        <f>IF(D74="","",IF('RELACIÓN FACTURAS ACTUACIÓN 2'!AF16="","",'RELACIÓN FACTURAS ACTUACIÓN 2'!AF16))</f>
        <v/>
      </c>
      <c r="L74" s="18"/>
      <c r="M74" s="29" t="str">
        <f>IF(D74="","",IF(N74="","REVISAR",IF(OR(N74&lt;EXPEDIENTE!$F$24,N74&gt;EXPEDIENTE!$F$28),"SI","NO")))</f>
        <v/>
      </c>
      <c r="N74" s="174" t="str">
        <f t="shared" si="20"/>
        <v/>
      </c>
      <c r="O74" s="175">
        <f>IF(N74&lt;EXPEDIENTE!$H$24,-1,IF(N74&gt;EXPEDIENTE!$H$28,1,0))</f>
        <v>0</v>
      </c>
      <c r="P74" s="176" t="str">
        <f t="shared" si="21"/>
        <v/>
      </c>
      <c r="Q74" s="18"/>
      <c r="R74" s="196"/>
      <c r="S74" s="18" t="str">
        <f t="shared" si="22"/>
        <v/>
      </c>
      <c r="T74" s="29" t="str">
        <f t="shared" si="23"/>
        <v/>
      </c>
      <c r="U74" s="37" t="str">
        <f>IF('RELACIÓN FACTURAS ACTUACIÓN 2'!X16="","",'RELACIÓN FACTURAS ACTUACIÓN 2'!X16)</f>
        <v/>
      </c>
      <c r="V74" s="100" t="str">
        <f>IF('RELACIÓN FACTURAS ACTUACIÓN 2'!Y16="","",'RELACIÓN FACTURAS ACTUACIÓN 2'!Y16)</f>
        <v/>
      </c>
      <c r="W74" s="34"/>
      <c r="X74" s="103" t="str">
        <f t="shared" si="24"/>
        <v/>
      </c>
      <c r="Y74" s="41"/>
    </row>
    <row r="75" spans="2:25" ht="39.950000000000003" customHeight="1">
      <c r="B75" s="1">
        <f>IF(Y75&lt;&gt;"",MAX($B$6:B74)+1,0)</f>
        <v>0</v>
      </c>
      <c r="C75" s="4">
        <v>70</v>
      </c>
      <c r="D75" s="24" t="str">
        <f>IF('RELACIÓN FACTURAS ACTUACIÓN 2'!N17="","",'RELACIÓN FACTURAS ACTUACIÓN 2'!N17)</f>
        <v/>
      </c>
      <c r="E75" s="198" t="str">
        <f>IF(D75="SEGUNDO PAGO O POSTERIORES",E74,IF('RELACIÓN FACTURAS ACTUACIÓN 2'!O17="","",'RELACIÓN FACTURAS ACTUACIÓN 2'!O17))</f>
        <v/>
      </c>
      <c r="F75" s="25" t="str">
        <f>IF(D75="SEGUNDO PAGO O POSTERIORES",F74,IF('RELACIÓN FACTURAS ACTUACIÓN 2'!Q17="","",'RELACIÓN FACTURAS ACTUACIÓN 2'!Q17))</f>
        <v/>
      </c>
      <c r="G75" s="106" t="str">
        <f>IF(D75="","",IF(AND(D75="NUEVA FACTURA",'RELACIÓN FACTURAS ACTUACIÓN 2'!P17=""),"",IF(AND(D75="NUEVA FACTURA",'RELACIÓN FACTURAS ACTUACIÓN 2'!P17&lt;&gt;""),'RELACIÓN FACTURAS ACTUACIÓN 2'!P17,IF(D75="SEGUNDO PAGO O POSTERIORES",G74,""))))</f>
        <v/>
      </c>
      <c r="H75" s="18"/>
      <c r="I75" s="29" t="str">
        <f>IF(D75="","",IF(J75="","REVISAR",IF(OR(J75&lt;EXPEDIENTE!$F$24,J75&gt;EXPEDIENTE!$F$26),"SI","NO")))</f>
        <v/>
      </c>
      <c r="J75" s="109" t="str">
        <f t="shared" si="19"/>
        <v/>
      </c>
      <c r="K75" s="106" t="str">
        <f>IF(D75="","",IF('RELACIÓN FACTURAS ACTUACIÓN 2'!AF17="","",'RELACIÓN FACTURAS ACTUACIÓN 2'!AF17))</f>
        <v/>
      </c>
      <c r="L75" s="18"/>
      <c r="M75" s="29" t="str">
        <f>IF(D75="","",IF(N75="","REVISAR",IF(OR(N75&lt;EXPEDIENTE!$F$24,N75&gt;EXPEDIENTE!$F$28),"SI","NO")))</f>
        <v/>
      </c>
      <c r="N75" s="174" t="str">
        <f t="shared" si="20"/>
        <v/>
      </c>
      <c r="O75" s="175">
        <f>IF(N75&lt;EXPEDIENTE!$H$24,-1,IF(N75&gt;EXPEDIENTE!$H$28,1,0))</f>
        <v>0</v>
      </c>
      <c r="P75" s="176" t="str">
        <f t="shared" si="21"/>
        <v/>
      </c>
      <c r="Q75" s="18"/>
      <c r="R75" s="196"/>
      <c r="S75" s="18" t="str">
        <f t="shared" si="22"/>
        <v/>
      </c>
      <c r="T75" s="29" t="str">
        <f t="shared" si="23"/>
        <v/>
      </c>
      <c r="U75" s="37" t="str">
        <f>IF('RELACIÓN FACTURAS ACTUACIÓN 2'!X17="","",'RELACIÓN FACTURAS ACTUACIÓN 2'!X17)</f>
        <v/>
      </c>
      <c r="V75" s="100" t="str">
        <f>IF('RELACIÓN FACTURAS ACTUACIÓN 2'!Y17="","",'RELACIÓN FACTURAS ACTUACIÓN 2'!Y17)</f>
        <v/>
      </c>
      <c r="W75" s="34"/>
      <c r="X75" s="103" t="str">
        <f t="shared" si="24"/>
        <v/>
      </c>
      <c r="Y75" s="41"/>
    </row>
    <row r="76" spans="2:25" ht="39.950000000000003" customHeight="1">
      <c r="B76" s="1">
        <f>IF(Y76&lt;&gt;"",MAX($B$6:B75)+1,0)</f>
        <v>0</v>
      </c>
      <c r="C76" s="4">
        <v>71</v>
      </c>
      <c r="D76" s="24" t="str">
        <f>IF('RELACIÓN FACTURAS ACTUACIÓN 2'!N18="","",'RELACIÓN FACTURAS ACTUACIÓN 2'!N18)</f>
        <v/>
      </c>
      <c r="E76" s="198" t="str">
        <f>IF(D76="SEGUNDO PAGO O POSTERIORES",E75,IF('RELACIÓN FACTURAS ACTUACIÓN 2'!O18="","",'RELACIÓN FACTURAS ACTUACIÓN 2'!O18))</f>
        <v/>
      </c>
      <c r="F76" s="25" t="str">
        <f>IF(D76="SEGUNDO PAGO O POSTERIORES",F75,IF('RELACIÓN FACTURAS ACTUACIÓN 2'!Q18="","",'RELACIÓN FACTURAS ACTUACIÓN 2'!Q18))</f>
        <v/>
      </c>
      <c r="G76" s="106" t="str">
        <f>IF(D76="","",IF(AND(D76="NUEVA FACTURA",'RELACIÓN FACTURAS ACTUACIÓN 2'!P18=""),"",IF(AND(D76="NUEVA FACTURA",'RELACIÓN FACTURAS ACTUACIÓN 2'!P18&lt;&gt;""),'RELACIÓN FACTURAS ACTUACIÓN 2'!P18,IF(D76="SEGUNDO PAGO O POSTERIORES",G75,""))))</f>
        <v/>
      </c>
      <c r="H76" s="18"/>
      <c r="I76" s="29" t="str">
        <f>IF(D76="","",IF(J76="","REVISAR",IF(OR(J76&lt;EXPEDIENTE!$F$24,J76&gt;EXPEDIENTE!$F$26),"SI","NO")))</f>
        <v/>
      </c>
      <c r="J76" s="109" t="str">
        <f t="shared" si="19"/>
        <v/>
      </c>
      <c r="K76" s="106" t="str">
        <f>IF(D76="","",IF('RELACIÓN FACTURAS ACTUACIÓN 2'!AF18="","",'RELACIÓN FACTURAS ACTUACIÓN 2'!AF18))</f>
        <v/>
      </c>
      <c r="L76" s="18"/>
      <c r="M76" s="29" t="str">
        <f>IF(D76="","",IF(N76="","REVISAR",IF(OR(N76&lt;EXPEDIENTE!$F$24,N76&gt;EXPEDIENTE!$F$28),"SI","NO")))</f>
        <v/>
      </c>
      <c r="N76" s="174" t="str">
        <f t="shared" si="20"/>
        <v/>
      </c>
      <c r="O76" s="175">
        <f>IF(N76&lt;EXPEDIENTE!$H$24,-1,IF(N76&gt;EXPEDIENTE!$H$28,1,0))</f>
        <v>0</v>
      </c>
      <c r="P76" s="176" t="str">
        <f t="shared" si="21"/>
        <v/>
      </c>
      <c r="Q76" s="18"/>
      <c r="R76" s="196"/>
      <c r="S76" s="18" t="str">
        <f t="shared" si="22"/>
        <v/>
      </c>
      <c r="T76" s="29" t="str">
        <f t="shared" si="23"/>
        <v/>
      </c>
      <c r="U76" s="37" t="str">
        <f>IF('RELACIÓN FACTURAS ACTUACIÓN 2'!X18="","",'RELACIÓN FACTURAS ACTUACIÓN 2'!X18)</f>
        <v/>
      </c>
      <c r="V76" s="100" t="str">
        <f>IF('RELACIÓN FACTURAS ACTUACIÓN 2'!Y18="","",'RELACIÓN FACTURAS ACTUACIÓN 2'!Y18)</f>
        <v/>
      </c>
      <c r="W76" s="34"/>
      <c r="X76" s="103" t="str">
        <f t="shared" si="24"/>
        <v/>
      </c>
      <c r="Y76" s="41"/>
    </row>
    <row r="77" spans="2:25" ht="39.950000000000003" customHeight="1">
      <c r="B77" s="1">
        <f>IF(Y77&lt;&gt;"",MAX($B$6:B76)+1,0)</f>
        <v>0</v>
      </c>
      <c r="C77" s="4">
        <v>72</v>
      </c>
      <c r="D77" s="24" t="str">
        <f>IF('RELACIÓN FACTURAS ACTUACIÓN 2'!N19="","",'RELACIÓN FACTURAS ACTUACIÓN 2'!N19)</f>
        <v/>
      </c>
      <c r="E77" s="198" t="str">
        <f>IF(D77="SEGUNDO PAGO O POSTERIORES",E76,IF('RELACIÓN FACTURAS ACTUACIÓN 2'!O19="","",'RELACIÓN FACTURAS ACTUACIÓN 2'!O19))</f>
        <v/>
      </c>
      <c r="F77" s="25" t="str">
        <f>IF(D77="SEGUNDO PAGO O POSTERIORES",F76,IF('RELACIÓN FACTURAS ACTUACIÓN 2'!Q19="","",'RELACIÓN FACTURAS ACTUACIÓN 2'!Q19))</f>
        <v/>
      </c>
      <c r="G77" s="106" t="str">
        <f>IF(D77="","",IF(AND(D77="NUEVA FACTURA",'RELACIÓN FACTURAS ACTUACIÓN 2'!P19=""),"",IF(AND(D77="NUEVA FACTURA",'RELACIÓN FACTURAS ACTUACIÓN 2'!P19&lt;&gt;""),'RELACIÓN FACTURAS ACTUACIÓN 2'!P19,IF(D77="SEGUNDO PAGO O POSTERIORES",G76,""))))</f>
        <v/>
      </c>
      <c r="H77" s="18"/>
      <c r="I77" s="29" t="str">
        <f>IF(D77="","",IF(J77="","REVISAR",IF(OR(J77&lt;EXPEDIENTE!$F$24,J77&gt;EXPEDIENTE!$F$26),"SI","NO")))</f>
        <v/>
      </c>
      <c r="J77" s="109" t="str">
        <f t="shared" si="19"/>
        <v/>
      </c>
      <c r="K77" s="106" t="str">
        <f>IF(D77="","",IF('RELACIÓN FACTURAS ACTUACIÓN 2'!AF19="","",'RELACIÓN FACTURAS ACTUACIÓN 2'!AF19))</f>
        <v/>
      </c>
      <c r="L77" s="18"/>
      <c r="M77" s="29" t="str">
        <f>IF(D77="","",IF(N77="","REVISAR",IF(OR(N77&lt;EXPEDIENTE!$F$24,N77&gt;EXPEDIENTE!$F$28),"SI","NO")))</f>
        <v/>
      </c>
      <c r="N77" s="174" t="str">
        <f t="shared" si="20"/>
        <v/>
      </c>
      <c r="O77" s="175">
        <f>IF(N77&lt;EXPEDIENTE!$H$24,-1,IF(N77&gt;EXPEDIENTE!$H$28,1,0))</f>
        <v>0</v>
      </c>
      <c r="P77" s="176" t="str">
        <f t="shared" si="21"/>
        <v/>
      </c>
      <c r="Q77" s="18"/>
      <c r="R77" s="196"/>
      <c r="S77" s="18" t="str">
        <f t="shared" si="22"/>
        <v/>
      </c>
      <c r="T77" s="29" t="str">
        <f t="shared" si="23"/>
        <v/>
      </c>
      <c r="U77" s="37" t="str">
        <f>IF('RELACIÓN FACTURAS ACTUACIÓN 2'!X19="","",'RELACIÓN FACTURAS ACTUACIÓN 2'!X19)</f>
        <v/>
      </c>
      <c r="V77" s="100" t="str">
        <f>IF('RELACIÓN FACTURAS ACTUACIÓN 2'!Y19="","",'RELACIÓN FACTURAS ACTUACIÓN 2'!Y19)</f>
        <v/>
      </c>
      <c r="W77" s="34"/>
      <c r="X77" s="103" t="str">
        <f t="shared" si="24"/>
        <v/>
      </c>
      <c r="Y77" s="41"/>
    </row>
    <row r="78" spans="2:25" ht="39.950000000000003" customHeight="1">
      <c r="B78" s="1">
        <f>IF(Y78&lt;&gt;"",MAX($B$6:B77)+1,0)</f>
        <v>0</v>
      </c>
      <c r="C78" s="4">
        <v>73</v>
      </c>
      <c r="D78" s="24" t="str">
        <f>IF('RELACIÓN FACTURAS ACTUACIÓN 2'!N20="","",'RELACIÓN FACTURAS ACTUACIÓN 2'!N20)</f>
        <v/>
      </c>
      <c r="E78" s="198" t="str">
        <f>IF(D78="SEGUNDO PAGO O POSTERIORES",E77,IF('RELACIÓN FACTURAS ACTUACIÓN 2'!O20="","",'RELACIÓN FACTURAS ACTUACIÓN 2'!O20))</f>
        <v/>
      </c>
      <c r="F78" s="25" t="str">
        <f>IF(D78="SEGUNDO PAGO O POSTERIORES",F77,IF('RELACIÓN FACTURAS ACTUACIÓN 2'!Q20="","",'RELACIÓN FACTURAS ACTUACIÓN 2'!Q20))</f>
        <v/>
      </c>
      <c r="G78" s="106" t="str">
        <f>IF(D78="","",IF(AND(D78="NUEVA FACTURA",'RELACIÓN FACTURAS ACTUACIÓN 2'!P20=""),"",IF(AND(D78="NUEVA FACTURA",'RELACIÓN FACTURAS ACTUACIÓN 2'!P20&lt;&gt;""),'RELACIÓN FACTURAS ACTUACIÓN 2'!P20,IF(D78="SEGUNDO PAGO O POSTERIORES",G77,""))))</f>
        <v/>
      </c>
      <c r="H78" s="18"/>
      <c r="I78" s="29" t="str">
        <f>IF(D78="","",IF(J78="","REVISAR",IF(OR(J78&lt;EXPEDIENTE!$F$24,J78&gt;EXPEDIENTE!$F$26),"SI","NO")))</f>
        <v/>
      </c>
      <c r="J78" s="109" t="str">
        <f t="shared" si="19"/>
        <v/>
      </c>
      <c r="K78" s="106" t="str">
        <f>IF(D78="","",IF('RELACIÓN FACTURAS ACTUACIÓN 2'!AF20="","",'RELACIÓN FACTURAS ACTUACIÓN 2'!AF20))</f>
        <v/>
      </c>
      <c r="L78" s="18"/>
      <c r="M78" s="29" t="str">
        <f>IF(D78="","",IF(N78="","REVISAR",IF(OR(N78&lt;EXPEDIENTE!$F$24,N78&gt;EXPEDIENTE!$F$28),"SI","NO")))</f>
        <v/>
      </c>
      <c r="N78" s="174" t="str">
        <f t="shared" si="20"/>
        <v/>
      </c>
      <c r="O78" s="175">
        <f>IF(N78&lt;EXPEDIENTE!$H$24,-1,IF(N78&gt;EXPEDIENTE!$H$28,1,0))</f>
        <v>0</v>
      </c>
      <c r="P78" s="176" t="str">
        <f t="shared" si="21"/>
        <v/>
      </c>
      <c r="Q78" s="18"/>
      <c r="R78" s="196"/>
      <c r="S78" s="18" t="str">
        <f t="shared" si="22"/>
        <v/>
      </c>
      <c r="T78" s="29" t="str">
        <f t="shared" si="23"/>
        <v/>
      </c>
      <c r="U78" s="37" t="str">
        <f>IF('RELACIÓN FACTURAS ACTUACIÓN 2'!X20="","",'RELACIÓN FACTURAS ACTUACIÓN 2'!X20)</f>
        <v/>
      </c>
      <c r="V78" s="100" t="str">
        <f>IF('RELACIÓN FACTURAS ACTUACIÓN 2'!Y20="","",'RELACIÓN FACTURAS ACTUACIÓN 2'!Y20)</f>
        <v/>
      </c>
      <c r="W78" s="34"/>
      <c r="X78" s="103" t="str">
        <f t="shared" si="24"/>
        <v/>
      </c>
      <c r="Y78" s="41"/>
    </row>
    <row r="79" spans="2:25" ht="39.950000000000003" customHeight="1">
      <c r="B79" s="1">
        <f>IF(Y79&lt;&gt;"",MAX($B$6:B78)+1,0)</f>
        <v>0</v>
      </c>
      <c r="C79" s="4">
        <v>74</v>
      </c>
      <c r="D79" s="24" t="str">
        <f>IF('RELACIÓN FACTURAS ACTUACIÓN 2'!N21="","",'RELACIÓN FACTURAS ACTUACIÓN 2'!N21)</f>
        <v/>
      </c>
      <c r="E79" s="198" t="str">
        <f>IF(D79="SEGUNDO PAGO O POSTERIORES",E78,IF('RELACIÓN FACTURAS ACTUACIÓN 2'!O21="","",'RELACIÓN FACTURAS ACTUACIÓN 2'!O21))</f>
        <v/>
      </c>
      <c r="F79" s="25" t="str">
        <f>IF(D79="SEGUNDO PAGO O POSTERIORES",F78,IF('RELACIÓN FACTURAS ACTUACIÓN 2'!Q21="","",'RELACIÓN FACTURAS ACTUACIÓN 2'!Q21))</f>
        <v/>
      </c>
      <c r="G79" s="106" t="str">
        <f>IF(D79="","",IF(AND(D79="NUEVA FACTURA",'RELACIÓN FACTURAS ACTUACIÓN 2'!P21=""),"",IF(AND(D79="NUEVA FACTURA",'RELACIÓN FACTURAS ACTUACIÓN 2'!P21&lt;&gt;""),'RELACIÓN FACTURAS ACTUACIÓN 2'!P21,IF(D79="SEGUNDO PAGO O POSTERIORES",G78,""))))</f>
        <v/>
      </c>
      <c r="H79" s="18"/>
      <c r="I79" s="29" t="str">
        <f>IF(D79="","",IF(J79="","REVISAR",IF(OR(J79&lt;EXPEDIENTE!$F$24,J79&gt;EXPEDIENTE!$F$26),"SI","NO")))</f>
        <v/>
      </c>
      <c r="J79" s="109" t="str">
        <f t="shared" si="19"/>
        <v/>
      </c>
      <c r="K79" s="106" t="str">
        <f>IF(D79="","",IF('RELACIÓN FACTURAS ACTUACIÓN 2'!AF21="","",'RELACIÓN FACTURAS ACTUACIÓN 2'!AF21))</f>
        <v/>
      </c>
      <c r="L79" s="18"/>
      <c r="M79" s="29" t="str">
        <f>IF(D79="","",IF(N79="","REVISAR",IF(OR(N79&lt;EXPEDIENTE!$F$24,N79&gt;EXPEDIENTE!$F$28),"SI","NO")))</f>
        <v/>
      </c>
      <c r="N79" s="174" t="str">
        <f t="shared" si="20"/>
        <v/>
      </c>
      <c r="O79" s="175">
        <f>IF(N79&lt;EXPEDIENTE!$H$24,-1,IF(N79&gt;EXPEDIENTE!$H$28,1,0))</f>
        <v>0</v>
      </c>
      <c r="P79" s="176" t="str">
        <f t="shared" si="21"/>
        <v/>
      </c>
      <c r="Q79" s="18"/>
      <c r="R79" s="196"/>
      <c r="S79" s="18" t="str">
        <f t="shared" si="22"/>
        <v/>
      </c>
      <c r="T79" s="29" t="str">
        <f t="shared" si="23"/>
        <v/>
      </c>
      <c r="U79" s="37" t="str">
        <f>IF('RELACIÓN FACTURAS ACTUACIÓN 2'!X21="","",'RELACIÓN FACTURAS ACTUACIÓN 2'!X21)</f>
        <v/>
      </c>
      <c r="V79" s="100" t="str">
        <f>IF('RELACIÓN FACTURAS ACTUACIÓN 2'!Y21="","",'RELACIÓN FACTURAS ACTUACIÓN 2'!Y21)</f>
        <v/>
      </c>
      <c r="W79" s="34"/>
      <c r="X79" s="103" t="str">
        <f t="shared" si="24"/>
        <v/>
      </c>
      <c r="Y79" s="41"/>
    </row>
    <row r="80" spans="2:25" ht="39.950000000000003" customHeight="1">
      <c r="B80" s="1">
        <f>IF(Y80&lt;&gt;"",MAX($B$6:B79)+1,0)</f>
        <v>0</v>
      </c>
      <c r="C80" s="4">
        <v>75</v>
      </c>
      <c r="D80" s="24" t="str">
        <f>IF('RELACIÓN FACTURAS ACTUACIÓN 2'!N22="","",'RELACIÓN FACTURAS ACTUACIÓN 2'!N22)</f>
        <v/>
      </c>
      <c r="E80" s="198" t="str">
        <f>IF(D80="SEGUNDO PAGO O POSTERIORES",E79,IF('RELACIÓN FACTURAS ACTUACIÓN 2'!O22="","",'RELACIÓN FACTURAS ACTUACIÓN 2'!O22))</f>
        <v/>
      </c>
      <c r="F80" s="25" t="str">
        <f>IF(D80="SEGUNDO PAGO O POSTERIORES",F79,IF('RELACIÓN FACTURAS ACTUACIÓN 2'!Q22="","",'RELACIÓN FACTURAS ACTUACIÓN 2'!Q22))</f>
        <v/>
      </c>
      <c r="G80" s="106" t="str">
        <f>IF(D80="","",IF(AND(D80="NUEVA FACTURA",'RELACIÓN FACTURAS ACTUACIÓN 2'!P22=""),"",IF(AND(D80="NUEVA FACTURA",'RELACIÓN FACTURAS ACTUACIÓN 2'!P22&lt;&gt;""),'RELACIÓN FACTURAS ACTUACIÓN 2'!P22,IF(D80="SEGUNDO PAGO O POSTERIORES",G79,""))))</f>
        <v/>
      </c>
      <c r="H80" s="18"/>
      <c r="I80" s="29" t="str">
        <f>IF(D80="","",IF(J80="","REVISAR",IF(OR(J80&lt;EXPEDIENTE!$F$24,J80&gt;EXPEDIENTE!$F$26),"SI","NO")))</f>
        <v/>
      </c>
      <c r="J80" s="109" t="str">
        <f t="shared" si="19"/>
        <v/>
      </c>
      <c r="K80" s="106" t="str">
        <f>IF(D80="","",IF('RELACIÓN FACTURAS ACTUACIÓN 2'!AF22="","",'RELACIÓN FACTURAS ACTUACIÓN 2'!AF22))</f>
        <v/>
      </c>
      <c r="L80" s="18"/>
      <c r="M80" s="29" t="str">
        <f>IF(D80="","",IF(N80="","REVISAR",IF(OR(N80&lt;EXPEDIENTE!$F$24,N80&gt;EXPEDIENTE!$F$28),"SI","NO")))</f>
        <v/>
      </c>
      <c r="N80" s="174" t="str">
        <f t="shared" si="20"/>
        <v/>
      </c>
      <c r="O80" s="175">
        <f>IF(N80&lt;EXPEDIENTE!$H$24,-1,IF(N80&gt;EXPEDIENTE!$H$28,1,0))</f>
        <v>0</v>
      </c>
      <c r="P80" s="176" t="str">
        <f t="shared" si="21"/>
        <v/>
      </c>
      <c r="Q80" s="18"/>
      <c r="R80" s="196"/>
      <c r="S80" s="18" t="str">
        <f t="shared" si="22"/>
        <v/>
      </c>
      <c r="T80" s="29" t="str">
        <f t="shared" si="23"/>
        <v/>
      </c>
      <c r="U80" s="37" t="str">
        <f>IF('RELACIÓN FACTURAS ACTUACIÓN 2'!X22="","",'RELACIÓN FACTURAS ACTUACIÓN 2'!X22)</f>
        <v/>
      </c>
      <c r="V80" s="100" t="str">
        <f>IF('RELACIÓN FACTURAS ACTUACIÓN 2'!Y22="","",'RELACIÓN FACTURAS ACTUACIÓN 2'!Y22)</f>
        <v/>
      </c>
      <c r="W80" s="34"/>
      <c r="X80" s="103" t="str">
        <f t="shared" si="24"/>
        <v/>
      </c>
      <c r="Y80" s="41"/>
    </row>
    <row r="81" spans="2:25" ht="39.950000000000003" customHeight="1">
      <c r="B81" s="1">
        <f>IF(Y81&lt;&gt;"",MAX($B$6:B80)+1,0)</f>
        <v>0</v>
      </c>
      <c r="C81" s="4">
        <v>76</v>
      </c>
      <c r="D81" s="24" t="str">
        <f>IF('RELACIÓN FACTURAS ACTUACIÓN 2'!N23="","",'RELACIÓN FACTURAS ACTUACIÓN 2'!N23)</f>
        <v/>
      </c>
      <c r="E81" s="198" t="str">
        <f>IF(D81="SEGUNDO PAGO O POSTERIORES",E80,IF('RELACIÓN FACTURAS ACTUACIÓN 2'!O23="","",'RELACIÓN FACTURAS ACTUACIÓN 2'!O23))</f>
        <v/>
      </c>
      <c r="F81" s="25" t="str">
        <f>IF(D81="SEGUNDO PAGO O POSTERIORES",F80,IF('RELACIÓN FACTURAS ACTUACIÓN 2'!Q23="","",'RELACIÓN FACTURAS ACTUACIÓN 2'!Q23))</f>
        <v/>
      </c>
      <c r="G81" s="106" t="str">
        <f>IF(D81="","",IF(AND(D81="NUEVA FACTURA",'RELACIÓN FACTURAS ACTUACIÓN 2'!P23=""),"",IF(AND(D81="NUEVA FACTURA",'RELACIÓN FACTURAS ACTUACIÓN 2'!P23&lt;&gt;""),'RELACIÓN FACTURAS ACTUACIÓN 2'!P23,IF(D81="SEGUNDO PAGO O POSTERIORES",G80,""))))</f>
        <v/>
      </c>
      <c r="H81" s="18"/>
      <c r="I81" s="29" t="str">
        <f>IF(D81="","",IF(J81="","REVISAR",IF(OR(J81&lt;EXPEDIENTE!$F$24,J81&gt;EXPEDIENTE!$F$26),"SI","NO")))</f>
        <v/>
      </c>
      <c r="J81" s="109" t="str">
        <f t="shared" si="19"/>
        <v/>
      </c>
      <c r="K81" s="106" t="str">
        <f>IF(D81="","",IF('RELACIÓN FACTURAS ACTUACIÓN 2'!AF23="","",'RELACIÓN FACTURAS ACTUACIÓN 2'!AF23))</f>
        <v/>
      </c>
      <c r="L81" s="18"/>
      <c r="M81" s="29" t="str">
        <f>IF(D81="","",IF(N81="","REVISAR",IF(OR(N81&lt;EXPEDIENTE!$F$24,N81&gt;EXPEDIENTE!$F$28),"SI","NO")))</f>
        <v/>
      </c>
      <c r="N81" s="174" t="str">
        <f t="shared" si="20"/>
        <v/>
      </c>
      <c r="O81" s="175">
        <f>IF(N81&lt;EXPEDIENTE!$H$24,-1,IF(N81&gt;EXPEDIENTE!$H$28,1,0))</f>
        <v>0</v>
      </c>
      <c r="P81" s="176" t="str">
        <f t="shared" si="21"/>
        <v/>
      </c>
      <c r="Q81" s="18"/>
      <c r="R81" s="196"/>
      <c r="S81" s="18" t="str">
        <f t="shared" si="22"/>
        <v/>
      </c>
      <c r="T81" s="29" t="str">
        <f t="shared" si="23"/>
        <v/>
      </c>
      <c r="U81" s="37" t="str">
        <f>IF('RELACIÓN FACTURAS ACTUACIÓN 2'!X23="","",'RELACIÓN FACTURAS ACTUACIÓN 2'!X23)</f>
        <v/>
      </c>
      <c r="V81" s="100" t="str">
        <f>IF('RELACIÓN FACTURAS ACTUACIÓN 2'!Y23="","",'RELACIÓN FACTURAS ACTUACIÓN 2'!Y23)</f>
        <v/>
      </c>
      <c r="W81" s="34"/>
      <c r="X81" s="103" t="str">
        <f t="shared" si="24"/>
        <v/>
      </c>
      <c r="Y81" s="41"/>
    </row>
    <row r="82" spans="2:25" ht="39.950000000000003" customHeight="1">
      <c r="B82" s="1">
        <f>IF(Y82&lt;&gt;"",MAX($B$6:B81)+1,0)</f>
        <v>0</v>
      </c>
      <c r="C82" s="4">
        <v>77</v>
      </c>
      <c r="D82" s="24" t="str">
        <f>IF('RELACIÓN FACTURAS ACTUACIÓN 2'!N24="","",'RELACIÓN FACTURAS ACTUACIÓN 2'!N24)</f>
        <v/>
      </c>
      <c r="E82" s="198" t="str">
        <f>IF(D82="SEGUNDO PAGO O POSTERIORES",E81,IF('RELACIÓN FACTURAS ACTUACIÓN 2'!O24="","",'RELACIÓN FACTURAS ACTUACIÓN 2'!O24))</f>
        <v/>
      </c>
      <c r="F82" s="25" t="str">
        <f>IF(D82="SEGUNDO PAGO O POSTERIORES",F81,IF('RELACIÓN FACTURAS ACTUACIÓN 2'!Q24="","",'RELACIÓN FACTURAS ACTUACIÓN 2'!Q24))</f>
        <v/>
      </c>
      <c r="G82" s="106" t="str">
        <f>IF(D82="","",IF(AND(D82="NUEVA FACTURA",'RELACIÓN FACTURAS ACTUACIÓN 2'!P24=""),"",IF(AND(D82="NUEVA FACTURA",'RELACIÓN FACTURAS ACTUACIÓN 2'!P24&lt;&gt;""),'RELACIÓN FACTURAS ACTUACIÓN 2'!P24,IF(D82="SEGUNDO PAGO O POSTERIORES",G81,""))))</f>
        <v/>
      </c>
      <c r="H82" s="18"/>
      <c r="I82" s="29" t="str">
        <f>IF(D82="","",IF(J82="","REVISAR",IF(OR(J82&lt;EXPEDIENTE!$F$24,J82&gt;EXPEDIENTE!$F$26),"SI","NO")))</f>
        <v/>
      </c>
      <c r="J82" s="109" t="str">
        <f t="shared" si="19"/>
        <v/>
      </c>
      <c r="K82" s="106" t="str">
        <f>IF(D82="","",IF('RELACIÓN FACTURAS ACTUACIÓN 2'!AF24="","",'RELACIÓN FACTURAS ACTUACIÓN 2'!AF24))</f>
        <v/>
      </c>
      <c r="L82" s="18"/>
      <c r="M82" s="29" t="str">
        <f>IF(D82="","",IF(N82="","REVISAR",IF(OR(N82&lt;EXPEDIENTE!$F$24,N82&gt;EXPEDIENTE!$F$28),"SI","NO")))</f>
        <v/>
      </c>
      <c r="N82" s="174" t="str">
        <f t="shared" si="20"/>
        <v/>
      </c>
      <c r="O82" s="175">
        <f>IF(N82&lt;EXPEDIENTE!$H$24,-1,IF(N82&gt;EXPEDIENTE!$H$28,1,0))</f>
        <v>0</v>
      </c>
      <c r="P82" s="176" t="str">
        <f t="shared" si="21"/>
        <v/>
      </c>
      <c r="Q82" s="18"/>
      <c r="R82" s="196"/>
      <c r="S82" s="18" t="str">
        <f t="shared" si="22"/>
        <v/>
      </c>
      <c r="T82" s="29" t="str">
        <f t="shared" si="23"/>
        <v/>
      </c>
      <c r="U82" s="37" t="str">
        <f>IF('RELACIÓN FACTURAS ACTUACIÓN 2'!X24="","",'RELACIÓN FACTURAS ACTUACIÓN 2'!X24)</f>
        <v/>
      </c>
      <c r="V82" s="100" t="str">
        <f>IF('RELACIÓN FACTURAS ACTUACIÓN 2'!Y24="","",'RELACIÓN FACTURAS ACTUACIÓN 2'!Y24)</f>
        <v/>
      </c>
      <c r="W82" s="34"/>
      <c r="X82" s="103" t="str">
        <f t="shared" si="24"/>
        <v/>
      </c>
      <c r="Y82" s="41"/>
    </row>
    <row r="83" spans="2:25" ht="39.950000000000003" customHeight="1">
      <c r="B83" s="1">
        <f>IF(Y83&lt;&gt;"",MAX($B$6:B82)+1,0)</f>
        <v>0</v>
      </c>
      <c r="C83" s="4">
        <v>78</v>
      </c>
      <c r="D83" s="24" t="str">
        <f>IF('RELACIÓN FACTURAS ACTUACIÓN 2'!N25="","",'RELACIÓN FACTURAS ACTUACIÓN 2'!N25)</f>
        <v/>
      </c>
      <c r="E83" s="198" t="str">
        <f>IF(D83="SEGUNDO PAGO O POSTERIORES",E82,IF('RELACIÓN FACTURAS ACTUACIÓN 2'!O25="","",'RELACIÓN FACTURAS ACTUACIÓN 2'!O25))</f>
        <v/>
      </c>
      <c r="F83" s="25" t="str">
        <f>IF(D83="SEGUNDO PAGO O POSTERIORES",F82,IF('RELACIÓN FACTURAS ACTUACIÓN 2'!Q25="","",'RELACIÓN FACTURAS ACTUACIÓN 2'!Q25))</f>
        <v/>
      </c>
      <c r="G83" s="106" t="str">
        <f>IF(D83="","",IF(AND(D83="NUEVA FACTURA",'RELACIÓN FACTURAS ACTUACIÓN 2'!P25=""),"",IF(AND(D83="NUEVA FACTURA",'RELACIÓN FACTURAS ACTUACIÓN 2'!P25&lt;&gt;""),'RELACIÓN FACTURAS ACTUACIÓN 2'!P25,IF(D83="SEGUNDO PAGO O POSTERIORES",G82,""))))</f>
        <v/>
      </c>
      <c r="H83" s="18"/>
      <c r="I83" s="29" t="str">
        <f>IF(D83="","",IF(J83="","REVISAR",IF(OR(J83&lt;EXPEDIENTE!$F$24,J83&gt;EXPEDIENTE!$F$26),"SI","NO")))</f>
        <v/>
      </c>
      <c r="J83" s="109" t="str">
        <f t="shared" si="19"/>
        <v/>
      </c>
      <c r="K83" s="106" t="str">
        <f>IF(D83="","",IF('RELACIÓN FACTURAS ACTUACIÓN 2'!AF25="","",'RELACIÓN FACTURAS ACTUACIÓN 2'!AF25))</f>
        <v/>
      </c>
      <c r="L83" s="18"/>
      <c r="M83" s="29" t="str">
        <f>IF(D83="","",IF(N83="","REVISAR",IF(OR(N83&lt;EXPEDIENTE!$F$24,N83&gt;EXPEDIENTE!$F$28),"SI","NO")))</f>
        <v/>
      </c>
      <c r="N83" s="174" t="str">
        <f t="shared" si="20"/>
        <v/>
      </c>
      <c r="O83" s="175">
        <f>IF(N83&lt;EXPEDIENTE!$H$24,-1,IF(N83&gt;EXPEDIENTE!$H$28,1,0))</f>
        <v>0</v>
      </c>
      <c r="P83" s="176" t="str">
        <f t="shared" si="21"/>
        <v/>
      </c>
      <c r="Q83" s="18"/>
      <c r="R83" s="196"/>
      <c r="S83" s="18" t="str">
        <f t="shared" si="22"/>
        <v/>
      </c>
      <c r="T83" s="29" t="str">
        <f t="shared" si="23"/>
        <v/>
      </c>
      <c r="U83" s="37" t="str">
        <f>IF('RELACIÓN FACTURAS ACTUACIÓN 2'!X25="","",'RELACIÓN FACTURAS ACTUACIÓN 2'!X25)</f>
        <v/>
      </c>
      <c r="V83" s="100" t="str">
        <f>IF('RELACIÓN FACTURAS ACTUACIÓN 2'!Y25="","",'RELACIÓN FACTURAS ACTUACIÓN 2'!Y25)</f>
        <v/>
      </c>
      <c r="W83" s="34"/>
      <c r="X83" s="103" t="str">
        <f t="shared" si="24"/>
        <v/>
      </c>
      <c r="Y83" s="41"/>
    </row>
    <row r="84" spans="2:25" ht="39.950000000000003" customHeight="1">
      <c r="B84" s="1">
        <f>IF(Y84&lt;&gt;"",MAX($B$6:B83)+1,0)</f>
        <v>0</v>
      </c>
      <c r="C84" s="4">
        <v>79</v>
      </c>
      <c r="D84" s="24" t="str">
        <f>IF('RELACIÓN FACTURAS ACTUACIÓN 2'!N26="","",'RELACIÓN FACTURAS ACTUACIÓN 2'!N26)</f>
        <v/>
      </c>
      <c r="E84" s="198" t="str">
        <f>IF(D84="SEGUNDO PAGO O POSTERIORES",E83,IF('RELACIÓN FACTURAS ACTUACIÓN 2'!O26="","",'RELACIÓN FACTURAS ACTUACIÓN 2'!O26))</f>
        <v/>
      </c>
      <c r="F84" s="25" t="str">
        <f>IF(D84="SEGUNDO PAGO O POSTERIORES",F83,IF('RELACIÓN FACTURAS ACTUACIÓN 2'!Q26="","",'RELACIÓN FACTURAS ACTUACIÓN 2'!Q26))</f>
        <v/>
      </c>
      <c r="G84" s="106" t="str">
        <f>IF(D84="","",IF(AND(D84="NUEVA FACTURA",'RELACIÓN FACTURAS ACTUACIÓN 2'!P26=""),"",IF(AND(D84="NUEVA FACTURA",'RELACIÓN FACTURAS ACTUACIÓN 2'!P26&lt;&gt;""),'RELACIÓN FACTURAS ACTUACIÓN 2'!P26,IF(D84="SEGUNDO PAGO O POSTERIORES",G83,""))))</f>
        <v/>
      </c>
      <c r="H84" s="18"/>
      <c r="I84" s="29" t="str">
        <f>IF(D84="","",IF(J84="","REVISAR",IF(OR(J84&lt;EXPEDIENTE!$F$24,J84&gt;EXPEDIENTE!$F$26),"SI","NO")))</f>
        <v/>
      </c>
      <c r="J84" s="109" t="str">
        <f t="shared" si="19"/>
        <v/>
      </c>
      <c r="K84" s="106" t="str">
        <f>IF(D84="","",IF('RELACIÓN FACTURAS ACTUACIÓN 2'!AF26="","",'RELACIÓN FACTURAS ACTUACIÓN 2'!AF26))</f>
        <v/>
      </c>
      <c r="L84" s="18"/>
      <c r="M84" s="29" t="str">
        <f>IF(D84="","",IF(N84="","REVISAR",IF(OR(N84&lt;EXPEDIENTE!$F$24,N84&gt;EXPEDIENTE!$F$28),"SI","NO")))</f>
        <v/>
      </c>
      <c r="N84" s="174" t="str">
        <f t="shared" si="20"/>
        <v/>
      </c>
      <c r="O84" s="175">
        <f>IF(N84&lt;EXPEDIENTE!$H$24,-1,IF(N84&gt;EXPEDIENTE!$H$28,1,0))</f>
        <v>0</v>
      </c>
      <c r="P84" s="176" t="str">
        <f t="shared" si="21"/>
        <v/>
      </c>
      <c r="Q84" s="18"/>
      <c r="R84" s="196"/>
      <c r="S84" s="18" t="str">
        <f t="shared" si="22"/>
        <v/>
      </c>
      <c r="T84" s="29" t="str">
        <f t="shared" si="23"/>
        <v/>
      </c>
      <c r="U84" s="37" t="str">
        <f>IF('RELACIÓN FACTURAS ACTUACIÓN 2'!X26="","",'RELACIÓN FACTURAS ACTUACIÓN 2'!X26)</f>
        <v/>
      </c>
      <c r="V84" s="100" t="str">
        <f>IF('RELACIÓN FACTURAS ACTUACIÓN 2'!Y26="","",'RELACIÓN FACTURAS ACTUACIÓN 2'!Y26)</f>
        <v/>
      </c>
      <c r="W84" s="34"/>
      <c r="X84" s="103" t="str">
        <f t="shared" si="24"/>
        <v/>
      </c>
      <c r="Y84" s="41"/>
    </row>
    <row r="85" spans="2:25" ht="39.950000000000003" customHeight="1">
      <c r="B85" s="1">
        <f>IF(Y85&lt;&gt;"",MAX($B$6:B84)+1,0)</f>
        <v>0</v>
      </c>
      <c r="C85" s="4">
        <v>80</v>
      </c>
      <c r="D85" s="24" t="str">
        <f>IF('RELACIÓN FACTURAS ACTUACIÓN 2'!N27="","",'RELACIÓN FACTURAS ACTUACIÓN 2'!N27)</f>
        <v/>
      </c>
      <c r="E85" s="198" t="str">
        <f>IF(D85="SEGUNDO PAGO O POSTERIORES",E84,IF('RELACIÓN FACTURAS ACTUACIÓN 2'!O27="","",'RELACIÓN FACTURAS ACTUACIÓN 2'!O27))</f>
        <v/>
      </c>
      <c r="F85" s="25" t="str">
        <f>IF(D85="SEGUNDO PAGO O POSTERIORES",F84,IF('RELACIÓN FACTURAS ACTUACIÓN 2'!Q27="","",'RELACIÓN FACTURAS ACTUACIÓN 2'!Q27))</f>
        <v/>
      </c>
      <c r="G85" s="106" t="str">
        <f>IF(D85="","",IF(AND(D85="NUEVA FACTURA",'RELACIÓN FACTURAS ACTUACIÓN 2'!P27=""),"",IF(AND(D85="NUEVA FACTURA",'RELACIÓN FACTURAS ACTUACIÓN 2'!P27&lt;&gt;""),'RELACIÓN FACTURAS ACTUACIÓN 2'!P27,IF(D85="SEGUNDO PAGO O POSTERIORES",G84,""))))</f>
        <v/>
      </c>
      <c r="H85" s="18"/>
      <c r="I85" s="29" t="str">
        <f>IF(D85="","",IF(J85="","REVISAR",IF(OR(J85&lt;EXPEDIENTE!$F$24,J85&gt;EXPEDIENTE!$F$26),"SI","NO")))</f>
        <v/>
      </c>
      <c r="J85" s="109" t="str">
        <f t="shared" si="19"/>
        <v/>
      </c>
      <c r="K85" s="106" t="str">
        <f>IF(D85="","",IF('RELACIÓN FACTURAS ACTUACIÓN 2'!AF27="","",'RELACIÓN FACTURAS ACTUACIÓN 2'!AF27))</f>
        <v/>
      </c>
      <c r="L85" s="18"/>
      <c r="M85" s="29" t="str">
        <f>IF(D85="","",IF(N85="","REVISAR",IF(OR(N85&lt;EXPEDIENTE!$F$24,N85&gt;EXPEDIENTE!$F$28),"SI","NO")))</f>
        <v/>
      </c>
      <c r="N85" s="174" t="str">
        <f t="shared" si="20"/>
        <v/>
      </c>
      <c r="O85" s="175">
        <f>IF(N85&lt;EXPEDIENTE!$H$24,-1,IF(N85&gt;EXPEDIENTE!$H$28,1,0))</f>
        <v>0</v>
      </c>
      <c r="P85" s="176" t="str">
        <f t="shared" si="21"/>
        <v/>
      </c>
      <c r="Q85" s="18"/>
      <c r="R85" s="196"/>
      <c r="S85" s="18" t="str">
        <f t="shared" si="22"/>
        <v/>
      </c>
      <c r="T85" s="29" t="str">
        <f t="shared" si="23"/>
        <v/>
      </c>
      <c r="U85" s="37" t="str">
        <f>IF('RELACIÓN FACTURAS ACTUACIÓN 2'!X27="","",'RELACIÓN FACTURAS ACTUACIÓN 2'!X27)</f>
        <v/>
      </c>
      <c r="V85" s="100" t="str">
        <f>IF('RELACIÓN FACTURAS ACTUACIÓN 2'!Y27="","",'RELACIÓN FACTURAS ACTUACIÓN 2'!Y27)</f>
        <v/>
      </c>
      <c r="W85" s="34"/>
      <c r="X85" s="103" t="str">
        <f t="shared" si="24"/>
        <v/>
      </c>
      <c r="Y85" s="41"/>
    </row>
    <row r="86" spans="2:25" ht="39.950000000000003" customHeight="1">
      <c r="B86" s="1">
        <f>IF(Y86&lt;&gt;"",MAX($B$6:B85)+1,0)</f>
        <v>0</v>
      </c>
      <c r="C86" s="4">
        <v>81</v>
      </c>
      <c r="D86" s="24" t="str">
        <f>IF('RELACIÓN FACTURAS ACTUACIÓN 2'!N28="","",'RELACIÓN FACTURAS ACTUACIÓN 2'!N28)</f>
        <v/>
      </c>
      <c r="E86" s="198" t="str">
        <f>IF(D86="SEGUNDO PAGO O POSTERIORES",E85,IF('RELACIÓN FACTURAS ACTUACIÓN 2'!O28="","",'RELACIÓN FACTURAS ACTUACIÓN 2'!O28))</f>
        <v/>
      </c>
      <c r="F86" s="25" t="str">
        <f>IF(D86="SEGUNDO PAGO O POSTERIORES",F85,IF('RELACIÓN FACTURAS ACTUACIÓN 2'!Q28="","",'RELACIÓN FACTURAS ACTUACIÓN 2'!Q28))</f>
        <v/>
      </c>
      <c r="G86" s="106" t="str">
        <f>IF(D86="","",IF(AND(D86="NUEVA FACTURA",'RELACIÓN FACTURAS ACTUACIÓN 2'!P28=""),"",IF(AND(D86="NUEVA FACTURA",'RELACIÓN FACTURAS ACTUACIÓN 2'!P28&lt;&gt;""),'RELACIÓN FACTURAS ACTUACIÓN 2'!P28,IF(D86="SEGUNDO PAGO O POSTERIORES",G85,""))))</f>
        <v/>
      </c>
      <c r="H86" s="18"/>
      <c r="I86" s="29" t="str">
        <f>IF(D86="","",IF(J86="","REVISAR",IF(OR(J86&lt;EXPEDIENTE!$F$24,J86&gt;EXPEDIENTE!$F$26),"SI","NO")))</f>
        <v/>
      </c>
      <c r="J86" s="109" t="str">
        <f t="shared" si="19"/>
        <v/>
      </c>
      <c r="K86" s="106" t="str">
        <f>IF(D86="","",IF('RELACIÓN FACTURAS ACTUACIÓN 2'!AF28="","",'RELACIÓN FACTURAS ACTUACIÓN 2'!AF28))</f>
        <v/>
      </c>
      <c r="L86" s="18"/>
      <c r="M86" s="29" t="str">
        <f>IF(D86="","",IF(N86="","REVISAR",IF(OR(N86&lt;EXPEDIENTE!$F$24,N86&gt;EXPEDIENTE!$F$28),"SI","NO")))</f>
        <v/>
      </c>
      <c r="N86" s="174" t="str">
        <f t="shared" si="20"/>
        <v/>
      </c>
      <c r="O86" s="175">
        <f>IF(N86&lt;EXPEDIENTE!$H$24,-1,IF(N86&gt;EXPEDIENTE!$H$28,1,0))</f>
        <v>0</v>
      </c>
      <c r="P86" s="176" t="str">
        <f t="shared" si="21"/>
        <v/>
      </c>
      <c r="Q86" s="18"/>
      <c r="R86" s="196"/>
      <c r="S86" s="18" t="str">
        <f t="shared" si="22"/>
        <v/>
      </c>
      <c r="T86" s="29" t="str">
        <f t="shared" si="23"/>
        <v/>
      </c>
      <c r="U86" s="37" t="str">
        <f>IF('RELACIÓN FACTURAS ACTUACIÓN 2'!X28="","",'RELACIÓN FACTURAS ACTUACIÓN 2'!X28)</f>
        <v/>
      </c>
      <c r="V86" s="100" t="str">
        <f>IF('RELACIÓN FACTURAS ACTUACIÓN 2'!Y28="","",'RELACIÓN FACTURAS ACTUACIÓN 2'!Y28)</f>
        <v/>
      </c>
      <c r="W86" s="34"/>
      <c r="X86" s="103" t="str">
        <f t="shared" si="24"/>
        <v/>
      </c>
      <c r="Y86" s="41"/>
    </row>
    <row r="87" spans="2:25" ht="39.950000000000003" customHeight="1">
      <c r="B87" s="1">
        <f>IF(Y87&lt;&gt;"",MAX($B$6:B86)+1,0)</f>
        <v>0</v>
      </c>
      <c r="C87" s="4">
        <v>82</v>
      </c>
      <c r="D87" s="24" t="str">
        <f>IF('RELACIÓN FACTURAS ACTUACIÓN 2'!N29="","",'RELACIÓN FACTURAS ACTUACIÓN 2'!N29)</f>
        <v/>
      </c>
      <c r="E87" s="198" t="str">
        <f>IF(D87="SEGUNDO PAGO O POSTERIORES",E86,IF('RELACIÓN FACTURAS ACTUACIÓN 2'!O29="","",'RELACIÓN FACTURAS ACTUACIÓN 2'!O29))</f>
        <v/>
      </c>
      <c r="F87" s="25" t="str">
        <f>IF(D87="SEGUNDO PAGO O POSTERIORES",F86,IF('RELACIÓN FACTURAS ACTUACIÓN 2'!Q29="","",'RELACIÓN FACTURAS ACTUACIÓN 2'!Q29))</f>
        <v/>
      </c>
      <c r="G87" s="106" t="str">
        <f>IF(D87="","",IF(AND(D87="NUEVA FACTURA",'RELACIÓN FACTURAS ACTUACIÓN 2'!P29=""),"",IF(AND(D87="NUEVA FACTURA",'RELACIÓN FACTURAS ACTUACIÓN 2'!P29&lt;&gt;""),'RELACIÓN FACTURAS ACTUACIÓN 2'!P29,IF(D87="SEGUNDO PAGO O POSTERIORES",G86,""))))</f>
        <v/>
      </c>
      <c r="H87" s="18"/>
      <c r="I87" s="29" t="str">
        <f>IF(D87="","",IF(J87="","REVISAR",IF(OR(J87&lt;EXPEDIENTE!$F$24,J87&gt;EXPEDIENTE!$F$26),"SI","NO")))</f>
        <v/>
      </c>
      <c r="J87" s="109" t="str">
        <f t="shared" si="19"/>
        <v/>
      </c>
      <c r="K87" s="106" t="str">
        <f>IF(D87="","",IF('RELACIÓN FACTURAS ACTUACIÓN 2'!AF29="","",'RELACIÓN FACTURAS ACTUACIÓN 2'!AF29))</f>
        <v/>
      </c>
      <c r="L87" s="18"/>
      <c r="M87" s="29" t="str">
        <f>IF(D87="","",IF(N87="","REVISAR",IF(OR(N87&lt;EXPEDIENTE!$F$24,N87&gt;EXPEDIENTE!$F$28),"SI","NO")))</f>
        <v/>
      </c>
      <c r="N87" s="174" t="str">
        <f t="shared" si="20"/>
        <v/>
      </c>
      <c r="O87" s="175">
        <f>IF(N87&lt;EXPEDIENTE!$H$24,-1,IF(N87&gt;EXPEDIENTE!$H$28,1,0))</f>
        <v>0</v>
      </c>
      <c r="P87" s="176" t="str">
        <f t="shared" si="21"/>
        <v/>
      </c>
      <c r="Q87" s="18"/>
      <c r="R87" s="196"/>
      <c r="S87" s="18" t="str">
        <f t="shared" si="22"/>
        <v/>
      </c>
      <c r="T87" s="29" t="str">
        <f t="shared" si="23"/>
        <v/>
      </c>
      <c r="U87" s="37" t="str">
        <f>IF('RELACIÓN FACTURAS ACTUACIÓN 2'!X29="","",'RELACIÓN FACTURAS ACTUACIÓN 2'!X29)</f>
        <v/>
      </c>
      <c r="V87" s="100" t="str">
        <f>IF('RELACIÓN FACTURAS ACTUACIÓN 2'!Y29="","",'RELACIÓN FACTURAS ACTUACIÓN 2'!Y29)</f>
        <v/>
      </c>
      <c r="W87" s="34"/>
      <c r="X87" s="103" t="str">
        <f t="shared" si="24"/>
        <v/>
      </c>
      <c r="Y87" s="41"/>
    </row>
    <row r="88" spans="2:25" ht="39.950000000000003" customHeight="1">
      <c r="B88" s="1">
        <f>IF(Y88&lt;&gt;"",MAX($B$6:B87)+1,0)</f>
        <v>0</v>
      </c>
      <c r="C88" s="4">
        <v>83</v>
      </c>
      <c r="D88" s="24" t="str">
        <f>IF('RELACIÓN FACTURAS ACTUACIÓN 2'!N30="","",'RELACIÓN FACTURAS ACTUACIÓN 2'!N30)</f>
        <v/>
      </c>
      <c r="E88" s="198" t="str">
        <f>IF(D88="SEGUNDO PAGO O POSTERIORES",E87,IF('RELACIÓN FACTURAS ACTUACIÓN 2'!O30="","",'RELACIÓN FACTURAS ACTUACIÓN 2'!O30))</f>
        <v/>
      </c>
      <c r="F88" s="25" t="str">
        <f>IF(D88="SEGUNDO PAGO O POSTERIORES",F87,IF('RELACIÓN FACTURAS ACTUACIÓN 2'!Q30="","",'RELACIÓN FACTURAS ACTUACIÓN 2'!Q30))</f>
        <v/>
      </c>
      <c r="G88" s="106" t="str">
        <f>IF(D88="","",IF(AND(D88="NUEVA FACTURA",'RELACIÓN FACTURAS ACTUACIÓN 2'!P30=""),"",IF(AND(D88="NUEVA FACTURA",'RELACIÓN FACTURAS ACTUACIÓN 2'!P30&lt;&gt;""),'RELACIÓN FACTURAS ACTUACIÓN 2'!P30,IF(D88="SEGUNDO PAGO O POSTERIORES",G87,""))))</f>
        <v/>
      </c>
      <c r="H88" s="18"/>
      <c r="I88" s="29" t="str">
        <f>IF(D88="","",IF(J88="","REVISAR",IF(OR(J88&lt;EXPEDIENTE!$F$24,J88&gt;EXPEDIENTE!$F$26),"SI","NO")))</f>
        <v/>
      </c>
      <c r="J88" s="109" t="str">
        <f t="shared" si="19"/>
        <v/>
      </c>
      <c r="K88" s="106" t="str">
        <f>IF(D88="","",IF('RELACIÓN FACTURAS ACTUACIÓN 2'!AF30="","",'RELACIÓN FACTURAS ACTUACIÓN 2'!AF30))</f>
        <v/>
      </c>
      <c r="L88" s="18"/>
      <c r="M88" s="29" t="str">
        <f>IF(D88="","",IF(N88="","REVISAR",IF(OR(N88&lt;EXPEDIENTE!$F$24,N88&gt;EXPEDIENTE!$F$28),"SI","NO")))</f>
        <v/>
      </c>
      <c r="N88" s="174" t="str">
        <f t="shared" si="20"/>
        <v/>
      </c>
      <c r="O88" s="175">
        <f>IF(N88&lt;EXPEDIENTE!$H$24,-1,IF(N88&gt;EXPEDIENTE!$H$28,1,0))</f>
        <v>0</v>
      </c>
      <c r="P88" s="176" t="str">
        <f t="shared" si="21"/>
        <v/>
      </c>
      <c r="Q88" s="18"/>
      <c r="R88" s="196"/>
      <c r="S88" s="18" t="str">
        <f t="shared" si="22"/>
        <v/>
      </c>
      <c r="T88" s="29" t="str">
        <f t="shared" si="23"/>
        <v/>
      </c>
      <c r="U88" s="37" t="str">
        <f>IF('RELACIÓN FACTURAS ACTUACIÓN 2'!X30="","",'RELACIÓN FACTURAS ACTUACIÓN 2'!X30)</f>
        <v/>
      </c>
      <c r="V88" s="100" t="str">
        <f>IF('RELACIÓN FACTURAS ACTUACIÓN 2'!Y30="","",'RELACIÓN FACTURAS ACTUACIÓN 2'!Y30)</f>
        <v/>
      </c>
      <c r="W88" s="34"/>
      <c r="X88" s="103" t="str">
        <f t="shared" si="24"/>
        <v/>
      </c>
      <c r="Y88" s="41"/>
    </row>
    <row r="89" spans="2:25" ht="39.950000000000003" customHeight="1">
      <c r="B89" s="1">
        <f>IF(Y89&lt;&gt;"",MAX($B$6:B88)+1,0)</f>
        <v>0</v>
      </c>
      <c r="C89" s="4">
        <v>84</v>
      </c>
      <c r="D89" s="24" t="str">
        <f>IF('RELACIÓN FACTURAS ACTUACIÓN 2'!N31="","",'RELACIÓN FACTURAS ACTUACIÓN 2'!N31)</f>
        <v/>
      </c>
      <c r="E89" s="198" t="str">
        <f>IF(D89="SEGUNDO PAGO O POSTERIORES",E88,IF('RELACIÓN FACTURAS ACTUACIÓN 2'!O31="","",'RELACIÓN FACTURAS ACTUACIÓN 2'!O31))</f>
        <v/>
      </c>
      <c r="F89" s="25" t="str">
        <f>IF(D89="SEGUNDO PAGO O POSTERIORES",F88,IF('RELACIÓN FACTURAS ACTUACIÓN 2'!Q31="","",'RELACIÓN FACTURAS ACTUACIÓN 2'!Q31))</f>
        <v/>
      </c>
      <c r="G89" s="106" t="str">
        <f>IF(D89="","",IF(AND(D89="NUEVA FACTURA",'RELACIÓN FACTURAS ACTUACIÓN 2'!P31=""),"",IF(AND(D89="NUEVA FACTURA",'RELACIÓN FACTURAS ACTUACIÓN 2'!P31&lt;&gt;""),'RELACIÓN FACTURAS ACTUACIÓN 2'!P31,IF(D89="SEGUNDO PAGO O POSTERIORES",G88,""))))</f>
        <v/>
      </c>
      <c r="H89" s="18"/>
      <c r="I89" s="29" t="str">
        <f>IF(D89="","",IF(J89="","REVISAR",IF(OR(J89&lt;EXPEDIENTE!$F$24,J89&gt;EXPEDIENTE!$F$26),"SI","NO")))</f>
        <v/>
      </c>
      <c r="J89" s="109" t="str">
        <f t="shared" si="19"/>
        <v/>
      </c>
      <c r="K89" s="106" t="str">
        <f>IF(D89="","",IF('RELACIÓN FACTURAS ACTUACIÓN 2'!AF31="","",'RELACIÓN FACTURAS ACTUACIÓN 2'!AF31))</f>
        <v/>
      </c>
      <c r="L89" s="18"/>
      <c r="M89" s="29" t="str">
        <f>IF(D89="","",IF(N89="","REVISAR",IF(OR(N89&lt;EXPEDIENTE!$F$24,N89&gt;EXPEDIENTE!$F$28),"SI","NO")))</f>
        <v/>
      </c>
      <c r="N89" s="174" t="str">
        <f t="shared" si="20"/>
        <v/>
      </c>
      <c r="O89" s="175">
        <f>IF(N89&lt;EXPEDIENTE!$H$24,-1,IF(N89&gt;EXPEDIENTE!$H$28,1,0))</f>
        <v>0</v>
      </c>
      <c r="P89" s="176" t="str">
        <f t="shared" si="21"/>
        <v/>
      </c>
      <c r="Q89" s="18"/>
      <c r="R89" s="196"/>
      <c r="S89" s="18" t="str">
        <f t="shared" si="22"/>
        <v/>
      </c>
      <c r="T89" s="29" t="str">
        <f t="shared" si="23"/>
        <v/>
      </c>
      <c r="U89" s="37" t="str">
        <f>IF('RELACIÓN FACTURAS ACTUACIÓN 2'!X31="","",'RELACIÓN FACTURAS ACTUACIÓN 2'!X31)</f>
        <v/>
      </c>
      <c r="V89" s="100" t="str">
        <f>IF('RELACIÓN FACTURAS ACTUACIÓN 2'!Y31="","",'RELACIÓN FACTURAS ACTUACIÓN 2'!Y31)</f>
        <v/>
      </c>
      <c r="W89" s="34"/>
      <c r="X89" s="103" t="str">
        <f t="shared" si="24"/>
        <v/>
      </c>
      <c r="Y89" s="41"/>
    </row>
    <row r="90" spans="2:25" ht="39.950000000000003" customHeight="1">
      <c r="B90" s="1">
        <f>IF(Y90&lt;&gt;"",MAX($B$6:B89)+1,0)</f>
        <v>0</v>
      </c>
      <c r="C90" s="4">
        <v>85</v>
      </c>
      <c r="D90" s="24" t="str">
        <f>IF('RELACIÓN FACTURAS ACTUACIÓN 2'!N32="","",'RELACIÓN FACTURAS ACTUACIÓN 2'!N32)</f>
        <v/>
      </c>
      <c r="E90" s="198" t="str">
        <f>IF(D90="SEGUNDO PAGO O POSTERIORES",E89,IF('RELACIÓN FACTURAS ACTUACIÓN 2'!O32="","",'RELACIÓN FACTURAS ACTUACIÓN 2'!O32))</f>
        <v/>
      </c>
      <c r="F90" s="25" t="str">
        <f>IF(D90="SEGUNDO PAGO O POSTERIORES",F89,IF('RELACIÓN FACTURAS ACTUACIÓN 2'!Q32="","",'RELACIÓN FACTURAS ACTUACIÓN 2'!Q32))</f>
        <v/>
      </c>
      <c r="G90" s="106" t="str">
        <f>IF(D90="","",IF(AND(D90="NUEVA FACTURA",'RELACIÓN FACTURAS ACTUACIÓN 2'!P32=""),"",IF(AND(D90="NUEVA FACTURA",'RELACIÓN FACTURAS ACTUACIÓN 2'!P32&lt;&gt;""),'RELACIÓN FACTURAS ACTUACIÓN 2'!P32,IF(D90="SEGUNDO PAGO O POSTERIORES",G89,""))))</f>
        <v/>
      </c>
      <c r="H90" s="18"/>
      <c r="I90" s="29" t="str">
        <f>IF(D90="","",IF(J90="","REVISAR",IF(OR(J90&lt;EXPEDIENTE!$F$24,J90&gt;EXPEDIENTE!$F$26),"SI","NO")))</f>
        <v/>
      </c>
      <c r="J90" s="109" t="str">
        <f t="shared" si="19"/>
        <v/>
      </c>
      <c r="K90" s="106" t="str">
        <f>IF(D90="","",IF('RELACIÓN FACTURAS ACTUACIÓN 2'!AF32="","",'RELACIÓN FACTURAS ACTUACIÓN 2'!AF32))</f>
        <v/>
      </c>
      <c r="L90" s="18"/>
      <c r="M90" s="29" t="str">
        <f>IF(D90="","",IF(N90="","REVISAR",IF(OR(N90&lt;EXPEDIENTE!$F$24,N90&gt;EXPEDIENTE!$F$28),"SI","NO")))</f>
        <v/>
      </c>
      <c r="N90" s="174" t="str">
        <f t="shared" si="20"/>
        <v/>
      </c>
      <c r="O90" s="175">
        <f>IF(N90&lt;EXPEDIENTE!$H$24,-1,IF(N90&gt;EXPEDIENTE!$H$28,1,0))</f>
        <v>0</v>
      </c>
      <c r="P90" s="176" t="str">
        <f t="shared" si="21"/>
        <v/>
      </c>
      <c r="Q90" s="18"/>
      <c r="R90" s="196"/>
      <c r="S90" s="18" t="str">
        <f t="shared" si="22"/>
        <v/>
      </c>
      <c r="T90" s="29" t="str">
        <f t="shared" si="23"/>
        <v/>
      </c>
      <c r="U90" s="37" t="str">
        <f>IF('RELACIÓN FACTURAS ACTUACIÓN 2'!X32="","",'RELACIÓN FACTURAS ACTUACIÓN 2'!X32)</f>
        <v/>
      </c>
      <c r="V90" s="100" t="str">
        <f>IF('RELACIÓN FACTURAS ACTUACIÓN 2'!Y32="","",'RELACIÓN FACTURAS ACTUACIÓN 2'!Y32)</f>
        <v/>
      </c>
      <c r="W90" s="34"/>
      <c r="X90" s="103" t="str">
        <f t="shared" si="24"/>
        <v/>
      </c>
      <c r="Y90" s="41"/>
    </row>
    <row r="91" spans="2:25" ht="39.950000000000003" customHeight="1">
      <c r="B91" s="1">
        <f>IF(Y91&lt;&gt;"",MAX($B$6:B90)+1,0)</f>
        <v>0</v>
      </c>
      <c r="C91" s="4">
        <v>86</v>
      </c>
      <c r="D91" s="24" t="str">
        <f>IF('RELACIÓN FACTURAS ACTUACIÓN 2'!N33="","",'RELACIÓN FACTURAS ACTUACIÓN 2'!N33)</f>
        <v/>
      </c>
      <c r="E91" s="198" t="str">
        <f>IF(D91="SEGUNDO PAGO O POSTERIORES",E90,IF('RELACIÓN FACTURAS ACTUACIÓN 2'!O33="","",'RELACIÓN FACTURAS ACTUACIÓN 2'!O33))</f>
        <v/>
      </c>
      <c r="F91" s="25" t="str">
        <f>IF(D91="SEGUNDO PAGO O POSTERIORES",F90,IF('RELACIÓN FACTURAS ACTUACIÓN 2'!Q33="","",'RELACIÓN FACTURAS ACTUACIÓN 2'!Q33))</f>
        <v/>
      </c>
      <c r="G91" s="106" t="str">
        <f>IF(D91="","",IF(AND(D91="NUEVA FACTURA",'RELACIÓN FACTURAS ACTUACIÓN 2'!P33=""),"",IF(AND(D91="NUEVA FACTURA",'RELACIÓN FACTURAS ACTUACIÓN 2'!P33&lt;&gt;""),'RELACIÓN FACTURAS ACTUACIÓN 2'!P33,IF(D91="SEGUNDO PAGO O POSTERIORES",G90,""))))</f>
        <v/>
      </c>
      <c r="H91" s="18"/>
      <c r="I91" s="29" t="str">
        <f>IF(D91="","",IF(J91="","REVISAR",IF(OR(J91&lt;EXPEDIENTE!$F$24,J91&gt;EXPEDIENTE!$F$26),"SI","NO")))</f>
        <v/>
      </c>
      <c r="J91" s="109" t="str">
        <f t="shared" si="19"/>
        <v/>
      </c>
      <c r="K91" s="106" t="str">
        <f>IF(D91="","",IF('RELACIÓN FACTURAS ACTUACIÓN 2'!AF33="","",'RELACIÓN FACTURAS ACTUACIÓN 2'!AF33))</f>
        <v/>
      </c>
      <c r="L91" s="18"/>
      <c r="M91" s="29" t="str">
        <f>IF(D91="","",IF(N91="","REVISAR",IF(OR(N91&lt;EXPEDIENTE!$F$24,N91&gt;EXPEDIENTE!$F$28),"SI","NO")))</f>
        <v/>
      </c>
      <c r="N91" s="174" t="str">
        <f t="shared" si="20"/>
        <v/>
      </c>
      <c r="O91" s="175">
        <f>IF(N91&lt;EXPEDIENTE!$H$24,-1,IF(N91&gt;EXPEDIENTE!$H$28,1,0))</f>
        <v>0</v>
      </c>
      <c r="P91" s="176" t="str">
        <f t="shared" si="21"/>
        <v/>
      </c>
      <c r="Q91" s="18"/>
      <c r="R91" s="196"/>
      <c r="S91" s="18" t="str">
        <f t="shared" si="22"/>
        <v/>
      </c>
      <c r="T91" s="29" t="str">
        <f t="shared" si="23"/>
        <v/>
      </c>
      <c r="U91" s="37" t="str">
        <f>IF('RELACIÓN FACTURAS ACTUACIÓN 2'!X33="","",'RELACIÓN FACTURAS ACTUACIÓN 2'!X33)</f>
        <v/>
      </c>
      <c r="V91" s="100" t="str">
        <f>IF('RELACIÓN FACTURAS ACTUACIÓN 2'!Y33="","",'RELACIÓN FACTURAS ACTUACIÓN 2'!Y33)</f>
        <v/>
      </c>
      <c r="W91" s="34"/>
      <c r="X91" s="103" t="str">
        <f t="shared" si="24"/>
        <v/>
      </c>
      <c r="Y91" s="41"/>
    </row>
    <row r="92" spans="2:25" ht="39.950000000000003" customHeight="1">
      <c r="B92" s="1">
        <f>IF(Y92&lt;&gt;"",MAX($B$6:B91)+1,0)</f>
        <v>0</v>
      </c>
      <c r="C92" s="4">
        <v>87</v>
      </c>
      <c r="D92" s="24" t="str">
        <f>IF('RELACIÓN FACTURAS ACTUACIÓN 2'!N34="","",'RELACIÓN FACTURAS ACTUACIÓN 2'!N34)</f>
        <v/>
      </c>
      <c r="E92" s="198" t="str">
        <f>IF(D92="SEGUNDO PAGO O POSTERIORES",E91,IF('RELACIÓN FACTURAS ACTUACIÓN 2'!O34="","",'RELACIÓN FACTURAS ACTUACIÓN 2'!O34))</f>
        <v/>
      </c>
      <c r="F92" s="25" t="str">
        <f>IF(D92="SEGUNDO PAGO O POSTERIORES",F91,IF('RELACIÓN FACTURAS ACTUACIÓN 2'!Q34="","",'RELACIÓN FACTURAS ACTUACIÓN 2'!Q34))</f>
        <v/>
      </c>
      <c r="G92" s="106" t="str">
        <f>IF(D92="","",IF(AND(D92="NUEVA FACTURA",'RELACIÓN FACTURAS ACTUACIÓN 2'!P34=""),"",IF(AND(D92="NUEVA FACTURA",'RELACIÓN FACTURAS ACTUACIÓN 2'!P34&lt;&gt;""),'RELACIÓN FACTURAS ACTUACIÓN 2'!P34,IF(D92="SEGUNDO PAGO O POSTERIORES",G91,""))))</f>
        <v/>
      </c>
      <c r="H92" s="18"/>
      <c r="I92" s="29" t="str">
        <f>IF(D92="","",IF(J92="","REVISAR",IF(OR(J92&lt;EXPEDIENTE!$F$24,J92&gt;EXPEDIENTE!$F$26),"SI","NO")))</f>
        <v/>
      </c>
      <c r="J92" s="109" t="str">
        <f t="shared" si="19"/>
        <v/>
      </c>
      <c r="K92" s="106" t="str">
        <f>IF(D92="","",IF('RELACIÓN FACTURAS ACTUACIÓN 2'!AF34="","",'RELACIÓN FACTURAS ACTUACIÓN 2'!AF34))</f>
        <v/>
      </c>
      <c r="L92" s="18"/>
      <c r="M92" s="29" t="str">
        <f>IF(D92="","",IF(N92="","REVISAR",IF(OR(N92&lt;EXPEDIENTE!$F$24,N92&gt;EXPEDIENTE!$F$28),"SI","NO")))</f>
        <v/>
      </c>
      <c r="N92" s="174" t="str">
        <f t="shared" si="20"/>
        <v/>
      </c>
      <c r="O92" s="175">
        <f>IF(N92&lt;EXPEDIENTE!$H$24,-1,IF(N92&gt;EXPEDIENTE!$H$28,1,0))</f>
        <v>0</v>
      </c>
      <c r="P92" s="176" t="str">
        <f t="shared" si="21"/>
        <v/>
      </c>
      <c r="Q92" s="18"/>
      <c r="R92" s="196"/>
      <c r="S92" s="18" t="str">
        <f t="shared" si="22"/>
        <v/>
      </c>
      <c r="T92" s="29" t="str">
        <f t="shared" si="23"/>
        <v/>
      </c>
      <c r="U92" s="37" t="str">
        <f>IF('RELACIÓN FACTURAS ACTUACIÓN 2'!X34="","",'RELACIÓN FACTURAS ACTUACIÓN 2'!X34)</f>
        <v/>
      </c>
      <c r="V92" s="100" t="str">
        <f>IF('RELACIÓN FACTURAS ACTUACIÓN 2'!Y34="","",'RELACIÓN FACTURAS ACTUACIÓN 2'!Y34)</f>
        <v/>
      </c>
      <c r="W92" s="34"/>
      <c r="X92" s="103" t="str">
        <f t="shared" si="24"/>
        <v/>
      </c>
      <c r="Y92" s="41"/>
    </row>
    <row r="93" spans="2:25" ht="39.950000000000003" customHeight="1">
      <c r="B93" s="1">
        <f>IF(Y93&lt;&gt;"",MAX($B$6:B92)+1,0)</f>
        <v>0</v>
      </c>
      <c r="C93" s="4">
        <v>88</v>
      </c>
      <c r="D93" s="24" t="str">
        <f>IF('RELACIÓN FACTURAS ACTUACIÓN 2'!N35="","",'RELACIÓN FACTURAS ACTUACIÓN 2'!N35)</f>
        <v/>
      </c>
      <c r="E93" s="198" t="str">
        <f>IF(D93="SEGUNDO PAGO O POSTERIORES",E92,IF('RELACIÓN FACTURAS ACTUACIÓN 2'!O35="","",'RELACIÓN FACTURAS ACTUACIÓN 2'!O35))</f>
        <v/>
      </c>
      <c r="F93" s="25" t="str">
        <f>IF(D93="SEGUNDO PAGO O POSTERIORES",F92,IF('RELACIÓN FACTURAS ACTUACIÓN 2'!Q35="","",'RELACIÓN FACTURAS ACTUACIÓN 2'!Q35))</f>
        <v/>
      </c>
      <c r="G93" s="106" t="str">
        <f>IF(D93="","",IF(AND(D93="NUEVA FACTURA",'RELACIÓN FACTURAS ACTUACIÓN 2'!P35=""),"",IF(AND(D93="NUEVA FACTURA",'RELACIÓN FACTURAS ACTUACIÓN 2'!P35&lt;&gt;""),'RELACIÓN FACTURAS ACTUACIÓN 2'!P35,IF(D93="SEGUNDO PAGO O POSTERIORES",G92,""))))</f>
        <v/>
      </c>
      <c r="H93" s="18"/>
      <c r="I93" s="29" t="str">
        <f>IF(D93="","",IF(J93="","REVISAR",IF(OR(J93&lt;EXPEDIENTE!$F$24,J93&gt;EXPEDIENTE!$F$26),"SI","NO")))</f>
        <v/>
      </c>
      <c r="J93" s="109" t="str">
        <f t="shared" si="19"/>
        <v/>
      </c>
      <c r="K93" s="106" t="str">
        <f>IF(D93="","",IF('RELACIÓN FACTURAS ACTUACIÓN 2'!AF35="","",'RELACIÓN FACTURAS ACTUACIÓN 2'!AF35))</f>
        <v/>
      </c>
      <c r="L93" s="18"/>
      <c r="M93" s="29" t="str">
        <f>IF(D93="","",IF(N93="","REVISAR",IF(OR(N93&lt;EXPEDIENTE!$F$24,N93&gt;EXPEDIENTE!$F$28),"SI","NO")))</f>
        <v/>
      </c>
      <c r="N93" s="174" t="str">
        <f t="shared" si="20"/>
        <v/>
      </c>
      <c r="O93" s="175">
        <f>IF(N93&lt;EXPEDIENTE!$H$24,-1,IF(N93&gt;EXPEDIENTE!$H$28,1,0))</f>
        <v>0</v>
      </c>
      <c r="P93" s="176" t="str">
        <f t="shared" si="21"/>
        <v/>
      </c>
      <c r="Q93" s="18"/>
      <c r="R93" s="196"/>
      <c r="S93" s="18" t="str">
        <f t="shared" si="22"/>
        <v/>
      </c>
      <c r="T93" s="29" t="str">
        <f t="shared" si="23"/>
        <v/>
      </c>
      <c r="U93" s="37" t="str">
        <f>IF('RELACIÓN FACTURAS ACTUACIÓN 2'!X35="","",'RELACIÓN FACTURAS ACTUACIÓN 2'!X35)</f>
        <v/>
      </c>
      <c r="V93" s="100" t="str">
        <f>IF('RELACIÓN FACTURAS ACTUACIÓN 2'!Y35="","",'RELACIÓN FACTURAS ACTUACIÓN 2'!Y35)</f>
        <v/>
      </c>
      <c r="W93" s="34"/>
      <c r="X93" s="103" t="str">
        <f t="shared" si="24"/>
        <v/>
      </c>
      <c r="Y93" s="41"/>
    </row>
    <row r="94" spans="2:25" ht="39.950000000000003" customHeight="1">
      <c r="B94" s="1">
        <f>IF(Y94&lt;&gt;"",MAX($B$6:B93)+1,0)</f>
        <v>0</v>
      </c>
      <c r="C94" s="4">
        <v>89</v>
      </c>
      <c r="D94" s="24" t="str">
        <f>IF('RELACIÓN FACTURAS ACTUACIÓN 2'!N36="","",'RELACIÓN FACTURAS ACTUACIÓN 2'!N36)</f>
        <v/>
      </c>
      <c r="E94" s="198" t="str">
        <f>IF(D94="SEGUNDO PAGO O POSTERIORES",E93,IF('RELACIÓN FACTURAS ACTUACIÓN 2'!O36="","",'RELACIÓN FACTURAS ACTUACIÓN 2'!O36))</f>
        <v/>
      </c>
      <c r="F94" s="25" t="str">
        <f>IF(D94="SEGUNDO PAGO O POSTERIORES",F93,IF('RELACIÓN FACTURAS ACTUACIÓN 2'!Q36="","",'RELACIÓN FACTURAS ACTUACIÓN 2'!Q36))</f>
        <v/>
      </c>
      <c r="G94" s="106" t="str">
        <f>IF(D94="","",IF(AND(D94="NUEVA FACTURA",'RELACIÓN FACTURAS ACTUACIÓN 2'!P36=""),"",IF(AND(D94="NUEVA FACTURA",'RELACIÓN FACTURAS ACTUACIÓN 2'!P36&lt;&gt;""),'RELACIÓN FACTURAS ACTUACIÓN 2'!P36,IF(D94="SEGUNDO PAGO O POSTERIORES",G93,""))))</f>
        <v/>
      </c>
      <c r="H94" s="18"/>
      <c r="I94" s="29" t="str">
        <f>IF(D94="","",IF(J94="","REVISAR",IF(OR(J94&lt;EXPEDIENTE!$F$24,J94&gt;EXPEDIENTE!$F$26),"SI","NO")))</f>
        <v/>
      </c>
      <c r="J94" s="109" t="str">
        <f t="shared" si="19"/>
        <v/>
      </c>
      <c r="K94" s="106" t="str">
        <f>IF(D94="","",IF('RELACIÓN FACTURAS ACTUACIÓN 2'!AF36="","",'RELACIÓN FACTURAS ACTUACIÓN 2'!AF36))</f>
        <v/>
      </c>
      <c r="L94" s="18"/>
      <c r="M94" s="29" t="str">
        <f>IF(D94="","",IF(N94="","REVISAR",IF(OR(N94&lt;EXPEDIENTE!$F$24,N94&gt;EXPEDIENTE!$F$28),"SI","NO")))</f>
        <v/>
      </c>
      <c r="N94" s="174" t="str">
        <f t="shared" si="20"/>
        <v/>
      </c>
      <c r="O94" s="175">
        <f>IF(N94&lt;EXPEDIENTE!$H$24,-1,IF(N94&gt;EXPEDIENTE!$H$28,1,0))</f>
        <v>0</v>
      </c>
      <c r="P94" s="176" t="str">
        <f t="shared" si="21"/>
        <v/>
      </c>
      <c r="Q94" s="18"/>
      <c r="R94" s="196"/>
      <c r="S94" s="18" t="str">
        <f t="shared" si="22"/>
        <v/>
      </c>
      <c r="T94" s="29" t="str">
        <f t="shared" si="23"/>
        <v/>
      </c>
      <c r="U94" s="37" t="str">
        <f>IF('RELACIÓN FACTURAS ACTUACIÓN 2'!X36="","",'RELACIÓN FACTURAS ACTUACIÓN 2'!X36)</f>
        <v/>
      </c>
      <c r="V94" s="100" t="str">
        <f>IF('RELACIÓN FACTURAS ACTUACIÓN 2'!Y36="","",'RELACIÓN FACTURAS ACTUACIÓN 2'!Y36)</f>
        <v/>
      </c>
      <c r="W94" s="34"/>
      <c r="X94" s="103" t="str">
        <f t="shared" si="24"/>
        <v/>
      </c>
      <c r="Y94" s="41"/>
    </row>
    <row r="95" spans="2:25" ht="39.950000000000003" customHeight="1">
      <c r="B95" s="1">
        <f>IF(Y95&lt;&gt;"",MAX($B$6:B94)+1,0)</f>
        <v>0</v>
      </c>
      <c r="C95" s="4">
        <v>90</v>
      </c>
      <c r="D95" s="24" t="str">
        <f>IF('RELACIÓN FACTURAS ACTUACIÓN 2'!N37="","",'RELACIÓN FACTURAS ACTUACIÓN 2'!N37)</f>
        <v/>
      </c>
      <c r="E95" s="198" t="str">
        <f>IF(D95="SEGUNDO PAGO O POSTERIORES",E94,IF('RELACIÓN FACTURAS ACTUACIÓN 2'!O37="","",'RELACIÓN FACTURAS ACTUACIÓN 2'!O37))</f>
        <v/>
      </c>
      <c r="F95" s="25" t="str">
        <f>IF(D95="SEGUNDO PAGO O POSTERIORES",F94,IF('RELACIÓN FACTURAS ACTUACIÓN 2'!Q37="","",'RELACIÓN FACTURAS ACTUACIÓN 2'!Q37))</f>
        <v/>
      </c>
      <c r="G95" s="106" t="str">
        <f>IF(D95="","",IF(AND(D95="NUEVA FACTURA",'RELACIÓN FACTURAS ACTUACIÓN 2'!P37=""),"",IF(AND(D95="NUEVA FACTURA",'RELACIÓN FACTURAS ACTUACIÓN 2'!P37&lt;&gt;""),'RELACIÓN FACTURAS ACTUACIÓN 2'!P37,IF(D95="SEGUNDO PAGO O POSTERIORES",G94,""))))</f>
        <v/>
      </c>
      <c r="H95" s="18"/>
      <c r="I95" s="29" t="str">
        <f>IF(D95="","",IF(J95="","REVISAR",IF(OR(J95&lt;EXPEDIENTE!$F$24,J95&gt;EXPEDIENTE!$F$26),"SI","NO")))</f>
        <v/>
      </c>
      <c r="J95" s="109" t="str">
        <f t="shared" si="19"/>
        <v/>
      </c>
      <c r="K95" s="106" t="str">
        <f>IF(D95="","",IF('RELACIÓN FACTURAS ACTUACIÓN 2'!AF37="","",'RELACIÓN FACTURAS ACTUACIÓN 2'!AF37))</f>
        <v/>
      </c>
      <c r="L95" s="18"/>
      <c r="M95" s="29" t="str">
        <f>IF(D95="","",IF(N95="","REVISAR",IF(OR(N95&lt;EXPEDIENTE!$F$24,N95&gt;EXPEDIENTE!$F$28),"SI","NO")))</f>
        <v/>
      </c>
      <c r="N95" s="174" t="str">
        <f t="shared" si="20"/>
        <v/>
      </c>
      <c r="O95" s="175">
        <f>IF(N95&lt;EXPEDIENTE!$H$24,-1,IF(N95&gt;EXPEDIENTE!$H$28,1,0))</f>
        <v>0</v>
      </c>
      <c r="P95" s="176" t="str">
        <f t="shared" si="21"/>
        <v/>
      </c>
      <c r="Q95" s="18"/>
      <c r="R95" s="196"/>
      <c r="S95" s="18" t="str">
        <f t="shared" si="22"/>
        <v/>
      </c>
      <c r="T95" s="29" t="str">
        <f t="shared" si="23"/>
        <v/>
      </c>
      <c r="U95" s="37" t="str">
        <f>IF('RELACIÓN FACTURAS ACTUACIÓN 2'!X37="","",'RELACIÓN FACTURAS ACTUACIÓN 2'!X37)</f>
        <v/>
      </c>
      <c r="V95" s="100" t="str">
        <f>IF('RELACIÓN FACTURAS ACTUACIÓN 2'!Y37="","",'RELACIÓN FACTURAS ACTUACIÓN 2'!Y37)</f>
        <v/>
      </c>
      <c r="W95" s="34"/>
      <c r="X95" s="103" t="str">
        <f t="shared" si="24"/>
        <v/>
      </c>
      <c r="Y95" s="41"/>
    </row>
    <row r="96" spans="2:25" ht="39.950000000000003" customHeight="1">
      <c r="B96" s="1">
        <f>IF(Y96&lt;&gt;"",MAX($B$6:B95)+1,0)</f>
        <v>0</v>
      </c>
      <c r="C96" s="4">
        <v>91</v>
      </c>
      <c r="D96" s="24" t="str">
        <f>IF('RELACIÓN FACTURAS ACTUACIÓN 2'!N38="","",'RELACIÓN FACTURAS ACTUACIÓN 2'!N38)</f>
        <v/>
      </c>
      <c r="E96" s="198" t="str">
        <f>IF(D96="SEGUNDO PAGO O POSTERIORES",E95,IF('RELACIÓN FACTURAS ACTUACIÓN 2'!O38="","",'RELACIÓN FACTURAS ACTUACIÓN 2'!O38))</f>
        <v/>
      </c>
      <c r="F96" s="25" t="str">
        <f>IF(D96="SEGUNDO PAGO O POSTERIORES",F95,IF('RELACIÓN FACTURAS ACTUACIÓN 2'!Q38="","",'RELACIÓN FACTURAS ACTUACIÓN 2'!Q38))</f>
        <v/>
      </c>
      <c r="G96" s="106" t="str">
        <f>IF(D96="","",IF(AND(D96="NUEVA FACTURA",'RELACIÓN FACTURAS ACTUACIÓN 2'!P38=""),"",IF(AND(D96="NUEVA FACTURA",'RELACIÓN FACTURAS ACTUACIÓN 2'!P38&lt;&gt;""),'RELACIÓN FACTURAS ACTUACIÓN 2'!P38,IF(D96="SEGUNDO PAGO O POSTERIORES",G95,""))))</f>
        <v/>
      </c>
      <c r="H96" s="18"/>
      <c r="I96" s="29" t="str">
        <f>IF(D96="","",IF(J96="","REVISAR",IF(OR(J96&lt;EXPEDIENTE!$F$24,J96&gt;EXPEDIENTE!$F$26),"SI","NO")))</f>
        <v/>
      </c>
      <c r="J96" s="109" t="str">
        <f t="shared" si="19"/>
        <v/>
      </c>
      <c r="K96" s="106" t="str">
        <f>IF(D96="","",IF('RELACIÓN FACTURAS ACTUACIÓN 2'!AF38="","",'RELACIÓN FACTURAS ACTUACIÓN 2'!AF38))</f>
        <v/>
      </c>
      <c r="L96" s="18"/>
      <c r="M96" s="29" t="str">
        <f>IF(D96="","",IF(N96="","REVISAR",IF(OR(N96&lt;EXPEDIENTE!$F$24,N96&gt;EXPEDIENTE!$F$28),"SI","NO")))</f>
        <v/>
      </c>
      <c r="N96" s="174" t="str">
        <f t="shared" si="20"/>
        <v/>
      </c>
      <c r="O96" s="175">
        <f>IF(N96&lt;EXPEDIENTE!$H$24,-1,IF(N96&gt;EXPEDIENTE!$H$28,1,0))</f>
        <v>0</v>
      </c>
      <c r="P96" s="176" t="str">
        <f t="shared" si="21"/>
        <v/>
      </c>
      <c r="Q96" s="18"/>
      <c r="R96" s="196"/>
      <c r="S96" s="18" t="str">
        <f t="shared" si="22"/>
        <v/>
      </c>
      <c r="T96" s="29" t="str">
        <f t="shared" si="23"/>
        <v/>
      </c>
      <c r="U96" s="37" t="str">
        <f>IF('RELACIÓN FACTURAS ACTUACIÓN 2'!X38="","",'RELACIÓN FACTURAS ACTUACIÓN 2'!X38)</f>
        <v/>
      </c>
      <c r="V96" s="100" t="str">
        <f>IF('RELACIÓN FACTURAS ACTUACIÓN 2'!Y38="","",'RELACIÓN FACTURAS ACTUACIÓN 2'!Y38)</f>
        <v/>
      </c>
      <c r="W96" s="34"/>
      <c r="X96" s="103" t="str">
        <f t="shared" si="24"/>
        <v/>
      </c>
      <c r="Y96" s="41"/>
    </row>
    <row r="97" spans="2:25" ht="39.950000000000003" customHeight="1">
      <c r="B97" s="1">
        <f>IF(Y97&lt;&gt;"",MAX($B$6:B96)+1,0)</f>
        <v>0</v>
      </c>
      <c r="C97" s="4">
        <v>92</v>
      </c>
      <c r="D97" s="24" t="str">
        <f>IF('RELACIÓN FACTURAS ACTUACIÓN 2'!N39="","",'RELACIÓN FACTURAS ACTUACIÓN 2'!N39)</f>
        <v/>
      </c>
      <c r="E97" s="198" t="str">
        <f>IF(D97="SEGUNDO PAGO O POSTERIORES",E96,IF('RELACIÓN FACTURAS ACTUACIÓN 2'!O39="","",'RELACIÓN FACTURAS ACTUACIÓN 2'!O39))</f>
        <v/>
      </c>
      <c r="F97" s="25" t="str">
        <f>IF(D97="SEGUNDO PAGO O POSTERIORES",F96,IF('RELACIÓN FACTURAS ACTUACIÓN 2'!Q39="","",'RELACIÓN FACTURAS ACTUACIÓN 2'!Q39))</f>
        <v/>
      </c>
      <c r="G97" s="106" t="str">
        <f>IF(D97="","",IF(AND(D97="NUEVA FACTURA",'RELACIÓN FACTURAS ACTUACIÓN 2'!P39=""),"",IF(AND(D97="NUEVA FACTURA",'RELACIÓN FACTURAS ACTUACIÓN 2'!P39&lt;&gt;""),'RELACIÓN FACTURAS ACTUACIÓN 2'!P39,IF(D97="SEGUNDO PAGO O POSTERIORES",G96,""))))</f>
        <v/>
      </c>
      <c r="H97" s="18"/>
      <c r="I97" s="29" t="str">
        <f>IF(D97="","",IF(J97="","REVISAR",IF(OR(J97&lt;EXPEDIENTE!$F$24,J97&gt;EXPEDIENTE!$F$26),"SI","NO")))</f>
        <v/>
      </c>
      <c r="J97" s="109" t="str">
        <f t="shared" si="19"/>
        <v/>
      </c>
      <c r="K97" s="106" t="str">
        <f>IF(D97="","",IF('RELACIÓN FACTURAS ACTUACIÓN 2'!AF39="","",'RELACIÓN FACTURAS ACTUACIÓN 2'!AF39))</f>
        <v/>
      </c>
      <c r="L97" s="18"/>
      <c r="M97" s="29" t="str">
        <f>IF(D97="","",IF(N97="","REVISAR",IF(OR(N97&lt;EXPEDIENTE!$F$24,N97&gt;EXPEDIENTE!$F$28),"SI","NO")))</f>
        <v/>
      </c>
      <c r="N97" s="174" t="str">
        <f t="shared" si="20"/>
        <v/>
      </c>
      <c r="O97" s="175">
        <f>IF(N97&lt;EXPEDIENTE!$H$24,-1,IF(N97&gt;EXPEDIENTE!$H$28,1,0))</f>
        <v>0</v>
      </c>
      <c r="P97" s="176" t="str">
        <f t="shared" si="21"/>
        <v/>
      </c>
      <c r="Q97" s="18"/>
      <c r="R97" s="196"/>
      <c r="S97" s="18" t="str">
        <f t="shared" si="22"/>
        <v/>
      </c>
      <c r="T97" s="29" t="str">
        <f t="shared" si="23"/>
        <v/>
      </c>
      <c r="U97" s="37" t="str">
        <f>IF('RELACIÓN FACTURAS ACTUACIÓN 2'!X39="","",'RELACIÓN FACTURAS ACTUACIÓN 2'!X39)</f>
        <v/>
      </c>
      <c r="V97" s="100" t="str">
        <f>IF('RELACIÓN FACTURAS ACTUACIÓN 2'!Y39="","",'RELACIÓN FACTURAS ACTUACIÓN 2'!Y39)</f>
        <v/>
      </c>
      <c r="W97" s="34"/>
      <c r="X97" s="103" t="str">
        <f t="shared" si="24"/>
        <v/>
      </c>
      <c r="Y97" s="41"/>
    </row>
    <row r="98" spans="2:25" ht="39.950000000000003" customHeight="1">
      <c r="B98" s="1">
        <f>IF(Y98&lt;&gt;"",MAX($B$6:B97)+1,0)</f>
        <v>0</v>
      </c>
      <c r="C98" s="4">
        <v>93</v>
      </c>
      <c r="D98" s="24" t="str">
        <f>IF('RELACIÓN FACTURAS ACTUACIÓN 2'!N40="","",'RELACIÓN FACTURAS ACTUACIÓN 2'!N40)</f>
        <v/>
      </c>
      <c r="E98" s="198" t="str">
        <f>IF(D98="SEGUNDO PAGO O POSTERIORES",E97,IF('RELACIÓN FACTURAS ACTUACIÓN 2'!O40="","",'RELACIÓN FACTURAS ACTUACIÓN 2'!O40))</f>
        <v/>
      </c>
      <c r="F98" s="25" t="str">
        <f>IF(D98="SEGUNDO PAGO O POSTERIORES",F97,IF('RELACIÓN FACTURAS ACTUACIÓN 2'!Q40="","",'RELACIÓN FACTURAS ACTUACIÓN 2'!Q40))</f>
        <v/>
      </c>
      <c r="G98" s="106" t="str">
        <f>IF(D98="","",IF(AND(D98="NUEVA FACTURA",'RELACIÓN FACTURAS ACTUACIÓN 2'!P40=""),"",IF(AND(D98="NUEVA FACTURA",'RELACIÓN FACTURAS ACTUACIÓN 2'!P40&lt;&gt;""),'RELACIÓN FACTURAS ACTUACIÓN 2'!P40,IF(D98="SEGUNDO PAGO O POSTERIORES",G97,""))))</f>
        <v/>
      </c>
      <c r="H98" s="18"/>
      <c r="I98" s="29" t="str">
        <f>IF(D98="","",IF(J98="","REVISAR",IF(OR(J98&lt;EXPEDIENTE!$F$24,J98&gt;EXPEDIENTE!$F$26),"SI","NO")))</f>
        <v/>
      </c>
      <c r="J98" s="109" t="str">
        <f t="shared" si="19"/>
        <v/>
      </c>
      <c r="K98" s="106" t="str">
        <f>IF(D98="","",IF('RELACIÓN FACTURAS ACTUACIÓN 2'!AF40="","",'RELACIÓN FACTURAS ACTUACIÓN 2'!AF40))</f>
        <v/>
      </c>
      <c r="L98" s="18"/>
      <c r="M98" s="29" t="str">
        <f>IF(D98="","",IF(N98="","REVISAR",IF(OR(N98&lt;EXPEDIENTE!$F$24,N98&gt;EXPEDIENTE!$F$28),"SI","NO")))</f>
        <v/>
      </c>
      <c r="N98" s="174" t="str">
        <f t="shared" si="20"/>
        <v/>
      </c>
      <c r="O98" s="175">
        <f>IF(N98&lt;EXPEDIENTE!$H$24,-1,IF(N98&gt;EXPEDIENTE!$H$28,1,0))</f>
        <v>0</v>
      </c>
      <c r="P98" s="176" t="str">
        <f t="shared" si="21"/>
        <v/>
      </c>
      <c r="Q98" s="18"/>
      <c r="R98" s="196"/>
      <c r="S98" s="18" t="str">
        <f t="shared" si="22"/>
        <v/>
      </c>
      <c r="T98" s="29" t="str">
        <f t="shared" si="23"/>
        <v/>
      </c>
      <c r="U98" s="37" t="str">
        <f>IF('RELACIÓN FACTURAS ACTUACIÓN 2'!X40="","",'RELACIÓN FACTURAS ACTUACIÓN 2'!X40)</f>
        <v/>
      </c>
      <c r="V98" s="100" t="str">
        <f>IF('RELACIÓN FACTURAS ACTUACIÓN 2'!Y40="","",'RELACIÓN FACTURAS ACTUACIÓN 2'!Y40)</f>
        <v/>
      </c>
      <c r="W98" s="34"/>
      <c r="X98" s="103" t="str">
        <f t="shared" si="24"/>
        <v/>
      </c>
      <c r="Y98" s="41"/>
    </row>
    <row r="99" spans="2:25" ht="39.950000000000003" customHeight="1">
      <c r="B99" s="1">
        <f>IF(Y99&lt;&gt;"",MAX($B$6:B98)+1,0)</f>
        <v>0</v>
      </c>
      <c r="C99" s="4">
        <v>94</v>
      </c>
      <c r="D99" s="24" t="str">
        <f>IF('RELACIÓN FACTURAS ACTUACIÓN 2'!N41="","",'RELACIÓN FACTURAS ACTUACIÓN 2'!N41)</f>
        <v/>
      </c>
      <c r="E99" s="198" t="str">
        <f>IF(D99="SEGUNDO PAGO O POSTERIORES",E98,IF('RELACIÓN FACTURAS ACTUACIÓN 2'!O41="","",'RELACIÓN FACTURAS ACTUACIÓN 2'!O41))</f>
        <v/>
      </c>
      <c r="F99" s="25" t="str">
        <f>IF(D99="SEGUNDO PAGO O POSTERIORES",F98,IF('RELACIÓN FACTURAS ACTUACIÓN 2'!Q41="","",'RELACIÓN FACTURAS ACTUACIÓN 2'!Q41))</f>
        <v/>
      </c>
      <c r="G99" s="106" t="str">
        <f>IF(D99="","",IF(AND(D99="NUEVA FACTURA",'RELACIÓN FACTURAS ACTUACIÓN 2'!P41=""),"",IF(AND(D99="NUEVA FACTURA",'RELACIÓN FACTURAS ACTUACIÓN 2'!P41&lt;&gt;""),'RELACIÓN FACTURAS ACTUACIÓN 2'!P41,IF(D99="SEGUNDO PAGO O POSTERIORES",G98,""))))</f>
        <v/>
      </c>
      <c r="H99" s="18"/>
      <c r="I99" s="29" t="str">
        <f>IF(D99="","",IF(J99="","REVISAR",IF(OR(J99&lt;EXPEDIENTE!$F$24,J99&gt;EXPEDIENTE!$F$26),"SI","NO")))</f>
        <v/>
      </c>
      <c r="J99" s="109" t="str">
        <f t="shared" si="19"/>
        <v/>
      </c>
      <c r="K99" s="106" t="str">
        <f>IF(D99="","",IF('RELACIÓN FACTURAS ACTUACIÓN 2'!AF41="","",'RELACIÓN FACTURAS ACTUACIÓN 2'!AF41))</f>
        <v/>
      </c>
      <c r="L99" s="18"/>
      <c r="M99" s="29" t="str">
        <f>IF(D99="","",IF(N99="","REVISAR",IF(OR(N99&lt;EXPEDIENTE!$F$24,N99&gt;EXPEDIENTE!$F$28),"SI","NO")))</f>
        <v/>
      </c>
      <c r="N99" s="174" t="str">
        <f t="shared" si="20"/>
        <v/>
      </c>
      <c r="O99" s="175">
        <f>IF(N99&lt;EXPEDIENTE!$H$24,-1,IF(N99&gt;EXPEDIENTE!$H$28,1,0))</f>
        <v>0</v>
      </c>
      <c r="P99" s="176" t="str">
        <f t="shared" si="21"/>
        <v/>
      </c>
      <c r="Q99" s="18"/>
      <c r="R99" s="196"/>
      <c r="S99" s="18" t="str">
        <f t="shared" si="22"/>
        <v/>
      </c>
      <c r="T99" s="29" t="str">
        <f t="shared" si="23"/>
        <v/>
      </c>
      <c r="U99" s="37" t="str">
        <f>IF('RELACIÓN FACTURAS ACTUACIÓN 2'!X41="","",'RELACIÓN FACTURAS ACTUACIÓN 2'!X41)</f>
        <v/>
      </c>
      <c r="V99" s="100" t="str">
        <f>IF('RELACIÓN FACTURAS ACTUACIÓN 2'!Y41="","",'RELACIÓN FACTURAS ACTUACIÓN 2'!Y41)</f>
        <v/>
      </c>
      <c r="W99" s="34"/>
      <c r="X99" s="103" t="str">
        <f t="shared" si="24"/>
        <v/>
      </c>
      <c r="Y99" s="41"/>
    </row>
    <row r="100" spans="2:25" ht="39.950000000000003" customHeight="1">
      <c r="B100" s="1">
        <f>IF(Y100&lt;&gt;"",MAX($B$6:B99)+1,0)</f>
        <v>0</v>
      </c>
      <c r="C100" s="4">
        <v>95</v>
      </c>
      <c r="D100" s="24" t="str">
        <f>IF('RELACIÓN FACTURAS ACTUACIÓN 2'!N42="","",'RELACIÓN FACTURAS ACTUACIÓN 2'!N42)</f>
        <v/>
      </c>
      <c r="E100" s="198" t="str">
        <f>IF(D100="SEGUNDO PAGO O POSTERIORES",E99,IF('RELACIÓN FACTURAS ACTUACIÓN 2'!O42="","",'RELACIÓN FACTURAS ACTUACIÓN 2'!O42))</f>
        <v/>
      </c>
      <c r="F100" s="25" t="str">
        <f>IF(D100="SEGUNDO PAGO O POSTERIORES",F99,IF('RELACIÓN FACTURAS ACTUACIÓN 2'!Q42="","",'RELACIÓN FACTURAS ACTUACIÓN 2'!Q42))</f>
        <v/>
      </c>
      <c r="G100" s="106" t="str">
        <f>IF(D100="","",IF(AND(D100="NUEVA FACTURA",'RELACIÓN FACTURAS ACTUACIÓN 2'!P42=""),"",IF(AND(D100="NUEVA FACTURA",'RELACIÓN FACTURAS ACTUACIÓN 2'!P42&lt;&gt;""),'RELACIÓN FACTURAS ACTUACIÓN 2'!P42,IF(D100="SEGUNDO PAGO O POSTERIORES",G99,""))))</f>
        <v/>
      </c>
      <c r="H100" s="18"/>
      <c r="I100" s="29" t="str">
        <f>IF(D100="","",IF(J100="","REVISAR",IF(OR(J100&lt;EXPEDIENTE!$F$24,J100&gt;EXPEDIENTE!$F$26),"SI","NO")))</f>
        <v/>
      </c>
      <c r="J100" s="109" t="str">
        <f t="shared" si="19"/>
        <v/>
      </c>
      <c r="K100" s="106" t="str">
        <f>IF(D100="","",IF('RELACIÓN FACTURAS ACTUACIÓN 2'!AF42="","",'RELACIÓN FACTURAS ACTUACIÓN 2'!AF42))</f>
        <v/>
      </c>
      <c r="L100" s="18"/>
      <c r="M100" s="29" t="str">
        <f>IF(D100="","",IF(N100="","REVISAR",IF(OR(N100&lt;EXPEDIENTE!$F$24,N100&gt;EXPEDIENTE!$F$28),"SI","NO")))</f>
        <v/>
      </c>
      <c r="N100" s="174" t="str">
        <f t="shared" si="20"/>
        <v/>
      </c>
      <c r="O100" s="175">
        <f>IF(N100&lt;EXPEDIENTE!$H$24,-1,IF(N100&gt;EXPEDIENTE!$H$28,1,0))</f>
        <v>0</v>
      </c>
      <c r="P100" s="176" t="str">
        <f t="shared" si="21"/>
        <v/>
      </c>
      <c r="Q100" s="18"/>
      <c r="R100" s="196"/>
      <c r="S100" s="18" t="str">
        <f t="shared" si="22"/>
        <v/>
      </c>
      <c r="T100" s="29" t="str">
        <f t="shared" si="23"/>
        <v/>
      </c>
      <c r="U100" s="37" t="str">
        <f>IF('RELACIÓN FACTURAS ACTUACIÓN 2'!X42="","",'RELACIÓN FACTURAS ACTUACIÓN 2'!X42)</f>
        <v/>
      </c>
      <c r="V100" s="100" t="str">
        <f>IF('RELACIÓN FACTURAS ACTUACIÓN 2'!Y42="","",'RELACIÓN FACTURAS ACTUACIÓN 2'!Y42)</f>
        <v/>
      </c>
      <c r="W100" s="34"/>
      <c r="X100" s="103" t="str">
        <f t="shared" si="24"/>
        <v/>
      </c>
      <c r="Y100" s="41"/>
    </row>
    <row r="101" spans="2:25" ht="39.950000000000003" customHeight="1">
      <c r="B101" s="1">
        <f>IF(Y101&lt;&gt;"",MAX($B$6:B100)+1,0)</f>
        <v>0</v>
      </c>
      <c r="C101" s="4">
        <v>96</v>
      </c>
      <c r="D101" s="24" t="str">
        <f>IF('RELACIÓN FACTURAS ACTUACIÓN 2'!N43="","",'RELACIÓN FACTURAS ACTUACIÓN 2'!N43)</f>
        <v/>
      </c>
      <c r="E101" s="198" t="str">
        <f>IF(D101="SEGUNDO PAGO O POSTERIORES",E100,IF('RELACIÓN FACTURAS ACTUACIÓN 2'!O43="","",'RELACIÓN FACTURAS ACTUACIÓN 2'!O43))</f>
        <v/>
      </c>
      <c r="F101" s="25" t="str">
        <f>IF(D101="SEGUNDO PAGO O POSTERIORES",F100,IF('RELACIÓN FACTURAS ACTUACIÓN 2'!Q43="","",'RELACIÓN FACTURAS ACTUACIÓN 2'!Q43))</f>
        <v/>
      </c>
      <c r="G101" s="106" t="str">
        <f>IF(D101="","",IF(AND(D101="NUEVA FACTURA",'RELACIÓN FACTURAS ACTUACIÓN 2'!P43=""),"",IF(AND(D101="NUEVA FACTURA",'RELACIÓN FACTURAS ACTUACIÓN 2'!P43&lt;&gt;""),'RELACIÓN FACTURAS ACTUACIÓN 2'!P43,IF(D101="SEGUNDO PAGO O POSTERIORES",G100,""))))</f>
        <v/>
      </c>
      <c r="H101" s="18"/>
      <c r="I101" s="29" t="str">
        <f>IF(D101="","",IF(J101="","REVISAR",IF(OR(J101&lt;EXPEDIENTE!$F$24,J101&gt;EXPEDIENTE!$F$26),"SI","NO")))</f>
        <v/>
      </c>
      <c r="J101" s="109" t="str">
        <f t="shared" si="19"/>
        <v/>
      </c>
      <c r="K101" s="106" t="str">
        <f>IF(D101="","",IF('RELACIÓN FACTURAS ACTUACIÓN 2'!AF43="","",'RELACIÓN FACTURAS ACTUACIÓN 2'!AF43))</f>
        <v/>
      </c>
      <c r="L101" s="18"/>
      <c r="M101" s="29" t="str">
        <f>IF(D101="","",IF(N101="","REVISAR",IF(OR(N101&lt;EXPEDIENTE!$F$24,N101&gt;EXPEDIENTE!$F$28),"SI","NO")))</f>
        <v/>
      </c>
      <c r="N101" s="174" t="str">
        <f t="shared" si="20"/>
        <v/>
      </c>
      <c r="O101" s="175">
        <f>IF(N101&lt;EXPEDIENTE!$H$24,-1,IF(N101&gt;EXPEDIENTE!$H$28,1,0))</f>
        <v>0</v>
      </c>
      <c r="P101" s="176" t="str">
        <f t="shared" si="21"/>
        <v/>
      </c>
      <c r="Q101" s="18"/>
      <c r="R101" s="196"/>
      <c r="S101" s="18" t="str">
        <f t="shared" si="22"/>
        <v/>
      </c>
      <c r="T101" s="29" t="str">
        <f t="shared" si="23"/>
        <v/>
      </c>
      <c r="U101" s="37" t="str">
        <f>IF('RELACIÓN FACTURAS ACTUACIÓN 2'!X43="","",'RELACIÓN FACTURAS ACTUACIÓN 2'!X43)</f>
        <v/>
      </c>
      <c r="V101" s="100" t="str">
        <f>IF('RELACIÓN FACTURAS ACTUACIÓN 2'!Y43="","",'RELACIÓN FACTURAS ACTUACIÓN 2'!Y43)</f>
        <v/>
      </c>
      <c r="W101" s="34"/>
      <c r="X101" s="103" t="str">
        <f t="shared" si="24"/>
        <v/>
      </c>
      <c r="Y101" s="41"/>
    </row>
    <row r="102" spans="2:25" ht="39.950000000000003" customHeight="1">
      <c r="B102" s="1">
        <f>IF(Y102&lt;&gt;"",MAX($B$6:B101)+1,0)</f>
        <v>0</v>
      </c>
      <c r="C102" s="4">
        <v>97</v>
      </c>
      <c r="D102" s="24" t="str">
        <f>IF('RELACIÓN FACTURAS ACTUACIÓN 2'!N44="","",'RELACIÓN FACTURAS ACTUACIÓN 2'!N44)</f>
        <v/>
      </c>
      <c r="E102" s="198" t="str">
        <f>IF(D102="SEGUNDO PAGO O POSTERIORES",E101,IF('RELACIÓN FACTURAS ACTUACIÓN 2'!O44="","",'RELACIÓN FACTURAS ACTUACIÓN 2'!O44))</f>
        <v/>
      </c>
      <c r="F102" s="25" t="str">
        <f>IF(D102="SEGUNDO PAGO O POSTERIORES",F101,IF('RELACIÓN FACTURAS ACTUACIÓN 2'!Q44="","",'RELACIÓN FACTURAS ACTUACIÓN 2'!Q44))</f>
        <v/>
      </c>
      <c r="G102" s="106" t="str">
        <f>IF(D102="","",IF(AND(D102="NUEVA FACTURA",'RELACIÓN FACTURAS ACTUACIÓN 2'!P44=""),"",IF(AND(D102="NUEVA FACTURA",'RELACIÓN FACTURAS ACTUACIÓN 2'!P44&lt;&gt;""),'RELACIÓN FACTURAS ACTUACIÓN 2'!P44,IF(D102="SEGUNDO PAGO O POSTERIORES",G101,""))))</f>
        <v/>
      </c>
      <c r="H102" s="18"/>
      <c r="I102" s="29" t="str">
        <f>IF(D102="","",IF(J102="","REVISAR",IF(OR(J102&lt;EXPEDIENTE!$F$24,J102&gt;EXPEDIENTE!$F$26),"SI","NO")))</f>
        <v/>
      </c>
      <c r="J102" s="109" t="str">
        <f t="shared" si="19"/>
        <v/>
      </c>
      <c r="K102" s="106" t="str">
        <f>IF(D102="","",IF('RELACIÓN FACTURAS ACTUACIÓN 2'!AF44="","",'RELACIÓN FACTURAS ACTUACIÓN 2'!AF44))</f>
        <v/>
      </c>
      <c r="L102" s="18"/>
      <c r="M102" s="29" t="str">
        <f>IF(D102="","",IF(N102="","REVISAR",IF(OR(N102&lt;EXPEDIENTE!$F$24,N102&gt;EXPEDIENTE!$F$28),"SI","NO")))</f>
        <v/>
      </c>
      <c r="N102" s="174" t="str">
        <f t="shared" si="20"/>
        <v/>
      </c>
      <c r="O102" s="175">
        <f>IF(N102&lt;EXPEDIENTE!$H$24,-1,IF(N102&gt;EXPEDIENTE!$H$28,1,0))</f>
        <v>0</v>
      </c>
      <c r="P102" s="176" t="str">
        <f t="shared" si="21"/>
        <v/>
      </c>
      <c r="Q102" s="18"/>
      <c r="R102" s="196"/>
      <c r="S102" s="18" t="str">
        <f t="shared" si="22"/>
        <v/>
      </c>
      <c r="T102" s="29" t="str">
        <f t="shared" si="23"/>
        <v/>
      </c>
      <c r="U102" s="37" t="str">
        <f>IF('RELACIÓN FACTURAS ACTUACIÓN 2'!X44="","",'RELACIÓN FACTURAS ACTUACIÓN 2'!X44)</f>
        <v/>
      </c>
      <c r="V102" s="100" t="str">
        <f>IF('RELACIÓN FACTURAS ACTUACIÓN 2'!Y44="","",'RELACIÓN FACTURAS ACTUACIÓN 2'!Y44)</f>
        <v/>
      </c>
      <c r="W102" s="34"/>
      <c r="X102" s="103" t="str">
        <f t="shared" si="24"/>
        <v/>
      </c>
      <c r="Y102" s="41"/>
    </row>
    <row r="103" spans="2:25" ht="39.950000000000003" customHeight="1">
      <c r="B103" s="1">
        <f>IF(Y103&lt;&gt;"",MAX($B$6:B102)+1,0)</f>
        <v>0</v>
      </c>
      <c r="C103" s="4">
        <v>98</v>
      </c>
      <c r="D103" s="24" t="str">
        <f>IF('RELACIÓN FACTURAS ACTUACIÓN 2'!N45="","",'RELACIÓN FACTURAS ACTUACIÓN 2'!N45)</f>
        <v/>
      </c>
      <c r="E103" s="198" t="str">
        <f>IF(D103="SEGUNDO PAGO O POSTERIORES",E102,IF('RELACIÓN FACTURAS ACTUACIÓN 2'!O45="","",'RELACIÓN FACTURAS ACTUACIÓN 2'!O45))</f>
        <v/>
      </c>
      <c r="F103" s="25" t="str">
        <f>IF(D103="SEGUNDO PAGO O POSTERIORES",F102,IF('RELACIÓN FACTURAS ACTUACIÓN 2'!Q45="","",'RELACIÓN FACTURAS ACTUACIÓN 2'!Q45))</f>
        <v/>
      </c>
      <c r="G103" s="106" t="str">
        <f>IF(D103="","",IF(AND(D103="NUEVA FACTURA",'RELACIÓN FACTURAS ACTUACIÓN 2'!P45=""),"",IF(AND(D103="NUEVA FACTURA",'RELACIÓN FACTURAS ACTUACIÓN 2'!P45&lt;&gt;""),'RELACIÓN FACTURAS ACTUACIÓN 2'!P45,IF(D103="SEGUNDO PAGO O POSTERIORES",G102,""))))</f>
        <v/>
      </c>
      <c r="H103" s="18"/>
      <c r="I103" s="29" t="str">
        <f>IF(D103="","",IF(J103="","REVISAR",IF(OR(J103&lt;EXPEDIENTE!$F$24,J103&gt;EXPEDIENTE!$F$26),"SI","NO")))</f>
        <v/>
      </c>
      <c r="J103" s="109" t="str">
        <f t="shared" si="19"/>
        <v/>
      </c>
      <c r="K103" s="106" t="str">
        <f>IF(D103="","",IF('RELACIÓN FACTURAS ACTUACIÓN 2'!AF45="","",'RELACIÓN FACTURAS ACTUACIÓN 2'!AF45))</f>
        <v/>
      </c>
      <c r="L103" s="18"/>
      <c r="M103" s="29" t="str">
        <f>IF(D103="","",IF(N103="","REVISAR",IF(OR(N103&lt;EXPEDIENTE!$F$24,N103&gt;EXPEDIENTE!$F$28),"SI","NO")))</f>
        <v/>
      </c>
      <c r="N103" s="174" t="str">
        <f t="shared" si="20"/>
        <v/>
      </c>
      <c r="O103" s="175">
        <f>IF(N103&lt;EXPEDIENTE!$H$24,-1,IF(N103&gt;EXPEDIENTE!$H$28,1,0))</f>
        <v>0</v>
      </c>
      <c r="P103" s="176" t="str">
        <f t="shared" si="21"/>
        <v/>
      </c>
      <c r="Q103" s="18"/>
      <c r="R103" s="196"/>
      <c r="S103" s="18" t="str">
        <f t="shared" si="22"/>
        <v/>
      </c>
      <c r="T103" s="29" t="str">
        <f t="shared" si="23"/>
        <v/>
      </c>
      <c r="U103" s="37" t="str">
        <f>IF('RELACIÓN FACTURAS ACTUACIÓN 2'!X45="","",'RELACIÓN FACTURAS ACTUACIÓN 2'!X45)</f>
        <v/>
      </c>
      <c r="V103" s="100" t="str">
        <f>IF('RELACIÓN FACTURAS ACTUACIÓN 2'!Y45="","",'RELACIÓN FACTURAS ACTUACIÓN 2'!Y45)</f>
        <v/>
      </c>
      <c r="W103" s="34"/>
      <c r="X103" s="103" t="str">
        <f t="shared" si="24"/>
        <v/>
      </c>
      <c r="Y103" s="41"/>
    </row>
    <row r="104" spans="2:25" ht="39.950000000000003" customHeight="1">
      <c r="B104" s="1">
        <f>IF(Y104&lt;&gt;"",MAX($B$6:B103)+1,0)</f>
        <v>0</v>
      </c>
      <c r="C104" s="4">
        <v>99</v>
      </c>
      <c r="D104" s="24" t="str">
        <f>IF('RELACIÓN FACTURAS ACTUACIÓN 2'!N46="","",'RELACIÓN FACTURAS ACTUACIÓN 2'!N46)</f>
        <v/>
      </c>
      <c r="E104" s="198" t="str">
        <f>IF(D104="SEGUNDO PAGO O POSTERIORES",E103,IF('RELACIÓN FACTURAS ACTUACIÓN 2'!O46="","",'RELACIÓN FACTURAS ACTUACIÓN 2'!O46))</f>
        <v/>
      </c>
      <c r="F104" s="25" t="str">
        <f>IF(D104="SEGUNDO PAGO O POSTERIORES",F103,IF('RELACIÓN FACTURAS ACTUACIÓN 2'!Q46="","",'RELACIÓN FACTURAS ACTUACIÓN 2'!Q46))</f>
        <v/>
      </c>
      <c r="G104" s="106" t="str">
        <f>IF(D104="","",IF(AND(D104="NUEVA FACTURA",'RELACIÓN FACTURAS ACTUACIÓN 2'!P46=""),"",IF(AND(D104="NUEVA FACTURA",'RELACIÓN FACTURAS ACTUACIÓN 2'!P46&lt;&gt;""),'RELACIÓN FACTURAS ACTUACIÓN 2'!P46,IF(D104="SEGUNDO PAGO O POSTERIORES",G103,""))))</f>
        <v/>
      </c>
      <c r="H104" s="18"/>
      <c r="I104" s="29" t="str">
        <f>IF(D104="","",IF(J104="","REVISAR",IF(OR(J104&lt;EXPEDIENTE!$F$24,J104&gt;EXPEDIENTE!$F$26),"SI","NO")))</f>
        <v/>
      </c>
      <c r="J104" s="109" t="str">
        <f t="shared" si="19"/>
        <v/>
      </c>
      <c r="K104" s="106" t="str">
        <f>IF(D104="","",IF('RELACIÓN FACTURAS ACTUACIÓN 2'!AF46="","",'RELACIÓN FACTURAS ACTUACIÓN 2'!AF46))</f>
        <v/>
      </c>
      <c r="L104" s="18"/>
      <c r="M104" s="29" t="str">
        <f>IF(D104="","",IF(N104="","REVISAR",IF(OR(N104&lt;EXPEDIENTE!$F$24,N104&gt;EXPEDIENTE!$F$28),"SI","NO")))</f>
        <v/>
      </c>
      <c r="N104" s="174" t="str">
        <f t="shared" si="20"/>
        <v/>
      </c>
      <c r="O104" s="175">
        <f>IF(N104&lt;EXPEDIENTE!$H$24,-1,IF(N104&gt;EXPEDIENTE!$H$28,1,0))</f>
        <v>0</v>
      </c>
      <c r="P104" s="176" t="str">
        <f t="shared" si="21"/>
        <v/>
      </c>
      <c r="Q104" s="18"/>
      <c r="R104" s="196"/>
      <c r="S104" s="18" t="str">
        <f t="shared" si="22"/>
        <v/>
      </c>
      <c r="T104" s="29" t="str">
        <f t="shared" si="23"/>
        <v/>
      </c>
      <c r="U104" s="37" t="str">
        <f>IF('RELACIÓN FACTURAS ACTUACIÓN 2'!X46="","",'RELACIÓN FACTURAS ACTUACIÓN 2'!X46)</f>
        <v/>
      </c>
      <c r="V104" s="100" t="str">
        <f>IF('RELACIÓN FACTURAS ACTUACIÓN 2'!Y46="","",'RELACIÓN FACTURAS ACTUACIÓN 2'!Y46)</f>
        <v/>
      </c>
      <c r="W104" s="34"/>
      <c r="X104" s="103" t="str">
        <f t="shared" si="24"/>
        <v/>
      </c>
      <c r="Y104" s="41"/>
    </row>
    <row r="105" spans="2:25" ht="39.950000000000003" customHeight="1">
      <c r="B105" s="1">
        <f>IF(Y105&lt;&gt;"",MAX($B$6:B104)+1,0)</f>
        <v>0</v>
      </c>
      <c r="C105" s="4">
        <v>100</v>
      </c>
      <c r="D105" s="24" t="str">
        <f>IF('RELACIÓN FACTURAS ACTUACIÓN 2'!N47="","",'RELACIÓN FACTURAS ACTUACIÓN 2'!N47)</f>
        <v/>
      </c>
      <c r="E105" s="198" t="str">
        <f>IF(D105="SEGUNDO PAGO O POSTERIORES",E104,IF('RELACIÓN FACTURAS ACTUACIÓN 2'!O47="","",'RELACIÓN FACTURAS ACTUACIÓN 2'!O47))</f>
        <v/>
      </c>
      <c r="F105" s="25" t="str">
        <f>IF(D105="SEGUNDO PAGO O POSTERIORES",F104,IF('RELACIÓN FACTURAS ACTUACIÓN 2'!Q47="","",'RELACIÓN FACTURAS ACTUACIÓN 2'!Q47))</f>
        <v/>
      </c>
      <c r="G105" s="106" t="str">
        <f>IF(D105="","",IF(AND(D105="NUEVA FACTURA",'RELACIÓN FACTURAS ACTUACIÓN 2'!P47=""),"",IF(AND(D105="NUEVA FACTURA",'RELACIÓN FACTURAS ACTUACIÓN 2'!P47&lt;&gt;""),'RELACIÓN FACTURAS ACTUACIÓN 2'!P47,IF(D105="SEGUNDO PAGO O POSTERIORES",G104,""))))</f>
        <v/>
      </c>
      <c r="H105" s="18"/>
      <c r="I105" s="29" t="str">
        <f>IF(D105="","",IF(J105="","REVISAR",IF(OR(J105&lt;EXPEDIENTE!$F$24,J105&gt;EXPEDIENTE!$F$26),"SI","NO")))</f>
        <v/>
      </c>
      <c r="J105" s="109" t="str">
        <f t="shared" ref="J105:J124" si="25">IF(D105="","",IF(H105&lt;&gt;"",H105,G105))</f>
        <v/>
      </c>
      <c r="K105" s="106" t="str">
        <f>IF(D105="","",IF('RELACIÓN FACTURAS ACTUACIÓN 2'!AF47="","",'RELACIÓN FACTURAS ACTUACIÓN 2'!AF47))</f>
        <v/>
      </c>
      <c r="L105" s="18"/>
      <c r="M105" s="29" t="str">
        <f>IF(D105="","",IF(N105="","REVISAR",IF(OR(N105&lt;EXPEDIENTE!$F$24,N105&gt;EXPEDIENTE!$F$28),"SI","NO")))</f>
        <v/>
      </c>
      <c r="N105" s="174" t="str">
        <f t="shared" ref="N105:N124" si="26">IF(D105="","",IF(L105&lt;&gt;"",L105,K105))</f>
        <v/>
      </c>
      <c r="O105" s="175">
        <f>IF(N105&lt;EXPEDIENTE!$H$24,-1,IF(N105&gt;EXPEDIENTE!$H$28,1,0))</f>
        <v>0</v>
      </c>
      <c r="P105" s="176" t="str">
        <f t="shared" ref="P105:P124" si="27">IF(D105="","",IF(OR(J105="",N105=""),"PDTE",IF(N105-J105&gt;30,"SI","NO")))</f>
        <v/>
      </c>
      <c r="Q105" s="18"/>
      <c r="R105" s="196"/>
      <c r="S105" s="18" t="str">
        <f t="shared" ref="S105:S124" si="28">IF(OR(Q105="",R105=""),"",IF(P105="SI",DATE(YEAR(Q105),MONTH(Q105),DAY(Q105)+R105),""))</f>
        <v/>
      </c>
      <c r="T105" s="29" t="str">
        <f t="shared" ref="T105:T124" si="29">IF(D105="","",IF(AND(P105="NO",Q105="",S105=""),"NO",IF(OR(Q105="",R105="",S105=""),"PDTE",IF(S105&lt;N105,"SI","NO"))))</f>
        <v/>
      </c>
      <c r="U105" s="37" t="str">
        <f>IF('RELACIÓN FACTURAS ACTUACIÓN 2'!X47="","",'RELACIÓN FACTURAS ACTUACIÓN 2'!X47)</f>
        <v/>
      </c>
      <c r="V105" s="100" t="str">
        <f>IF('RELACIÓN FACTURAS ACTUACIÓN 2'!Y47="","",'RELACIÓN FACTURAS ACTUACIÓN 2'!Y47)</f>
        <v/>
      </c>
      <c r="W105" s="34"/>
      <c r="X105" s="103" t="str">
        <f t="shared" ref="X105:X124" si="30">IF(D105="","",IF(AND(I105="NO",M105="NO",T105="NO",W105="NO"),"OK","NO OK"))</f>
        <v/>
      </c>
      <c r="Y105" s="41"/>
    </row>
    <row r="106" spans="2:25" ht="39.950000000000003" customHeight="1">
      <c r="B106" s="1">
        <f>IF(Y106&lt;&gt;"",MAX($B$6:B105)+1,0)</f>
        <v>0</v>
      </c>
      <c r="C106" s="4">
        <v>101</v>
      </c>
      <c r="D106" s="24" t="str">
        <f>IF('RELACIÓN FACTURAS ACTUACIÓN 2'!N48="","",'RELACIÓN FACTURAS ACTUACIÓN 2'!N48)</f>
        <v/>
      </c>
      <c r="E106" s="198" t="str">
        <f>IF(D106="SEGUNDO PAGO O POSTERIORES",E105,IF('RELACIÓN FACTURAS ACTUACIÓN 2'!O48="","",'RELACIÓN FACTURAS ACTUACIÓN 2'!O48))</f>
        <v/>
      </c>
      <c r="F106" s="25" t="str">
        <f>IF(D106="SEGUNDO PAGO O POSTERIORES",F105,IF('RELACIÓN FACTURAS ACTUACIÓN 2'!Q48="","",'RELACIÓN FACTURAS ACTUACIÓN 2'!Q48))</f>
        <v/>
      </c>
      <c r="G106" s="106" t="str">
        <f>IF(D106="","",IF(AND(D106="NUEVA FACTURA",'RELACIÓN FACTURAS ACTUACIÓN 2'!P48=""),"",IF(AND(D106="NUEVA FACTURA",'RELACIÓN FACTURAS ACTUACIÓN 2'!P48&lt;&gt;""),'RELACIÓN FACTURAS ACTUACIÓN 2'!P48,IF(D106="SEGUNDO PAGO O POSTERIORES",G105,""))))</f>
        <v/>
      </c>
      <c r="H106" s="18"/>
      <c r="I106" s="29" t="str">
        <f>IF(D106="","",IF(J106="","REVISAR",IF(OR(J106&lt;EXPEDIENTE!$F$24,J106&gt;EXPEDIENTE!$F$26),"SI","NO")))</f>
        <v/>
      </c>
      <c r="J106" s="109" t="str">
        <f t="shared" si="25"/>
        <v/>
      </c>
      <c r="K106" s="106" t="str">
        <f>IF(D106="","",IF('RELACIÓN FACTURAS ACTUACIÓN 2'!AF48="","",'RELACIÓN FACTURAS ACTUACIÓN 2'!AF48))</f>
        <v/>
      </c>
      <c r="L106" s="18"/>
      <c r="M106" s="29" t="str">
        <f>IF(D106="","",IF(N106="","REVISAR",IF(OR(N106&lt;EXPEDIENTE!$F$24,N106&gt;EXPEDIENTE!$F$28),"SI","NO")))</f>
        <v/>
      </c>
      <c r="N106" s="174" t="str">
        <f t="shared" si="26"/>
        <v/>
      </c>
      <c r="O106" s="175">
        <f>IF(N106&lt;EXPEDIENTE!$H$24,-1,IF(N106&gt;EXPEDIENTE!$H$28,1,0))</f>
        <v>0</v>
      </c>
      <c r="P106" s="176" t="str">
        <f t="shared" si="27"/>
        <v/>
      </c>
      <c r="Q106" s="18"/>
      <c r="R106" s="196"/>
      <c r="S106" s="18" t="str">
        <f t="shared" si="28"/>
        <v/>
      </c>
      <c r="T106" s="29" t="str">
        <f t="shared" si="29"/>
        <v/>
      </c>
      <c r="U106" s="37" t="str">
        <f>IF('RELACIÓN FACTURAS ACTUACIÓN 2'!X48="","",'RELACIÓN FACTURAS ACTUACIÓN 2'!X48)</f>
        <v/>
      </c>
      <c r="V106" s="100" t="str">
        <f>IF('RELACIÓN FACTURAS ACTUACIÓN 2'!Y48="","",'RELACIÓN FACTURAS ACTUACIÓN 2'!Y48)</f>
        <v/>
      </c>
      <c r="W106" s="34"/>
      <c r="X106" s="103" t="str">
        <f t="shared" si="30"/>
        <v/>
      </c>
      <c r="Y106" s="41"/>
    </row>
    <row r="107" spans="2:25" ht="39.950000000000003" customHeight="1">
      <c r="B107" s="1">
        <f>IF(Y107&lt;&gt;"",MAX($B$6:B106)+1,0)</f>
        <v>0</v>
      </c>
      <c r="C107" s="4">
        <v>102</v>
      </c>
      <c r="D107" s="24" t="str">
        <f>IF('RELACIÓN FACTURAS ACTUACIÓN 2'!N49="","",'RELACIÓN FACTURAS ACTUACIÓN 2'!N49)</f>
        <v/>
      </c>
      <c r="E107" s="198" t="str">
        <f>IF(D107="SEGUNDO PAGO O POSTERIORES",E106,IF('RELACIÓN FACTURAS ACTUACIÓN 2'!O49="","",'RELACIÓN FACTURAS ACTUACIÓN 2'!O49))</f>
        <v/>
      </c>
      <c r="F107" s="25" t="str">
        <f>IF(D107="SEGUNDO PAGO O POSTERIORES",F106,IF('RELACIÓN FACTURAS ACTUACIÓN 2'!Q49="","",'RELACIÓN FACTURAS ACTUACIÓN 2'!Q49))</f>
        <v/>
      </c>
      <c r="G107" s="106" t="str">
        <f>IF(D107="","",IF(AND(D107="NUEVA FACTURA",'RELACIÓN FACTURAS ACTUACIÓN 2'!P49=""),"",IF(AND(D107="NUEVA FACTURA",'RELACIÓN FACTURAS ACTUACIÓN 2'!P49&lt;&gt;""),'RELACIÓN FACTURAS ACTUACIÓN 2'!P49,IF(D107="SEGUNDO PAGO O POSTERIORES",G106,""))))</f>
        <v/>
      </c>
      <c r="H107" s="18"/>
      <c r="I107" s="29" t="str">
        <f>IF(D107="","",IF(J107="","REVISAR",IF(OR(J107&lt;EXPEDIENTE!$F$24,J107&gt;EXPEDIENTE!$F$26),"SI","NO")))</f>
        <v/>
      </c>
      <c r="J107" s="109" t="str">
        <f t="shared" si="25"/>
        <v/>
      </c>
      <c r="K107" s="106" t="str">
        <f>IF(D107="","",IF('RELACIÓN FACTURAS ACTUACIÓN 2'!AF49="","",'RELACIÓN FACTURAS ACTUACIÓN 2'!AF49))</f>
        <v/>
      </c>
      <c r="L107" s="18"/>
      <c r="M107" s="29" t="str">
        <f>IF(D107="","",IF(N107="","REVISAR",IF(OR(N107&lt;EXPEDIENTE!$F$24,N107&gt;EXPEDIENTE!$F$28),"SI","NO")))</f>
        <v/>
      </c>
      <c r="N107" s="174" t="str">
        <f t="shared" si="26"/>
        <v/>
      </c>
      <c r="O107" s="175">
        <f>IF(N107&lt;EXPEDIENTE!$H$24,-1,IF(N107&gt;EXPEDIENTE!$H$28,1,0))</f>
        <v>0</v>
      </c>
      <c r="P107" s="176" t="str">
        <f t="shared" si="27"/>
        <v/>
      </c>
      <c r="Q107" s="18"/>
      <c r="R107" s="196"/>
      <c r="S107" s="18" t="str">
        <f t="shared" si="28"/>
        <v/>
      </c>
      <c r="T107" s="29" t="str">
        <f t="shared" si="29"/>
        <v/>
      </c>
      <c r="U107" s="37" t="str">
        <f>IF('RELACIÓN FACTURAS ACTUACIÓN 2'!X49="","",'RELACIÓN FACTURAS ACTUACIÓN 2'!X49)</f>
        <v/>
      </c>
      <c r="V107" s="100" t="str">
        <f>IF('RELACIÓN FACTURAS ACTUACIÓN 2'!Y49="","",'RELACIÓN FACTURAS ACTUACIÓN 2'!Y49)</f>
        <v/>
      </c>
      <c r="W107" s="34"/>
      <c r="X107" s="103" t="str">
        <f t="shared" si="30"/>
        <v/>
      </c>
      <c r="Y107" s="41"/>
    </row>
    <row r="108" spans="2:25" ht="39.950000000000003" customHeight="1">
      <c r="B108" s="1">
        <f>IF(Y108&lt;&gt;"",MAX($B$6:B107)+1,0)</f>
        <v>0</v>
      </c>
      <c r="C108" s="4">
        <v>103</v>
      </c>
      <c r="D108" s="24" t="str">
        <f>IF('RELACIÓN FACTURAS ACTUACIÓN 2'!N50="","",'RELACIÓN FACTURAS ACTUACIÓN 2'!N50)</f>
        <v/>
      </c>
      <c r="E108" s="198" t="str">
        <f>IF(D108="SEGUNDO PAGO O POSTERIORES",E107,IF('RELACIÓN FACTURAS ACTUACIÓN 2'!O50="","",'RELACIÓN FACTURAS ACTUACIÓN 2'!O50))</f>
        <v/>
      </c>
      <c r="F108" s="25" t="str">
        <f>IF(D108="SEGUNDO PAGO O POSTERIORES",F107,IF('RELACIÓN FACTURAS ACTUACIÓN 2'!Q50="","",'RELACIÓN FACTURAS ACTUACIÓN 2'!Q50))</f>
        <v/>
      </c>
      <c r="G108" s="106" t="str">
        <f>IF(D108="","",IF(AND(D108="NUEVA FACTURA",'RELACIÓN FACTURAS ACTUACIÓN 2'!P50=""),"",IF(AND(D108="NUEVA FACTURA",'RELACIÓN FACTURAS ACTUACIÓN 2'!P50&lt;&gt;""),'RELACIÓN FACTURAS ACTUACIÓN 2'!P50,IF(D108="SEGUNDO PAGO O POSTERIORES",G107,""))))</f>
        <v/>
      </c>
      <c r="H108" s="18"/>
      <c r="I108" s="29" t="str">
        <f>IF(D108="","",IF(J108="","REVISAR",IF(OR(J108&lt;EXPEDIENTE!$F$24,J108&gt;EXPEDIENTE!$F$26),"SI","NO")))</f>
        <v/>
      </c>
      <c r="J108" s="109" t="str">
        <f t="shared" si="25"/>
        <v/>
      </c>
      <c r="K108" s="106" t="str">
        <f>IF(D108="","",IF('RELACIÓN FACTURAS ACTUACIÓN 2'!AF50="","",'RELACIÓN FACTURAS ACTUACIÓN 2'!AF50))</f>
        <v/>
      </c>
      <c r="L108" s="18"/>
      <c r="M108" s="29" t="str">
        <f>IF(D108="","",IF(N108="","REVISAR",IF(OR(N108&lt;EXPEDIENTE!$F$24,N108&gt;EXPEDIENTE!$F$28),"SI","NO")))</f>
        <v/>
      </c>
      <c r="N108" s="174" t="str">
        <f t="shared" si="26"/>
        <v/>
      </c>
      <c r="O108" s="175">
        <f>IF(N108&lt;EXPEDIENTE!$H$24,-1,IF(N108&gt;EXPEDIENTE!$H$28,1,0))</f>
        <v>0</v>
      </c>
      <c r="P108" s="176" t="str">
        <f t="shared" si="27"/>
        <v/>
      </c>
      <c r="Q108" s="18"/>
      <c r="R108" s="196"/>
      <c r="S108" s="18" t="str">
        <f t="shared" si="28"/>
        <v/>
      </c>
      <c r="T108" s="29" t="str">
        <f t="shared" si="29"/>
        <v/>
      </c>
      <c r="U108" s="37" t="str">
        <f>IF('RELACIÓN FACTURAS ACTUACIÓN 2'!X50="","",'RELACIÓN FACTURAS ACTUACIÓN 2'!X50)</f>
        <v/>
      </c>
      <c r="V108" s="100" t="str">
        <f>IF('RELACIÓN FACTURAS ACTUACIÓN 2'!Y50="","",'RELACIÓN FACTURAS ACTUACIÓN 2'!Y50)</f>
        <v/>
      </c>
      <c r="W108" s="34"/>
      <c r="X108" s="103" t="str">
        <f t="shared" si="30"/>
        <v/>
      </c>
      <c r="Y108" s="41"/>
    </row>
    <row r="109" spans="2:25" ht="39.950000000000003" customHeight="1">
      <c r="B109" s="1">
        <f>IF(Y109&lt;&gt;"",MAX($B$6:B108)+1,0)</f>
        <v>0</v>
      </c>
      <c r="C109" s="4">
        <v>104</v>
      </c>
      <c r="D109" s="24" t="str">
        <f>IF('RELACIÓN FACTURAS ACTUACIÓN 2'!N51="","",'RELACIÓN FACTURAS ACTUACIÓN 2'!N51)</f>
        <v/>
      </c>
      <c r="E109" s="198" t="str">
        <f>IF(D109="SEGUNDO PAGO O POSTERIORES",E108,IF('RELACIÓN FACTURAS ACTUACIÓN 2'!O51="","",'RELACIÓN FACTURAS ACTUACIÓN 2'!O51))</f>
        <v/>
      </c>
      <c r="F109" s="25" t="str">
        <f>IF(D109="SEGUNDO PAGO O POSTERIORES",F108,IF('RELACIÓN FACTURAS ACTUACIÓN 2'!Q51="","",'RELACIÓN FACTURAS ACTUACIÓN 2'!Q51))</f>
        <v/>
      </c>
      <c r="G109" s="106" t="str">
        <f>IF(D109="","",IF(AND(D109="NUEVA FACTURA",'RELACIÓN FACTURAS ACTUACIÓN 2'!P51=""),"",IF(AND(D109="NUEVA FACTURA",'RELACIÓN FACTURAS ACTUACIÓN 2'!P51&lt;&gt;""),'RELACIÓN FACTURAS ACTUACIÓN 2'!P51,IF(D109="SEGUNDO PAGO O POSTERIORES",G108,""))))</f>
        <v/>
      </c>
      <c r="H109" s="18"/>
      <c r="I109" s="29" t="str">
        <f>IF(D109="","",IF(J109="","REVISAR",IF(OR(J109&lt;EXPEDIENTE!$F$24,J109&gt;EXPEDIENTE!$F$26),"SI","NO")))</f>
        <v/>
      </c>
      <c r="J109" s="109" t="str">
        <f t="shared" si="25"/>
        <v/>
      </c>
      <c r="K109" s="106" t="str">
        <f>IF(D109="","",IF('RELACIÓN FACTURAS ACTUACIÓN 2'!AF51="","",'RELACIÓN FACTURAS ACTUACIÓN 2'!AF51))</f>
        <v/>
      </c>
      <c r="L109" s="18"/>
      <c r="M109" s="29" t="str">
        <f>IF(D109="","",IF(N109="","REVISAR",IF(OR(N109&lt;EXPEDIENTE!$F$24,N109&gt;EXPEDIENTE!$F$28),"SI","NO")))</f>
        <v/>
      </c>
      <c r="N109" s="174" t="str">
        <f t="shared" si="26"/>
        <v/>
      </c>
      <c r="O109" s="175">
        <f>IF(N109&lt;EXPEDIENTE!$H$24,-1,IF(N109&gt;EXPEDIENTE!$H$28,1,0))</f>
        <v>0</v>
      </c>
      <c r="P109" s="176" t="str">
        <f t="shared" si="27"/>
        <v/>
      </c>
      <c r="Q109" s="18"/>
      <c r="R109" s="196"/>
      <c r="S109" s="18" t="str">
        <f t="shared" si="28"/>
        <v/>
      </c>
      <c r="T109" s="29" t="str">
        <f t="shared" si="29"/>
        <v/>
      </c>
      <c r="U109" s="37" t="str">
        <f>IF('RELACIÓN FACTURAS ACTUACIÓN 2'!X51="","",'RELACIÓN FACTURAS ACTUACIÓN 2'!X51)</f>
        <v/>
      </c>
      <c r="V109" s="100" t="str">
        <f>IF('RELACIÓN FACTURAS ACTUACIÓN 2'!Y51="","",'RELACIÓN FACTURAS ACTUACIÓN 2'!Y51)</f>
        <v/>
      </c>
      <c r="W109" s="34"/>
      <c r="X109" s="103" t="str">
        <f t="shared" si="30"/>
        <v/>
      </c>
      <c r="Y109" s="41"/>
    </row>
    <row r="110" spans="2:25" ht="39.950000000000003" customHeight="1">
      <c r="B110" s="1">
        <f>IF(Y110&lt;&gt;"",MAX($B$6:B109)+1,0)</f>
        <v>0</v>
      </c>
      <c r="C110" s="4">
        <v>105</v>
      </c>
      <c r="D110" s="24" t="str">
        <f>IF('RELACIÓN FACTURAS ACTUACIÓN 2'!N52="","",'RELACIÓN FACTURAS ACTUACIÓN 2'!N52)</f>
        <v/>
      </c>
      <c r="E110" s="198" t="str">
        <f>IF(D110="SEGUNDO PAGO O POSTERIORES",E109,IF('RELACIÓN FACTURAS ACTUACIÓN 2'!O52="","",'RELACIÓN FACTURAS ACTUACIÓN 2'!O52))</f>
        <v/>
      </c>
      <c r="F110" s="25" t="str">
        <f>IF(D110="SEGUNDO PAGO O POSTERIORES",F109,IF('RELACIÓN FACTURAS ACTUACIÓN 2'!Q52="","",'RELACIÓN FACTURAS ACTUACIÓN 2'!Q52))</f>
        <v/>
      </c>
      <c r="G110" s="106" t="str">
        <f>IF(D110="","",IF(AND(D110="NUEVA FACTURA",'RELACIÓN FACTURAS ACTUACIÓN 2'!P52=""),"",IF(AND(D110="NUEVA FACTURA",'RELACIÓN FACTURAS ACTUACIÓN 2'!P52&lt;&gt;""),'RELACIÓN FACTURAS ACTUACIÓN 2'!P52,IF(D110="SEGUNDO PAGO O POSTERIORES",G109,""))))</f>
        <v/>
      </c>
      <c r="H110" s="18"/>
      <c r="I110" s="29" t="str">
        <f>IF(D110="","",IF(J110="","REVISAR",IF(OR(J110&lt;EXPEDIENTE!$F$24,J110&gt;EXPEDIENTE!$F$26),"SI","NO")))</f>
        <v/>
      </c>
      <c r="J110" s="109" t="str">
        <f t="shared" si="25"/>
        <v/>
      </c>
      <c r="K110" s="106" t="str">
        <f>IF(D110="","",IF('RELACIÓN FACTURAS ACTUACIÓN 2'!AF52="","",'RELACIÓN FACTURAS ACTUACIÓN 2'!AF52))</f>
        <v/>
      </c>
      <c r="L110" s="18"/>
      <c r="M110" s="29" t="str">
        <f>IF(D110="","",IF(N110="","REVISAR",IF(OR(N110&lt;EXPEDIENTE!$F$24,N110&gt;EXPEDIENTE!$F$28),"SI","NO")))</f>
        <v/>
      </c>
      <c r="N110" s="174" t="str">
        <f t="shared" si="26"/>
        <v/>
      </c>
      <c r="O110" s="175">
        <f>IF(N110&lt;EXPEDIENTE!$H$24,-1,IF(N110&gt;EXPEDIENTE!$H$28,1,0))</f>
        <v>0</v>
      </c>
      <c r="P110" s="176" t="str">
        <f t="shared" si="27"/>
        <v/>
      </c>
      <c r="Q110" s="18"/>
      <c r="R110" s="196"/>
      <c r="S110" s="18" t="str">
        <f t="shared" si="28"/>
        <v/>
      </c>
      <c r="T110" s="29" t="str">
        <f t="shared" si="29"/>
        <v/>
      </c>
      <c r="U110" s="37" t="str">
        <f>IF('RELACIÓN FACTURAS ACTUACIÓN 2'!X52="","",'RELACIÓN FACTURAS ACTUACIÓN 2'!X52)</f>
        <v/>
      </c>
      <c r="V110" s="100" t="str">
        <f>IF('RELACIÓN FACTURAS ACTUACIÓN 2'!Y52="","",'RELACIÓN FACTURAS ACTUACIÓN 2'!Y52)</f>
        <v/>
      </c>
      <c r="W110" s="34"/>
      <c r="X110" s="103" t="str">
        <f t="shared" si="30"/>
        <v/>
      </c>
      <c r="Y110" s="41"/>
    </row>
    <row r="111" spans="2:25" ht="39.950000000000003" customHeight="1">
      <c r="B111" s="1">
        <f>IF(Y111&lt;&gt;"",MAX($B$6:B110)+1,0)</f>
        <v>0</v>
      </c>
      <c r="C111" s="4">
        <v>106</v>
      </c>
      <c r="D111" s="24" t="str">
        <f>IF('RELACIÓN FACTURAS ACTUACIÓN 2'!N53="","",'RELACIÓN FACTURAS ACTUACIÓN 2'!N53)</f>
        <v/>
      </c>
      <c r="E111" s="198" t="str">
        <f>IF(D111="SEGUNDO PAGO O POSTERIORES",E110,IF('RELACIÓN FACTURAS ACTUACIÓN 2'!O53="","",'RELACIÓN FACTURAS ACTUACIÓN 2'!O53))</f>
        <v/>
      </c>
      <c r="F111" s="25" t="str">
        <f>IF(D111="SEGUNDO PAGO O POSTERIORES",F110,IF('RELACIÓN FACTURAS ACTUACIÓN 2'!Q53="","",'RELACIÓN FACTURAS ACTUACIÓN 2'!Q53))</f>
        <v/>
      </c>
      <c r="G111" s="106" t="str">
        <f>IF(D111="","",IF(AND(D111="NUEVA FACTURA",'RELACIÓN FACTURAS ACTUACIÓN 2'!P53=""),"",IF(AND(D111="NUEVA FACTURA",'RELACIÓN FACTURAS ACTUACIÓN 2'!P53&lt;&gt;""),'RELACIÓN FACTURAS ACTUACIÓN 2'!P53,IF(D111="SEGUNDO PAGO O POSTERIORES",G110,""))))</f>
        <v/>
      </c>
      <c r="H111" s="18"/>
      <c r="I111" s="29" t="str">
        <f>IF(D111="","",IF(J111="","REVISAR",IF(OR(J111&lt;EXPEDIENTE!$F$24,J111&gt;EXPEDIENTE!$F$26),"SI","NO")))</f>
        <v/>
      </c>
      <c r="J111" s="109" t="str">
        <f t="shared" si="25"/>
        <v/>
      </c>
      <c r="K111" s="106" t="str">
        <f>IF(D111="","",IF('RELACIÓN FACTURAS ACTUACIÓN 2'!AF53="","",'RELACIÓN FACTURAS ACTUACIÓN 2'!AF53))</f>
        <v/>
      </c>
      <c r="L111" s="18"/>
      <c r="M111" s="29" t="str">
        <f>IF(D111="","",IF(N111="","REVISAR",IF(OR(N111&lt;EXPEDIENTE!$F$24,N111&gt;EXPEDIENTE!$F$28),"SI","NO")))</f>
        <v/>
      </c>
      <c r="N111" s="174" t="str">
        <f t="shared" si="26"/>
        <v/>
      </c>
      <c r="O111" s="175">
        <f>IF(N111&lt;EXPEDIENTE!$H$24,-1,IF(N111&gt;EXPEDIENTE!$H$28,1,0))</f>
        <v>0</v>
      </c>
      <c r="P111" s="176" t="str">
        <f t="shared" si="27"/>
        <v/>
      </c>
      <c r="Q111" s="18"/>
      <c r="R111" s="196"/>
      <c r="S111" s="18" t="str">
        <f t="shared" si="28"/>
        <v/>
      </c>
      <c r="T111" s="29" t="str">
        <f t="shared" si="29"/>
        <v/>
      </c>
      <c r="U111" s="37" t="str">
        <f>IF('RELACIÓN FACTURAS ACTUACIÓN 2'!X53="","",'RELACIÓN FACTURAS ACTUACIÓN 2'!X53)</f>
        <v/>
      </c>
      <c r="V111" s="100" t="str">
        <f>IF('RELACIÓN FACTURAS ACTUACIÓN 2'!Y53="","",'RELACIÓN FACTURAS ACTUACIÓN 2'!Y53)</f>
        <v/>
      </c>
      <c r="W111" s="34"/>
      <c r="X111" s="103" t="str">
        <f t="shared" si="30"/>
        <v/>
      </c>
      <c r="Y111" s="41"/>
    </row>
    <row r="112" spans="2:25" ht="39.950000000000003" customHeight="1">
      <c r="B112" s="1">
        <f>IF(Y112&lt;&gt;"",MAX($B$6:B111)+1,0)</f>
        <v>0</v>
      </c>
      <c r="C112" s="4">
        <v>107</v>
      </c>
      <c r="D112" s="24" t="str">
        <f>IF('RELACIÓN FACTURAS ACTUACIÓN 2'!N54="","",'RELACIÓN FACTURAS ACTUACIÓN 2'!N54)</f>
        <v/>
      </c>
      <c r="E112" s="198" t="str">
        <f>IF(D112="SEGUNDO PAGO O POSTERIORES",E111,IF('RELACIÓN FACTURAS ACTUACIÓN 2'!O54="","",'RELACIÓN FACTURAS ACTUACIÓN 2'!O54))</f>
        <v/>
      </c>
      <c r="F112" s="25" t="str">
        <f>IF(D112="SEGUNDO PAGO O POSTERIORES",F111,IF('RELACIÓN FACTURAS ACTUACIÓN 2'!Q54="","",'RELACIÓN FACTURAS ACTUACIÓN 2'!Q54))</f>
        <v/>
      </c>
      <c r="G112" s="106" t="str">
        <f>IF(D112="","",IF(AND(D112="NUEVA FACTURA",'RELACIÓN FACTURAS ACTUACIÓN 2'!P54=""),"",IF(AND(D112="NUEVA FACTURA",'RELACIÓN FACTURAS ACTUACIÓN 2'!P54&lt;&gt;""),'RELACIÓN FACTURAS ACTUACIÓN 2'!P54,IF(D112="SEGUNDO PAGO O POSTERIORES",G111,""))))</f>
        <v/>
      </c>
      <c r="H112" s="18"/>
      <c r="I112" s="29" t="str">
        <f>IF(D112="","",IF(J112="","REVISAR",IF(OR(J112&lt;EXPEDIENTE!$F$24,J112&gt;EXPEDIENTE!$F$26),"SI","NO")))</f>
        <v/>
      </c>
      <c r="J112" s="109" t="str">
        <f t="shared" si="25"/>
        <v/>
      </c>
      <c r="K112" s="106" t="str">
        <f>IF(D112="","",IF('RELACIÓN FACTURAS ACTUACIÓN 2'!AF54="","",'RELACIÓN FACTURAS ACTUACIÓN 2'!AF54))</f>
        <v/>
      </c>
      <c r="L112" s="18"/>
      <c r="M112" s="29" t="str">
        <f>IF(D112="","",IF(N112="","REVISAR",IF(OR(N112&lt;EXPEDIENTE!$F$24,N112&gt;EXPEDIENTE!$F$28),"SI","NO")))</f>
        <v/>
      </c>
      <c r="N112" s="174" t="str">
        <f t="shared" si="26"/>
        <v/>
      </c>
      <c r="O112" s="175">
        <f>IF(N112&lt;EXPEDIENTE!$H$24,-1,IF(N112&gt;EXPEDIENTE!$H$28,1,0))</f>
        <v>0</v>
      </c>
      <c r="P112" s="176" t="str">
        <f t="shared" si="27"/>
        <v/>
      </c>
      <c r="Q112" s="18"/>
      <c r="R112" s="196"/>
      <c r="S112" s="18" t="str">
        <f t="shared" si="28"/>
        <v/>
      </c>
      <c r="T112" s="29" t="str">
        <f t="shared" si="29"/>
        <v/>
      </c>
      <c r="U112" s="37" t="str">
        <f>IF('RELACIÓN FACTURAS ACTUACIÓN 2'!X54="","",'RELACIÓN FACTURAS ACTUACIÓN 2'!X54)</f>
        <v/>
      </c>
      <c r="V112" s="100" t="str">
        <f>IF('RELACIÓN FACTURAS ACTUACIÓN 2'!Y54="","",'RELACIÓN FACTURAS ACTUACIÓN 2'!Y54)</f>
        <v/>
      </c>
      <c r="W112" s="34"/>
      <c r="X112" s="103" t="str">
        <f t="shared" si="30"/>
        <v/>
      </c>
      <c r="Y112" s="41"/>
    </row>
    <row r="113" spans="2:25" ht="39.950000000000003" customHeight="1">
      <c r="B113" s="1">
        <f>IF(Y113&lt;&gt;"",MAX($B$6:B112)+1,0)</f>
        <v>0</v>
      </c>
      <c r="C113" s="4">
        <v>108</v>
      </c>
      <c r="D113" s="24" t="str">
        <f>IF('RELACIÓN FACTURAS ACTUACIÓN 2'!N55="","",'RELACIÓN FACTURAS ACTUACIÓN 2'!N55)</f>
        <v/>
      </c>
      <c r="E113" s="198" t="str">
        <f>IF(D113="SEGUNDO PAGO O POSTERIORES",E112,IF('RELACIÓN FACTURAS ACTUACIÓN 2'!O55="","",'RELACIÓN FACTURAS ACTUACIÓN 2'!O55))</f>
        <v/>
      </c>
      <c r="F113" s="25" t="str">
        <f>IF(D113="SEGUNDO PAGO O POSTERIORES",F112,IF('RELACIÓN FACTURAS ACTUACIÓN 2'!Q55="","",'RELACIÓN FACTURAS ACTUACIÓN 2'!Q55))</f>
        <v/>
      </c>
      <c r="G113" s="106" t="str">
        <f>IF(D113="","",IF(AND(D113="NUEVA FACTURA",'RELACIÓN FACTURAS ACTUACIÓN 2'!P55=""),"",IF(AND(D113="NUEVA FACTURA",'RELACIÓN FACTURAS ACTUACIÓN 2'!P55&lt;&gt;""),'RELACIÓN FACTURAS ACTUACIÓN 2'!P55,IF(D113="SEGUNDO PAGO O POSTERIORES",G112,""))))</f>
        <v/>
      </c>
      <c r="H113" s="18"/>
      <c r="I113" s="29" t="str">
        <f>IF(D113="","",IF(J113="","REVISAR",IF(OR(J113&lt;EXPEDIENTE!$F$24,J113&gt;EXPEDIENTE!$F$26),"SI","NO")))</f>
        <v/>
      </c>
      <c r="J113" s="109" t="str">
        <f t="shared" si="25"/>
        <v/>
      </c>
      <c r="K113" s="106" t="str">
        <f>IF(D113="","",IF('RELACIÓN FACTURAS ACTUACIÓN 2'!AF55="","",'RELACIÓN FACTURAS ACTUACIÓN 2'!AF55))</f>
        <v/>
      </c>
      <c r="L113" s="18"/>
      <c r="M113" s="29" t="str">
        <f>IF(D113="","",IF(N113="","REVISAR",IF(OR(N113&lt;EXPEDIENTE!$F$24,N113&gt;EXPEDIENTE!$F$28),"SI","NO")))</f>
        <v/>
      </c>
      <c r="N113" s="174" t="str">
        <f t="shared" si="26"/>
        <v/>
      </c>
      <c r="O113" s="175">
        <f>IF(N113&lt;EXPEDIENTE!$H$24,-1,IF(N113&gt;EXPEDIENTE!$H$28,1,0))</f>
        <v>0</v>
      </c>
      <c r="P113" s="176" t="str">
        <f t="shared" si="27"/>
        <v/>
      </c>
      <c r="Q113" s="18"/>
      <c r="R113" s="196"/>
      <c r="S113" s="18" t="str">
        <f t="shared" si="28"/>
        <v/>
      </c>
      <c r="T113" s="29" t="str">
        <f t="shared" si="29"/>
        <v/>
      </c>
      <c r="U113" s="37" t="str">
        <f>IF('RELACIÓN FACTURAS ACTUACIÓN 2'!X55="","",'RELACIÓN FACTURAS ACTUACIÓN 2'!X55)</f>
        <v/>
      </c>
      <c r="V113" s="100" t="str">
        <f>IF('RELACIÓN FACTURAS ACTUACIÓN 2'!Y55="","",'RELACIÓN FACTURAS ACTUACIÓN 2'!Y55)</f>
        <v/>
      </c>
      <c r="W113" s="34"/>
      <c r="X113" s="103" t="str">
        <f t="shared" si="30"/>
        <v/>
      </c>
      <c r="Y113" s="41"/>
    </row>
    <row r="114" spans="2:25" ht="39.950000000000003" customHeight="1">
      <c r="B114" s="1">
        <f>IF(Y114&lt;&gt;"",MAX($B$6:B113)+1,0)</f>
        <v>0</v>
      </c>
      <c r="C114" s="4">
        <v>109</v>
      </c>
      <c r="D114" s="24" t="str">
        <f>IF('RELACIÓN FACTURAS ACTUACIÓN 2'!N56="","",'RELACIÓN FACTURAS ACTUACIÓN 2'!N56)</f>
        <v/>
      </c>
      <c r="E114" s="198" t="str">
        <f>IF(D114="SEGUNDO PAGO O POSTERIORES",E113,IF('RELACIÓN FACTURAS ACTUACIÓN 2'!O56="","",'RELACIÓN FACTURAS ACTUACIÓN 2'!O56))</f>
        <v/>
      </c>
      <c r="F114" s="25" t="str">
        <f>IF(D114="SEGUNDO PAGO O POSTERIORES",F113,IF('RELACIÓN FACTURAS ACTUACIÓN 2'!Q56="","",'RELACIÓN FACTURAS ACTUACIÓN 2'!Q56))</f>
        <v/>
      </c>
      <c r="G114" s="106" t="str">
        <f>IF(D114="","",IF(AND(D114="NUEVA FACTURA",'RELACIÓN FACTURAS ACTUACIÓN 2'!P56=""),"",IF(AND(D114="NUEVA FACTURA",'RELACIÓN FACTURAS ACTUACIÓN 2'!P56&lt;&gt;""),'RELACIÓN FACTURAS ACTUACIÓN 2'!P56,IF(D114="SEGUNDO PAGO O POSTERIORES",G113,""))))</f>
        <v/>
      </c>
      <c r="H114" s="18"/>
      <c r="I114" s="29" t="str">
        <f>IF(D114="","",IF(J114="","REVISAR",IF(OR(J114&lt;EXPEDIENTE!$F$24,J114&gt;EXPEDIENTE!$F$26),"SI","NO")))</f>
        <v/>
      </c>
      <c r="J114" s="109" t="str">
        <f t="shared" si="25"/>
        <v/>
      </c>
      <c r="K114" s="106" t="str">
        <f>IF(D114="","",IF('RELACIÓN FACTURAS ACTUACIÓN 2'!AF56="","",'RELACIÓN FACTURAS ACTUACIÓN 2'!AF56))</f>
        <v/>
      </c>
      <c r="L114" s="18"/>
      <c r="M114" s="29" t="str">
        <f>IF(D114="","",IF(N114="","REVISAR",IF(OR(N114&lt;EXPEDIENTE!$F$24,N114&gt;EXPEDIENTE!$F$28),"SI","NO")))</f>
        <v/>
      </c>
      <c r="N114" s="174" t="str">
        <f t="shared" si="26"/>
        <v/>
      </c>
      <c r="O114" s="175">
        <f>IF(N114&lt;EXPEDIENTE!$H$24,-1,IF(N114&gt;EXPEDIENTE!$H$28,1,0))</f>
        <v>0</v>
      </c>
      <c r="P114" s="176" t="str">
        <f t="shared" si="27"/>
        <v/>
      </c>
      <c r="Q114" s="18"/>
      <c r="R114" s="196"/>
      <c r="S114" s="18" t="str">
        <f t="shared" si="28"/>
        <v/>
      </c>
      <c r="T114" s="29" t="str">
        <f t="shared" si="29"/>
        <v/>
      </c>
      <c r="U114" s="37" t="str">
        <f>IF('RELACIÓN FACTURAS ACTUACIÓN 2'!X56="","",'RELACIÓN FACTURAS ACTUACIÓN 2'!X56)</f>
        <v/>
      </c>
      <c r="V114" s="100" t="str">
        <f>IF('RELACIÓN FACTURAS ACTUACIÓN 2'!Y56="","",'RELACIÓN FACTURAS ACTUACIÓN 2'!Y56)</f>
        <v/>
      </c>
      <c r="W114" s="34"/>
      <c r="X114" s="103" t="str">
        <f t="shared" si="30"/>
        <v/>
      </c>
      <c r="Y114" s="41"/>
    </row>
    <row r="115" spans="2:25" ht="39.950000000000003" customHeight="1">
      <c r="B115" s="1">
        <f>IF(Y115&lt;&gt;"",MAX($B$6:B114)+1,0)</f>
        <v>0</v>
      </c>
      <c r="C115" s="4">
        <v>110</v>
      </c>
      <c r="D115" s="24" t="str">
        <f>IF('RELACIÓN FACTURAS ACTUACIÓN 2'!N57="","",'RELACIÓN FACTURAS ACTUACIÓN 2'!N57)</f>
        <v/>
      </c>
      <c r="E115" s="198" t="str">
        <f>IF(D115="SEGUNDO PAGO O POSTERIORES",E114,IF('RELACIÓN FACTURAS ACTUACIÓN 2'!O57="","",'RELACIÓN FACTURAS ACTUACIÓN 2'!O57))</f>
        <v/>
      </c>
      <c r="F115" s="25" t="str">
        <f>IF(D115="SEGUNDO PAGO O POSTERIORES",F114,IF('RELACIÓN FACTURAS ACTUACIÓN 2'!Q57="","",'RELACIÓN FACTURAS ACTUACIÓN 2'!Q57))</f>
        <v/>
      </c>
      <c r="G115" s="106" t="str">
        <f>IF(D115="","",IF(AND(D115="NUEVA FACTURA",'RELACIÓN FACTURAS ACTUACIÓN 2'!P57=""),"",IF(AND(D115="NUEVA FACTURA",'RELACIÓN FACTURAS ACTUACIÓN 2'!P57&lt;&gt;""),'RELACIÓN FACTURAS ACTUACIÓN 2'!P57,IF(D115="SEGUNDO PAGO O POSTERIORES",G114,""))))</f>
        <v/>
      </c>
      <c r="H115" s="18"/>
      <c r="I115" s="29" t="str">
        <f>IF(D115="","",IF(J115="","REVISAR",IF(OR(J115&lt;EXPEDIENTE!$F$24,J115&gt;EXPEDIENTE!$F$26),"SI","NO")))</f>
        <v/>
      </c>
      <c r="J115" s="109" t="str">
        <f t="shared" si="25"/>
        <v/>
      </c>
      <c r="K115" s="106" t="str">
        <f>IF(D115="","",IF('RELACIÓN FACTURAS ACTUACIÓN 2'!AF57="","",'RELACIÓN FACTURAS ACTUACIÓN 2'!AF57))</f>
        <v/>
      </c>
      <c r="L115" s="18"/>
      <c r="M115" s="29" t="str">
        <f>IF(D115="","",IF(N115="","REVISAR",IF(OR(N115&lt;EXPEDIENTE!$F$24,N115&gt;EXPEDIENTE!$F$28),"SI","NO")))</f>
        <v/>
      </c>
      <c r="N115" s="174" t="str">
        <f t="shared" si="26"/>
        <v/>
      </c>
      <c r="O115" s="175">
        <f>IF(N115&lt;EXPEDIENTE!$H$24,-1,IF(N115&gt;EXPEDIENTE!$H$28,1,0))</f>
        <v>0</v>
      </c>
      <c r="P115" s="176" t="str">
        <f t="shared" si="27"/>
        <v/>
      </c>
      <c r="Q115" s="18"/>
      <c r="R115" s="196"/>
      <c r="S115" s="18" t="str">
        <f t="shared" si="28"/>
        <v/>
      </c>
      <c r="T115" s="29" t="str">
        <f t="shared" si="29"/>
        <v/>
      </c>
      <c r="U115" s="37" t="str">
        <f>IF('RELACIÓN FACTURAS ACTUACIÓN 2'!X57="","",'RELACIÓN FACTURAS ACTUACIÓN 2'!X57)</f>
        <v/>
      </c>
      <c r="V115" s="100" t="str">
        <f>IF('RELACIÓN FACTURAS ACTUACIÓN 2'!Y57="","",'RELACIÓN FACTURAS ACTUACIÓN 2'!Y57)</f>
        <v/>
      </c>
      <c r="W115" s="34"/>
      <c r="X115" s="103" t="str">
        <f t="shared" si="30"/>
        <v/>
      </c>
      <c r="Y115" s="41"/>
    </row>
    <row r="116" spans="2:25" ht="39.950000000000003" customHeight="1">
      <c r="B116" s="1">
        <f>IF(Y116&lt;&gt;"",MAX($B$6:B115)+1,0)</f>
        <v>0</v>
      </c>
      <c r="C116" s="4">
        <v>111</v>
      </c>
      <c r="D116" s="24" t="str">
        <f>IF('RELACIÓN FACTURAS ACTUACIÓN 2'!N58="","",'RELACIÓN FACTURAS ACTUACIÓN 2'!N58)</f>
        <v/>
      </c>
      <c r="E116" s="198" t="str">
        <f>IF(D116="SEGUNDO PAGO O POSTERIORES",E115,IF('RELACIÓN FACTURAS ACTUACIÓN 2'!O58="","",'RELACIÓN FACTURAS ACTUACIÓN 2'!O58))</f>
        <v/>
      </c>
      <c r="F116" s="25" t="str">
        <f>IF(D116="SEGUNDO PAGO O POSTERIORES",F115,IF('RELACIÓN FACTURAS ACTUACIÓN 2'!Q58="","",'RELACIÓN FACTURAS ACTUACIÓN 2'!Q58))</f>
        <v/>
      </c>
      <c r="G116" s="106" t="str">
        <f>IF(D116="","",IF(AND(D116="NUEVA FACTURA",'RELACIÓN FACTURAS ACTUACIÓN 2'!P58=""),"",IF(AND(D116="NUEVA FACTURA",'RELACIÓN FACTURAS ACTUACIÓN 2'!P58&lt;&gt;""),'RELACIÓN FACTURAS ACTUACIÓN 2'!P58,IF(D116="SEGUNDO PAGO O POSTERIORES",G115,""))))</f>
        <v/>
      </c>
      <c r="H116" s="18"/>
      <c r="I116" s="29" t="str">
        <f>IF(D116="","",IF(J116="","REVISAR",IF(OR(J116&lt;EXPEDIENTE!$F$24,J116&gt;EXPEDIENTE!$F$26),"SI","NO")))</f>
        <v/>
      </c>
      <c r="J116" s="109" t="str">
        <f t="shared" si="25"/>
        <v/>
      </c>
      <c r="K116" s="106" t="str">
        <f>IF(D116="","",IF('RELACIÓN FACTURAS ACTUACIÓN 2'!AF58="","",'RELACIÓN FACTURAS ACTUACIÓN 2'!AF58))</f>
        <v/>
      </c>
      <c r="L116" s="18"/>
      <c r="M116" s="29" t="str">
        <f>IF(D116="","",IF(N116="","REVISAR",IF(OR(N116&lt;EXPEDIENTE!$F$24,N116&gt;EXPEDIENTE!$F$28),"SI","NO")))</f>
        <v/>
      </c>
      <c r="N116" s="174" t="str">
        <f t="shared" si="26"/>
        <v/>
      </c>
      <c r="O116" s="175">
        <f>IF(N116&lt;EXPEDIENTE!$H$24,-1,IF(N116&gt;EXPEDIENTE!$H$28,1,0))</f>
        <v>0</v>
      </c>
      <c r="P116" s="176" t="str">
        <f t="shared" si="27"/>
        <v/>
      </c>
      <c r="Q116" s="18"/>
      <c r="R116" s="196"/>
      <c r="S116" s="18" t="str">
        <f t="shared" si="28"/>
        <v/>
      </c>
      <c r="T116" s="29" t="str">
        <f t="shared" si="29"/>
        <v/>
      </c>
      <c r="U116" s="37" t="str">
        <f>IF('RELACIÓN FACTURAS ACTUACIÓN 2'!X58="","",'RELACIÓN FACTURAS ACTUACIÓN 2'!X58)</f>
        <v/>
      </c>
      <c r="V116" s="100" t="str">
        <f>IF('RELACIÓN FACTURAS ACTUACIÓN 2'!Y58="","",'RELACIÓN FACTURAS ACTUACIÓN 2'!Y58)</f>
        <v/>
      </c>
      <c r="W116" s="34"/>
      <c r="X116" s="103" t="str">
        <f t="shared" si="30"/>
        <v/>
      </c>
      <c r="Y116" s="41"/>
    </row>
    <row r="117" spans="2:25" ht="39.950000000000003" customHeight="1">
      <c r="B117" s="1">
        <f>IF(Y117&lt;&gt;"",MAX($B$6:B116)+1,0)</f>
        <v>0</v>
      </c>
      <c r="C117" s="4">
        <v>112</v>
      </c>
      <c r="D117" s="24" t="str">
        <f>IF('RELACIÓN FACTURAS ACTUACIÓN 2'!N59="","",'RELACIÓN FACTURAS ACTUACIÓN 2'!N59)</f>
        <v/>
      </c>
      <c r="E117" s="198" t="str">
        <f>IF(D117="SEGUNDO PAGO O POSTERIORES",E116,IF('RELACIÓN FACTURAS ACTUACIÓN 2'!O59="","",'RELACIÓN FACTURAS ACTUACIÓN 2'!O59))</f>
        <v/>
      </c>
      <c r="F117" s="25" t="str">
        <f>IF(D117="SEGUNDO PAGO O POSTERIORES",F116,IF('RELACIÓN FACTURAS ACTUACIÓN 2'!Q59="","",'RELACIÓN FACTURAS ACTUACIÓN 2'!Q59))</f>
        <v/>
      </c>
      <c r="G117" s="106" t="str">
        <f>IF(D117="","",IF(AND(D117="NUEVA FACTURA",'RELACIÓN FACTURAS ACTUACIÓN 2'!P59=""),"",IF(AND(D117="NUEVA FACTURA",'RELACIÓN FACTURAS ACTUACIÓN 2'!P59&lt;&gt;""),'RELACIÓN FACTURAS ACTUACIÓN 2'!P59,IF(D117="SEGUNDO PAGO O POSTERIORES",G116,""))))</f>
        <v/>
      </c>
      <c r="H117" s="18"/>
      <c r="I117" s="29" t="str">
        <f>IF(D117="","",IF(J117="","REVISAR",IF(OR(J117&lt;EXPEDIENTE!$F$24,J117&gt;EXPEDIENTE!$F$26),"SI","NO")))</f>
        <v/>
      </c>
      <c r="J117" s="109" t="str">
        <f t="shared" si="25"/>
        <v/>
      </c>
      <c r="K117" s="106" t="str">
        <f>IF(D117="","",IF('RELACIÓN FACTURAS ACTUACIÓN 2'!AF59="","",'RELACIÓN FACTURAS ACTUACIÓN 2'!AF59))</f>
        <v/>
      </c>
      <c r="L117" s="18"/>
      <c r="M117" s="29" t="str">
        <f>IF(D117="","",IF(N117="","REVISAR",IF(OR(N117&lt;EXPEDIENTE!$F$24,N117&gt;EXPEDIENTE!$F$28),"SI","NO")))</f>
        <v/>
      </c>
      <c r="N117" s="174" t="str">
        <f t="shared" si="26"/>
        <v/>
      </c>
      <c r="O117" s="175">
        <f>IF(N117&lt;EXPEDIENTE!$H$24,-1,IF(N117&gt;EXPEDIENTE!$H$28,1,0))</f>
        <v>0</v>
      </c>
      <c r="P117" s="176" t="str">
        <f t="shared" si="27"/>
        <v/>
      </c>
      <c r="Q117" s="18"/>
      <c r="R117" s="196"/>
      <c r="S117" s="18" t="str">
        <f t="shared" si="28"/>
        <v/>
      </c>
      <c r="T117" s="29" t="str">
        <f t="shared" si="29"/>
        <v/>
      </c>
      <c r="U117" s="37" t="str">
        <f>IF('RELACIÓN FACTURAS ACTUACIÓN 2'!X59="","",'RELACIÓN FACTURAS ACTUACIÓN 2'!X59)</f>
        <v/>
      </c>
      <c r="V117" s="100" t="str">
        <f>IF('RELACIÓN FACTURAS ACTUACIÓN 2'!Y59="","",'RELACIÓN FACTURAS ACTUACIÓN 2'!Y59)</f>
        <v/>
      </c>
      <c r="W117" s="34"/>
      <c r="X117" s="103" t="str">
        <f t="shared" si="30"/>
        <v/>
      </c>
      <c r="Y117" s="41"/>
    </row>
    <row r="118" spans="2:25" ht="39.950000000000003" customHeight="1">
      <c r="B118" s="1">
        <f>IF(Y118&lt;&gt;"",MAX($B$6:B117)+1,0)</f>
        <v>0</v>
      </c>
      <c r="C118" s="4">
        <v>113</v>
      </c>
      <c r="D118" s="24" t="str">
        <f>IF('RELACIÓN FACTURAS ACTUACIÓN 2'!N60="","",'RELACIÓN FACTURAS ACTUACIÓN 2'!N60)</f>
        <v/>
      </c>
      <c r="E118" s="198" t="str">
        <f>IF(D118="SEGUNDO PAGO O POSTERIORES",E117,IF('RELACIÓN FACTURAS ACTUACIÓN 2'!O60="","",'RELACIÓN FACTURAS ACTUACIÓN 2'!O60))</f>
        <v/>
      </c>
      <c r="F118" s="25" t="str">
        <f>IF(D118="SEGUNDO PAGO O POSTERIORES",F117,IF('RELACIÓN FACTURAS ACTUACIÓN 2'!Q60="","",'RELACIÓN FACTURAS ACTUACIÓN 2'!Q60))</f>
        <v/>
      </c>
      <c r="G118" s="106" t="str">
        <f>IF(D118="","",IF(AND(D118="NUEVA FACTURA",'RELACIÓN FACTURAS ACTUACIÓN 2'!P60=""),"",IF(AND(D118="NUEVA FACTURA",'RELACIÓN FACTURAS ACTUACIÓN 2'!P60&lt;&gt;""),'RELACIÓN FACTURAS ACTUACIÓN 2'!P60,IF(D118="SEGUNDO PAGO O POSTERIORES",G117,""))))</f>
        <v/>
      </c>
      <c r="H118" s="18"/>
      <c r="I118" s="29" t="str">
        <f>IF(D118="","",IF(J118="","REVISAR",IF(OR(J118&lt;EXPEDIENTE!$F$24,J118&gt;EXPEDIENTE!$F$26),"SI","NO")))</f>
        <v/>
      </c>
      <c r="J118" s="109" t="str">
        <f t="shared" si="25"/>
        <v/>
      </c>
      <c r="K118" s="106" t="str">
        <f>IF(D118="","",IF('RELACIÓN FACTURAS ACTUACIÓN 2'!AF60="","",'RELACIÓN FACTURAS ACTUACIÓN 2'!AF60))</f>
        <v/>
      </c>
      <c r="L118" s="18"/>
      <c r="M118" s="29" t="str">
        <f>IF(D118="","",IF(N118="","REVISAR",IF(OR(N118&lt;EXPEDIENTE!$F$24,N118&gt;EXPEDIENTE!$F$28),"SI","NO")))</f>
        <v/>
      </c>
      <c r="N118" s="174" t="str">
        <f t="shared" si="26"/>
        <v/>
      </c>
      <c r="O118" s="175">
        <f>IF(N118&lt;EXPEDIENTE!$H$24,-1,IF(N118&gt;EXPEDIENTE!$H$28,1,0))</f>
        <v>0</v>
      </c>
      <c r="P118" s="176" t="str">
        <f t="shared" si="27"/>
        <v/>
      </c>
      <c r="Q118" s="18"/>
      <c r="R118" s="196"/>
      <c r="S118" s="18" t="str">
        <f t="shared" si="28"/>
        <v/>
      </c>
      <c r="T118" s="29" t="str">
        <f t="shared" si="29"/>
        <v/>
      </c>
      <c r="U118" s="37" t="str">
        <f>IF('RELACIÓN FACTURAS ACTUACIÓN 2'!X60="","",'RELACIÓN FACTURAS ACTUACIÓN 2'!X60)</f>
        <v/>
      </c>
      <c r="V118" s="100" t="str">
        <f>IF('RELACIÓN FACTURAS ACTUACIÓN 2'!Y60="","",'RELACIÓN FACTURAS ACTUACIÓN 2'!Y60)</f>
        <v/>
      </c>
      <c r="W118" s="34"/>
      <c r="X118" s="103" t="str">
        <f t="shared" si="30"/>
        <v/>
      </c>
      <c r="Y118" s="41"/>
    </row>
    <row r="119" spans="2:25" ht="39.950000000000003" customHeight="1">
      <c r="B119" s="1">
        <f>IF(Y119&lt;&gt;"",MAX($B$6:B118)+1,0)</f>
        <v>0</v>
      </c>
      <c r="C119" s="4">
        <v>114</v>
      </c>
      <c r="D119" s="24" t="str">
        <f>IF('RELACIÓN FACTURAS ACTUACIÓN 2'!N61="","",'RELACIÓN FACTURAS ACTUACIÓN 2'!N61)</f>
        <v/>
      </c>
      <c r="E119" s="198" t="str">
        <f>IF(D119="SEGUNDO PAGO O POSTERIORES",E118,IF('RELACIÓN FACTURAS ACTUACIÓN 2'!O61="","",'RELACIÓN FACTURAS ACTUACIÓN 2'!O61))</f>
        <v/>
      </c>
      <c r="F119" s="25" t="str">
        <f>IF(D119="SEGUNDO PAGO O POSTERIORES",F118,IF('RELACIÓN FACTURAS ACTUACIÓN 2'!Q61="","",'RELACIÓN FACTURAS ACTUACIÓN 2'!Q61))</f>
        <v/>
      </c>
      <c r="G119" s="106" t="str">
        <f>IF(D119="","",IF(AND(D119="NUEVA FACTURA",'RELACIÓN FACTURAS ACTUACIÓN 2'!P61=""),"",IF(AND(D119="NUEVA FACTURA",'RELACIÓN FACTURAS ACTUACIÓN 2'!P61&lt;&gt;""),'RELACIÓN FACTURAS ACTUACIÓN 2'!P61,IF(D119="SEGUNDO PAGO O POSTERIORES",G118,""))))</f>
        <v/>
      </c>
      <c r="H119" s="18"/>
      <c r="I119" s="29" t="str">
        <f>IF(D119="","",IF(J119="","REVISAR",IF(OR(J119&lt;EXPEDIENTE!$F$24,J119&gt;EXPEDIENTE!$F$26),"SI","NO")))</f>
        <v/>
      </c>
      <c r="J119" s="109" t="str">
        <f t="shared" si="25"/>
        <v/>
      </c>
      <c r="K119" s="106" t="str">
        <f>IF(D119="","",IF('RELACIÓN FACTURAS ACTUACIÓN 2'!AF61="","",'RELACIÓN FACTURAS ACTUACIÓN 2'!AF61))</f>
        <v/>
      </c>
      <c r="L119" s="18"/>
      <c r="M119" s="29" t="str">
        <f>IF(D119="","",IF(N119="","REVISAR",IF(OR(N119&lt;EXPEDIENTE!$F$24,N119&gt;EXPEDIENTE!$F$28),"SI","NO")))</f>
        <v/>
      </c>
      <c r="N119" s="174" t="str">
        <f t="shared" si="26"/>
        <v/>
      </c>
      <c r="O119" s="175">
        <f>IF(N119&lt;EXPEDIENTE!$H$24,-1,IF(N119&gt;EXPEDIENTE!$H$28,1,0))</f>
        <v>0</v>
      </c>
      <c r="P119" s="176" t="str">
        <f t="shared" si="27"/>
        <v/>
      </c>
      <c r="Q119" s="18"/>
      <c r="R119" s="196"/>
      <c r="S119" s="18" t="str">
        <f t="shared" si="28"/>
        <v/>
      </c>
      <c r="T119" s="29" t="str">
        <f t="shared" si="29"/>
        <v/>
      </c>
      <c r="U119" s="37" t="str">
        <f>IF('RELACIÓN FACTURAS ACTUACIÓN 2'!X61="","",'RELACIÓN FACTURAS ACTUACIÓN 2'!X61)</f>
        <v/>
      </c>
      <c r="V119" s="100" t="str">
        <f>IF('RELACIÓN FACTURAS ACTUACIÓN 2'!Y61="","",'RELACIÓN FACTURAS ACTUACIÓN 2'!Y61)</f>
        <v/>
      </c>
      <c r="W119" s="34"/>
      <c r="X119" s="103" t="str">
        <f t="shared" si="30"/>
        <v/>
      </c>
      <c r="Y119" s="41"/>
    </row>
    <row r="120" spans="2:25" ht="39.950000000000003" customHeight="1">
      <c r="B120" s="1">
        <f>IF(Y120&lt;&gt;"",MAX($B$6:B119)+1,0)</f>
        <v>0</v>
      </c>
      <c r="C120" s="4">
        <v>115</v>
      </c>
      <c r="D120" s="24" t="str">
        <f>IF('RELACIÓN FACTURAS ACTUACIÓN 2'!N62="","",'RELACIÓN FACTURAS ACTUACIÓN 2'!N62)</f>
        <v/>
      </c>
      <c r="E120" s="198" t="str">
        <f>IF(D120="SEGUNDO PAGO O POSTERIORES",E119,IF('RELACIÓN FACTURAS ACTUACIÓN 2'!O62="","",'RELACIÓN FACTURAS ACTUACIÓN 2'!O62))</f>
        <v/>
      </c>
      <c r="F120" s="25" t="str">
        <f>IF(D120="SEGUNDO PAGO O POSTERIORES",F119,IF('RELACIÓN FACTURAS ACTUACIÓN 2'!Q62="","",'RELACIÓN FACTURAS ACTUACIÓN 2'!Q62))</f>
        <v/>
      </c>
      <c r="G120" s="106" t="str">
        <f>IF(D120="","",IF(AND(D120="NUEVA FACTURA",'RELACIÓN FACTURAS ACTUACIÓN 2'!P62=""),"",IF(AND(D120="NUEVA FACTURA",'RELACIÓN FACTURAS ACTUACIÓN 2'!P62&lt;&gt;""),'RELACIÓN FACTURAS ACTUACIÓN 2'!P62,IF(D120="SEGUNDO PAGO O POSTERIORES",G119,""))))</f>
        <v/>
      </c>
      <c r="H120" s="18"/>
      <c r="I120" s="29" t="str">
        <f>IF(D120="","",IF(J120="","REVISAR",IF(OR(J120&lt;EXPEDIENTE!$F$24,J120&gt;EXPEDIENTE!$F$26),"SI","NO")))</f>
        <v/>
      </c>
      <c r="J120" s="109" t="str">
        <f t="shared" si="25"/>
        <v/>
      </c>
      <c r="K120" s="106" t="str">
        <f>IF(D120="","",IF('RELACIÓN FACTURAS ACTUACIÓN 2'!AF62="","",'RELACIÓN FACTURAS ACTUACIÓN 2'!AF62))</f>
        <v/>
      </c>
      <c r="L120" s="18"/>
      <c r="M120" s="29" t="str">
        <f>IF(D120="","",IF(N120="","REVISAR",IF(OR(N120&lt;EXPEDIENTE!$F$24,N120&gt;EXPEDIENTE!$F$28),"SI","NO")))</f>
        <v/>
      </c>
      <c r="N120" s="174" t="str">
        <f t="shared" si="26"/>
        <v/>
      </c>
      <c r="O120" s="175">
        <f>IF(N120&lt;EXPEDIENTE!$H$24,-1,IF(N120&gt;EXPEDIENTE!$H$28,1,0))</f>
        <v>0</v>
      </c>
      <c r="P120" s="176" t="str">
        <f t="shared" si="27"/>
        <v/>
      </c>
      <c r="Q120" s="18"/>
      <c r="R120" s="196"/>
      <c r="S120" s="18" t="str">
        <f t="shared" si="28"/>
        <v/>
      </c>
      <c r="T120" s="29" t="str">
        <f t="shared" si="29"/>
        <v/>
      </c>
      <c r="U120" s="37" t="str">
        <f>IF('RELACIÓN FACTURAS ACTUACIÓN 2'!X62="","",'RELACIÓN FACTURAS ACTUACIÓN 2'!X62)</f>
        <v/>
      </c>
      <c r="V120" s="100" t="str">
        <f>IF('RELACIÓN FACTURAS ACTUACIÓN 2'!Y62="","",'RELACIÓN FACTURAS ACTUACIÓN 2'!Y62)</f>
        <v/>
      </c>
      <c r="W120" s="34"/>
      <c r="X120" s="103" t="str">
        <f t="shared" si="30"/>
        <v/>
      </c>
      <c r="Y120" s="41"/>
    </row>
    <row r="121" spans="2:25" ht="39.950000000000003" customHeight="1">
      <c r="B121" s="1">
        <f>IF(Y121&lt;&gt;"",MAX($B$6:B120)+1,0)</f>
        <v>0</v>
      </c>
      <c r="C121" s="4">
        <v>116</v>
      </c>
      <c r="D121" s="24" t="str">
        <f>IF('RELACIÓN FACTURAS ACTUACIÓN 2'!N63="","",'RELACIÓN FACTURAS ACTUACIÓN 2'!N63)</f>
        <v/>
      </c>
      <c r="E121" s="198" t="str">
        <f>IF(D121="SEGUNDO PAGO O POSTERIORES",E120,IF('RELACIÓN FACTURAS ACTUACIÓN 2'!O63="","",'RELACIÓN FACTURAS ACTUACIÓN 2'!O63))</f>
        <v/>
      </c>
      <c r="F121" s="25" t="str">
        <f>IF(D121="SEGUNDO PAGO O POSTERIORES",F120,IF('RELACIÓN FACTURAS ACTUACIÓN 2'!Q63="","",'RELACIÓN FACTURAS ACTUACIÓN 2'!Q63))</f>
        <v/>
      </c>
      <c r="G121" s="106" t="str">
        <f>IF(D121="","",IF(AND(D121="NUEVA FACTURA",'RELACIÓN FACTURAS ACTUACIÓN 2'!P63=""),"",IF(AND(D121="NUEVA FACTURA",'RELACIÓN FACTURAS ACTUACIÓN 2'!P63&lt;&gt;""),'RELACIÓN FACTURAS ACTUACIÓN 2'!P63,IF(D121="SEGUNDO PAGO O POSTERIORES",G120,""))))</f>
        <v/>
      </c>
      <c r="H121" s="18"/>
      <c r="I121" s="29" t="str">
        <f>IF(D121="","",IF(J121="","REVISAR",IF(OR(J121&lt;EXPEDIENTE!$F$24,J121&gt;EXPEDIENTE!$F$26),"SI","NO")))</f>
        <v/>
      </c>
      <c r="J121" s="109" t="str">
        <f t="shared" si="25"/>
        <v/>
      </c>
      <c r="K121" s="106" t="str">
        <f>IF(D121="","",IF('RELACIÓN FACTURAS ACTUACIÓN 2'!AF63="","",'RELACIÓN FACTURAS ACTUACIÓN 2'!AF63))</f>
        <v/>
      </c>
      <c r="L121" s="18"/>
      <c r="M121" s="29" t="str">
        <f>IF(D121="","",IF(N121="","REVISAR",IF(OR(N121&lt;EXPEDIENTE!$F$24,N121&gt;EXPEDIENTE!$F$28),"SI","NO")))</f>
        <v/>
      </c>
      <c r="N121" s="174" t="str">
        <f t="shared" si="26"/>
        <v/>
      </c>
      <c r="O121" s="175">
        <f>IF(N121&lt;EXPEDIENTE!$H$24,-1,IF(N121&gt;EXPEDIENTE!$H$28,1,0))</f>
        <v>0</v>
      </c>
      <c r="P121" s="176" t="str">
        <f t="shared" si="27"/>
        <v/>
      </c>
      <c r="Q121" s="18"/>
      <c r="R121" s="196"/>
      <c r="S121" s="18" t="str">
        <f t="shared" si="28"/>
        <v/>
      </c>
      <c r="T121" s="29" t="str">
        <f t="shared" si="29"/>
        <v/>
      </c>
      <c r="U121" s="37" t="str">
        <f>IF('RELACIÓN FACTURAS ACTUACIÓN 2'!X63="","",'RELACIÓN FACTURAS ACTUACIÓN 2'!X63)</f>
        <v/>
      </c>
      <c r="V121" s="100" t="str">
        <f>IF('RELACIÓN FACTURAS ACTUACIÓN 2'!Y63="","",'RELACIÓN FACTURAS ACTUACIÓN 2'!Y63)</f>
        <v/>
      </c>
      <c r="W121" s="34"/>
      <c r="X121" s="103" t="str">
        <f t="shared" si="30"/>
        <v/>
      </c>
      <c r="Y121" s="41"/>
    </row>
    <row r="122" spans="2:25" ht="39.950000000000003" customHeight="1">
      <c r="B122" s="1">
        <f>IF(Y122&lt;&gt;"",MAX($B$6:B121)+1,0)</f>
        <v>0</v>
      </c>
      <c r="C122" s="4">
        <v>117</v>
      </c>
      <c r="D122" s="24" t="str">
        <f>IF('RELACIÓN FACTURAS ACTUACIÓN 2'!N64="","",'RELACIÓN FACTURAS ACTUACIÓN 2'!N64)</f>
        <v/>
      </c>
      <c r="E122" s="198" t="str">
        <f>IF(D122="SEGUNDO PAGO O POSTERIORES",E121,IF('RELACIÓN FACTURAS ACTUACIÓN 2'!O64="","",'RELACIÓN FACTURAS ACTUACIÓN 2'!O64))</f>
        <v/>
      </c>
      <c r="F122" s="25" t="str">
        <f>IF(D122="SEGUNDO PAGO O POSTERIORES",F121,IF('RELACIÓN FACTURAS ACTUACIÓN 2'!Q64="","",'RELACIÓN FACTURAS ACTUACIÓN 2'!Q64))</f>
        <v/>
      </c>
      <c r="G122" s="106" t="str">
        <f>IF(D122="","",IF(AND(D122="NUEVA FACTURA",'RELACIÓN FACTURAS ACTUACIÓN 2'!P64=""),"",IF(AND(D122="NUEVA FACTURA",'RELACIÓN FACTURAS ACTUACIÓN 2'!P64&lt;&gt;""),'RELACIÓN FACTURAS ACTUACIÓN 2'!P64,IF(D122="SEGUNDO PAGO O POSTERIORES",G121,""))))</f>
        <v/>
      </c>
      <c r="H122" s="18"/>
      <c r="I122" s="29" t="str">
        <f>IF(D122="","",IF(J122="","REVISAR",IF(OR(J122&lt;EXPEDIENTE!$F$24,J122&gt;EXPEDIENTE!$F$26),"SI","NO")))</f>
        <v/>
      </c>
      <c r="J122" s="109" t="str">
        <f t="shared" si="25"/>
        <v/>
      </c>
      <c r="K122" s="106" t="str">
        <f>IF(D122="","",IF('RELACIÓN FACTURAS ACTUACIÓN 2'!AF64="","",'RELACIÓN FACTURAS ACTUACIÓN 2'!AF64))</f>
        <v/>
      </c>
      <c r="L122" s="18"/>
      <c r="M122" s="29" t="str">
        <f>IF(D122="","",IF(N122="","REVISAR",IF(OR(N122&lt;EXPEDIENTE!$F$24,N122&gt;EXPEDIENTE!$F$28),"SI","NO")))</f>
        <v/>
      </c>
      <c r="N122" s="174" t="str">
        <f t="shared" si="26"/>
        <v/>
      </c>
      <c r="O122" s="175">
        <f>IF(N122&lt;EXPEDIENTE!$H$24,-1,IF(N122&gt;EXPEDIENTE!$H$28,1,0))</f>
        <v>0</v>
      </c>
      <c r="P122" s="176" t="str">
        <f t="shared" si="27"/>
        <v/>
      </c>
      <c r="Q122" s="18"/>
      <c r="R122" s="196"/>
      <c r="S122" s="18" t="str">
        <f t="shared" si="28"/>
        <v/>
      </c>
      <c r="T122" s="29" t="str">
        <f t="shared" si="29"/>
        <v/>
      </c>
      <c r="U122" s="37" t="str">
        <f>IF('RELACIÓN FACTURAS ACTUACIÓN 2'!X64="","",'RELACIÓN FACTURAS ACTUACIÓN 2'!X64)</f>
        <v/>
      </c>
      <c r="V122" s="100" t="str">
        <f>IF('RELACIÓN FACTURAS ACTUACIÓN 2'!Y64="","",'RELACIÓN FACTURAS ACTUACIÓN 2'!Y64)</f>
        <v/>
      </c>
      <c r="W122" s="34"/>
      <c r="X122" s="103" t="str">
        <f t="shared" si="30"/>
        <v/>
      </c>
      <c r="Y122" s="41"/>
    </row>
    <row r="123" spans="2:25" ht="39.950000000000003" customHeight="1">
      <c r="B123" s="1">
        <f>IF(Y123&lt;&gt;"",MAX($B$6:B122)+1,0)</f>
        <v>0</v>
      </c>
      <c r="C123" s="4">
        <v>118</v>
      </c>
      <c r="D123" s="24" t="str">
        <f>IF('RELACIÓN FACTURAS ACTUACIÓN 2'!N65="","",'RELACIÓN FACTURAS ACTUACIÓN 2'!N65)</f>
        <v/>
      </c>
      <c r="E123" s="198" t="str">
        <f>IF(D123="SEGUNDO PAGO O POSTERIORES",E122,IF('RELACIÓN FACTURAS ACTUACIÓN 2'!O65="","",'RELACIÓN FACTURAS ACTUACIÓN 2'!O65))</f>
        <v/>
      </c>
      <c r="F123" s="25" t="str">
        <f>IF(D123="SEGUNDO PAGO O POSTERIORES",F122,IF('RELACIÓN FACTURAS ACTUACIÓN 2'!Q65="","",'RELACIÓN FACTURAS ACTUACIÓN 2'!Q65))</f>
        <v/>
      </c>
      <c r="G123" s="106" t="str">
        <f>IF(D123="","",IF(AND(D123="NUEVA FACTURA",'RELACIÓN FACTURAS ACTUACIÓN 2'!P65=""),"",IF(AND(D123="NUEVA FACTURA",'RELACIÓN FACTURAS ACTUACIÓN 2'!P65&lt;&gt;""),'RELACIÓN FACTURAS ACTUACIÓN 2'!P65,IF(D123="SEGUNDO PAGO O POSTERIORES",G122,""))))</f>
        <v/>
      </c>
      <c r="H123" s="18"/>
      <c r="I123" s="29" t="str">
        <f>IF(D123="","",IF(J123="","REVISAR",IF(OR(J123&lt;EXPEDIENTE!$F$24,J123&gt;EXPEDIENTE!$F$26),"SI","NO")))</f>
        <v/>
      </c>
      <c r="J123" s="109" t="str">
        <f t="shared" si="25"/>
        <v/>
      </c>
      <c r="K123" s="106" t="str">
        <f>IF(D123="","",IF('RELACIÓN FACTURAS ACTUACIÓN 2'!AF65="","",'RELACIÓN FACTURAS ACTUACIÓN 2'!AF65))</f>
        <v/>
      </c>
      <c r="L123" s="18"/>
      <c r="M123" s="29" t="str">
        <f>IF(D123="","",IF(N123="","REVISAR",IF(OR(N123&lt;EXPEDIENTE!$F$24,N123&gt;EXPEDIENTE!$F$28),"SI","NO")))</f>
        <v/>
      </c>
      <c r="N123" s="174" t="str">
        <f t="shared" si="26"/>
        <v/>
      </c>
      <c r="O123" s="175">
        <f>IF(N123&lt;EXPEDIENTE!$H$24,-1,IF(N123&gt;EXPEDIENTE!$H$28,1,0))</f>
        <v>0</v>
      </c>
      <c r="P123" s="176" t="str">
        <f t="shared" si="27"/>
        <v/>
      </c>
      <c r="Q123" s="18"/>
      <c r="R123" s="196"/>
      <c r="S123" s="18" t="str">
        <f t="shared" si="28"/>
        <v/>
      </c>
      <c r="T123" s="29" t="str">
        <f t="shared" si="29"/>
        <v/>
      </c>
      <c r="U123" s="37" t="str">
        <f>IF('RELACIÓN FACTURAS ACTUACIÓN 2'!X65="","",'RELACIÓN FACTURAS ACTUACIÓN 2'!X65)</f>
        <v/>
      </c>
      <c r="V123" s="100" t="str">
        <f>IF('RELACIÓN FACTURAS ACTUACIÓN 2'!Y65="","",'RELACIÓN FACTURAS ACTUACIÓN 2'!Y65)</f>
        <v/>
      </c>
      <c r="W123" s="34"/>
      <c r="X123" s="103" t="str">
        <f t="shared" si="30"/>
        <v/>
      </c>
      <c r="Y123" s="41"/>
    </row>
    <row r="124" spans="2:25" ht="39.950000000000003" customHeight="1">
      <c r="B124" s="1">
        <f>IF(Y124&lt;&gt;"",MAX($B$6:B123)+1,0)</f>
        <v>0</v>
      </c>
      <c r="C124" s="4">
        <v>119</v>
      </c>
      <c r="D124" s="24" t="str">
        <f>IF('RELACIÓN FACTURAS ACTUACIÓN 2'!N66="","",'RELACIÓN FACTURAS ACTUACIÓN 2'!N66)</f>
        <v/>
      </c>
      <c r="E124" s="198" t="str">
        <f>IF(D124="SEGUNDO PAGO O POSTERIORES",E123,IF('RELACIÓN FACTURAS ACTUACIÓN 2'!O66="","",'RELACIÓN FACTURAS ACTUACIÓN 2'!O66))</f>
        <v/>
      </c>
      <c r="F124" s="25" t="str">
        <f>IF(D124="SEGUNDO PAGO O POSTERIORES",F123,IF('RELACIÓN FACTURAS ACTUACIÓN 2'!Q66="","",'RELACIÓN FACTURAS ACTUACIÓN 2'!Q66))</f>
        <v/>
      </c>
      <c r="G124" s="106" t="str">
        <f>IF(D124="","",IF(AND(D124="NUEVA FACTURA",'RELACIÓN FACTURAS ACTUACIÓN 2'!P66=""),"",IF(AND(D124="NUEVA FACTURA",'RELACIÓN FACTURAS ACTUACIÓN 2'!P66&lt;&gt;""),'RELACIÓN FACTURAS ACTUACIÓN 2'!P66,IF(D124="SEGUNDO PAGO O POSTERIORES",G123,""))))</f>
        <v/>
      </c>
      <c r="H124" s="18"/>
      <c r="I124" s="29" t="str">
        <f>IF(D124="","",IF(J124="","REVISAR",IF(OR(J124&lt;EXPEDIENTE!$F$24,J124&gt;EXPEDIENTE!$F$26),"SI","NO")))</f>
        <v/>
      </c>
      <c r="J124" s="109" t="str">
        <f t="shared" si="25"/>
        <v/>
      </c>
      <c r="K124" s="106" t="str">
        <f>IF(D124="","",IF('RELACIÓN FACTURAS ACTUACIÓN 2'!AF66="","",'RELACIÓN FACTURAS ACTUACIÓN 2'!AF66))</f>
        <v/>
      </c>
      <c r="L124" s="18"/>
      <c r="M124" s="29" t="str">
        <f>IF(D124="","",IF(N124="","REVISAR",IF(OR(N124&lt;EXPEDIENTE!$F$24,N124&gt;EXPEDIENTE!$F$28),"SI","NO")))</f>
        <v/>
      </c>
      <c r="N124" s="174" t="str">
        <f t="shared" si="26"/>
        <v/>
      </c>
      <c r="O124" s="175">
        <f>IF(N124&lt;EXPEDIENTE!$H$24,-1,IF(N124&gt;EXPEDIENTE!$H$28,1,0))</f>
        <v>0</v>
      </c>
      <c r="P124" s="176" t="str">
        <f t="shared" si="27"/>
        <v/>
      </c>
      <c r="Q124" s="18"/>
      <c r="R124" s="196"/>
      <c r="S124" s="18" t="str">
        <f t="shared" si="28"/>
        <v/>
      </c>
      <c r="T124" s="29" t="str">
        <f t="shared" si="29"/>
        <v/>
      </c>
      <c r="U124" s="37" t="str">
        <f>IF('RELACIÓN FACTURAS ACTUACIÓN 2'!X66="","",'RELACIÓN FACTURAS ACTUACIÓN 2'!X66)</f>
        <v/>
      </c>
      <c r="V124" s="100" t="str">
        <f>IF('RELACIÓN FACTURAS ACTUACIÓN 2'!Y66="","",'RELACIÓN FACTURAS ACTUACIÓN 2'!Y66)</f>
        <v/>
      </c>
      <c r="W124" s="34"/>
      <c r="X124" s="103" t="str">
        <f t="shared" si="30"/>
        <v/>
      </c>
      <c r="Y124" s="41"/>
    </row>
    <row r="125" spans="2:25" ht="39.950000000000003" customHeight="1" thickBot="1">
      <c r="B125" s="1">
        <f>IF(Y125&lt;&gt;"",MAX($B$6:B124)+1,0)</f>
        <v>0</v>
      </c>
      <c r="C125" s="4">
        <v>120</v>
      </c>
      <c r="D125" s="26" t="str">
        <f>IF('RELACIÓN FACTURAS ACTUACIÓN 2'!N67="","",'RELACIÓN FACTURAS ACTUACIÓN 2'!N67)</f>
        <v/>
      </c>
      <c r="E125" s="199" t="str">
        <f>IF(D125="SEGUNDO PAGO O POSTERIORES",E104,IF('RELACIÓN FACTURAS ACTUACIÓN 2'!O67="","",'RELACIÓN FACTURAS ACTUACIÓN 2'!O67))</f>
        <v/>
      </c>
      <c r="F125" s="27" t="str">
        <f>IF(D125="SEGUNDO PAGO O POSTERIORES",F104,IF('RELACIÓN FACTURAS ACTUACIÓN 2'!Q67="","",'RELACIÓN FACTURAS ACTUACIÓN 2'!Q67))</f>
        <v/>
      </c>
      <c r="G125" s="107" t="str">
        <f>IF(D125="","",IF(AND(D125="NUEVA FACTURA",'RELACIÓN FACTURAS ACTUACIÓN 2'!P67=""),"",IF(AND(D125="NUEVA FACTURA",'RELACIÓN FACTURAS ACTUACIÓN 2'!P67&lt;&gt;""),'RELACIÓN FACTURAS ACTUACIÓN 2'!P67,IF(D125="SEGUNDO PAGO O POSTERIORES",G104,""))))</f>
        <v/>
      </c>
      <c r="H125" s="32"/>
      <c r="I125" s="30" t="str">
        <f>IF(D125="","",IF(J125="","REVISAR",IF(OR(J125&lt;EXPEDIENTE!$F$24,J125&gt;EXPEDIENTE!$F$26),"SI","NO")))</f>
        <v/>
      </c>
      <c r="J125" s="218" t="str">
        <f t="shared" si="19"/>
        <v/>
      </c>
      <c r="K125" s="107" t="str">
        <f>IF(D125="","",IF('RELACIÓN FACTURAS ACTUACIÓN 2'!AF67="","",'RELACIÓN FACTURAS ACTUACIÓN 2'!AF67))</f>
        <v/>
      </c>
      <c r="L125" s="32"/>
      <c r="M125" s="30" t="str">
        <f>IF(D125="","",IF(N125="","REVISAR",IF(OR(N125&lt;EXPEDIENTE!$F$24,N125&gt;EXPEDIENTE!$F$28),"SI","NO")))</f>
        <v/>
      </c>
      <c r="N125" s="219" t="str">
        <f t="shared" si="20"/>
        <v/>
      </c>
      <c r="O125" s="220">
        <f>IF(N125&lt;EXPEDIENTE!$H$24,-1,IF(N125&gt;EXPEDIENTE!$H$28,1,0))</f>
        <v>0</v>
      </c>
      <c r="P125" s="177" t="str">
        <f t="shared" si="21"/>
        <v/>
      </c>
      <c r="Q125" s="32"/>
      <c r="R125" s="201"/>
      <c r="S125" s="32" t="str">
        <f t="shared" si="22"/>
        <v/>
      </c>
      <c r="T125" s="30" t="str">
        <f t="shared" si="23"/>
        <v/>
      </c>
      <c r="U125" s="38" t="str">
        <f>IF('RELACIÓN FACTURAS ACTUACIÓN 2'!X67="","",'RELACIÓN FACTURAS ACTUACIÓN 2'!X67)</f>
        <v/>
      </c>
      <c r="V125" s="101" t="str">
        <f>IF('RELACIÓN FACTURAS ACTUACIÓN 2'!Y67="","",'RELACIÓN FACTURAS ACTUACIÓN 2'!Y67)</f>
        <v/>
      </c>
      <c r="W125" s="35"/>
      <c r="X125" s="104" t="str">
        <f t="shared" si="24"/>
        <v/>
      </c>
      <c r="Y125" s="42"/>
    </row>
    <row r="126" spans="2:25" ht="39.950000000000003" customHeight="1">
      <c r="B126" s="1">
        <f>IF(Y126&lt;&gt;"",MAX($B$6:B125)+1,0)</f>
        <v>0</v>
      </c>
      <c r="C126" s="4">
        <v>121</v>
      </c>
      <c r="D126" s="22" t="str">
        <f>IF('RELACIÓN FACTURAS ACTUACIÓN 3'!N8="","",'RELACIÓN FACTURAS ACTUACIÓN 3'!N8)</f>
        <v/>
      </c>
      <c r="E126" s="197" t="str">
        <f>IF('RELACIÓN FACTURAS ACTUACIÓN 3'!O8="","",'RELACIÓN FACTURAS ACTUACIÓN 3'!O8)</f>
        <v/>
      </c>
      <c r="F126" s="23" t="str">
        <f>IF('RELACIÓN FACTURAS ACTUACIÓN 3'!Q8="","",'RELACIÓN FACTURAS ACTUACIÓN 3'!Q8)</f>
        <v/>
      </c>
      <c r="G126" s="105" t="str">
        <f>IF(D126="","",IF(AND(D126="NUEVA FACTURA",'RELACIÓN FACTURAS ACTUACIÓN 3'!P8=""),"",IF(AND(D126="NUEVA FACTURA",'RELACIÓN FACTURAS ACTUACIÓN 3'!P8&lt;&gt;""),'RELACIÓN FACTURAS ACTUACIÓN 3'!P8,IF(D126="SEGUNDO PAGO O POSTERIORES",G125,""))))</f>
        <v/>
      </c>
      <c r="H126" s="31"/>
      <c r="I126" s="28" t="str">
        <f>IF(D126="","",IF(J126="","REVISAR",IF(OR(J126&lt;EXPEDIENTE!$F$24,J126&gt;EXPEDIENTE!$F$26),"SI","NO")))</f>
        <v/>
      </c>
      <c r="J126" s="108" t="str">
        <f t="shared" si="19"/>
        <v/>
      </c>
      <c r="K126" s="111" t="str">
        <f>IF(D126="","",IF('RELACIÓN FACTURAS ACTUACIÓN 3'!AF8="","",'RELACIÓN FACTURAS ACTUACIÓN 3'!AF8))</f>
        <v/>
      </c>
      <c r="L126" s="31"/>
      <c r="M126" s="28" t="str">
        <f>IF(D126="","",IF(N126="","REVISAR",IF(OR(N126&lt;EXPEDIENTE!$F$24,N126&gt;EXPEDIENTE!$F$28),"SI","NO")))</f>
        <v/>
      </c>
      <c r="N126" s="174" t="str">
        <f t="shared" si="20"/>
        <v/>
      </c>
      <c r="O126" s="175">
        <f>IF(N126&lt;EXPEDIENTE!$H$24,-1,IF(N126&gt;EXPEDIENTE!$H$28,1,0))</f>
        <v>0</v>
      </c>
      <c r="P126" s="117" t="str">
        <f t="shared" si="21"/>
        <v/>
      </c>
      <c r="Q126" s="31"/>
      <c r="R126" s="200"/>
      <c r="S126" s="31" t="str">
        <f>IF(OR(Q126="",R126=""),"",IF(P126="SI",DATE(YEAR(Q126),MONTH(Q126),DAY(Q126)+R126),""))</f>
        <v/>
      </c>
      <c r="T126" s="28" t="str">
        <f>IF(D126="","",IF(AND(P126="NO",Q126="",S126=""),"NO",IF(OR(Q126="",R126="",S126=""),"PDTE",IF(S126&lt;N126,"SI","NO"))))</f>
        <v/>
      </c>
      <c r="U126" s="36" t="str">
        <f>IF('RELACIÓN FACTURAS ACTUACIÓN 3'!X8="","",'RELACIÓN FACTURAS ACTUACIÓN 3'!X8)</f>
        <v/>
      </c>
      <c r="V126" s="99" t="str">
        <f>IF('RELACIÓN FACTURAS ACTUACIÓN 3'!Y8="","",'RELACIÓN FACTURAS ACTUACIÓN 3'!Y8)</f>
        <v/>
      </c>
      <c r="W126" s="33"/>
      <c r="X126" s="102" t="str">
        <f t="shared" si="24"/>
        <v/>
      </c>
      <c r="Y126" s="40"/>
    </row>
    <row r="127" spans="2:25" ht="39.950000000000003" customHeight="1">
      <c r="B127" s="1">
        <f>IF(Y127&lt;&gt;"",MAX($B$6:B126)+1,0)</f>
        <v>0</v>
      </c>
      <c r="C127" s="4">
        <v>122</v>
      </c>
      <c r="D127" s="24" t="str">
        <f>IF('RELACIÓN FACTURAS ACTUACIÓN 3'!N9="","",'RELACIÓN FACTURAS ACTUACIÓN 3'!N9)</f>
        <v/>
      </c>
      <c r="E127" s="198" t="str">
        <f>IF(D127="SEGUNDO PAGO O POSTERIORES",E126,IF('RELACIÓN FACTURAS ACTUACIÓN 3'!O9="","",'RELACIÓN FACTURAS ACTUACIÓN 3'!O9))</f>
        <v/>
      </c>
      <c r="F127" s="25" t="str">
        <f>IF(D127="SEGUNDO PAGO O POSTERIORES",F126,IF('RELACIÓN FACTURAS ACTUACIÓN 3'!Q9="","",'RELACIÓN FACTURAS ACTUACIÓN 3'!Q9))</f>
        <v/>
      </c>
      <c r="G127" s="106" t="str">
        <f>IF(D127="","",IF(AND(D127="NUEVA FACTURA",'RELACIÓN FACTURAS ACTUACIÓN 3'!P9=""),"",IF(AND(D127="NUEVA FACTURA",'RELACIÓN FACTURAS ACTUACIÓN 3'!P9&lt;&gt;""),'RELACIÓN FACTURAS ACTUACIÓN 3'!P9,IF(D127="SEGUNDO PAGO O POSTERIORES",G126,""))))</f>
        <v/>
      </c>
      <c r="H127" s="18"/>
      <c r="I127" s="29" t="str">
        <f>IF(D127="","",IF(J127="","REVISAR",IF(OR(J127&lt;EXPEDIENTE!$F$24,J127&gt;EXPEDIENTE!$F$26),"SI","NO")))</f>
        <v/>
      </c>
      <c r="J127" s="109" t="str">
        <f t="shared" si="19"/>
        <v/>
      </c>
      <c r="K127" s="106" t="str">
        <f>IF(D127="","",IF('RELACIÓN FACTURAS ACTUACIÓN 3'!AF9="","",'RELACIÓN FACTURAS ACTUACIÓN 3'!AF9))</f>
        <v/>
      </c>
      <c r="L127" s="18"/>
      <c r="M127" s="29" t="str">
        <f>IF(D127="","",IF(N127="","REVISAR",IF(OR(N127&lt;EXPEDIENTE!$F$24,N127&gt;EXPEDIENTE!$F$28),"SI","NO")))</f>
        <v/>
      </c>
      <c r="N127" s="174" t="str">
        <f t="shared" si="20"/>
        <v/>
      </c>
      <c r="O127" s="175">
        <f>IF(N127&lt;EXPEDIENTE!$H$24,-1,IF(N127&gt;EXPEDIENTE!$H$28,1,0))</f>
        <v>0</v>
      </c>
      <c r="P127" s="176" t="str">
        <f t="shared" si="21"/>
        <v/>
      </c>
      <c r="Q127" s="18"/>
      <c r="R127" s="196"/>
      <c r="S127" s="18" t="str">
        <f>IF(OR(Q127="",R127=""),"",IF(P127="SI",DATE(YEAR(Q127),MONTH(Q127),DAY(Q127)+R127),""))</f>
        <v/>
      </c>
      <c r="T127" s="29" t="str">
        <f t="shared" ref="T127" si="31">IF(D127="","",IF(AND(P127="NO",Q127="",S127=""),"NO",IF(OR(Q127="",R127="",S127=""),"PDTE",IF(S127&lt;N127,"SI","NO"))))</f>
        <v/>
      </c>
      <c r="U127" s="37" t="str">
        <f>IF('RELACIÓN FACTURAS ACTUACIÓN 3'!X9="","",'RELACIÓN FACTURAS ACTUACIÓN 3'!X9)</f>
        <v/>
      </c>
      <c r="V127" s="100" t="str">
        <f>IF('RELACIÓN FACTURAS ACTUACIÓN 3'!Y9="","",'RELACIÓN FACTURAS ACTUACIÓN 3'!Y9)</f>
        <v/>
      </c>
      <c r="W127" s="34"/>
      <c r="X127" s="103" t="str">
        <f t="shared" si="24"/>
        <v/>
      </c>
      <c r="Y127" s="41"/>
    </row>
    <row r="128" spans="2:25" ht="39.950000000000003" customHeight="1">
      <c r="B128" s="1">
        <f>IF(Y128&lt;&gt;"",MAX($B$6:B127)+1,0)</f>
        <v>0</v>
      </c>
      <c r="C128" s="4">
        <v>123</v>
      </c>
      <c r="D128" s="24" t="str">
        <f>IF('RELACIÓN FACTURAS ACTUACIÓN 3'!N10="","",'RELACIÓN FACTURAS ACTUACIÓN 3'!N10)</f>
        <v/>
      </c>
      <c r="E128" s="198" t="str">
        <f>IF(D128="SEGUNDO PAGO O POSTERIORES",E127,IF('RELACIÓN FACTURAS ACTUACIÓN 3'!O10="","",'RELACIÓN FACTURAS ACTUACIÓN 3'!O10))</f>
        <v/>
      </c>
      <c r="F128" s="25" t="str">
        <f>IF(D128="SEGUNDO PAGO O POSTERIORES",F127,IF('RELACIÓN FACTURAS ACTUACIÓN 3'!Q10="","",'RELACIÓN FACTURAS ACTUACIÓN 3'!Q10))</f>
        <v/>
      </c>
      <c r="G128" s="106" t="str">
        <f>IF(D128="","",IF(AND(D128="NUEVA FACTURA",'RELACIÓN FACTURAS ACTUACIÓN 3'!P10=""),"",IF(AND(D128="NUEVA FACTURA",'RELACIÓN FACTURAS ACTUACIÓN 3'!P10&lt;&gt;""),'RELACIÓN FACTURAS ACTUACIÓN 3'!P10,IF(D128="SEGUNDO PAGO O POSTERIORES",G127,""))))</f>
        <v/>
      </c>
      <c r="H128" s="18"/>
      <c r="I128" s="29" t="str">
        <f>IF(D128="","",IF(J128="","REVISAR",IF(OR(J128&lt;EXPEDIENTE!$F$24,J128&gt;EXPEDIENTE!$F$26),"SI","NO")))</f>
        <v/>
      </c>
      <c r="J128" s="109" t="str">
        <f t="shared" ref="J128:J187" si="32">IF(D128="","",IF(H128&lt;&gt;"",H128,G128))</f>
        <v/>
      </c>
      <c r="K128" s="106" t="str">
        <f>IF(D128="","",IF('RELACIÓN FACTURAS ACTUACIÓN 3'!AF10="","",'RELACIÓN FACTURAS ACTUACIÓN 3'!AF10))</f>
        <v/>
      </c>
      <c r="L128" s="18"/>
      <c r="M128" s="29" t="str">
        <f>IF(D128="","",IF(N128="","REVISAR",IF(OR(N128&lt;EXPEDIENTE!$F$24,N128&gt;EXPEDIENTE!$F$28),"SI","NO")))</f>
        <v/>
      </c>
      <c r="N128" s="174" t="str">
        <f t="shared" ref="N128:N187" si="33">IF(D128="","",IF(L128&lt;&gt;"",L128,K128))</f>
        <v/>
      </c>
      <c r="O128" s="175">
        <f>IF(N128&lt;EXPEDIENTE!$H$24,-1,IF(N128&gt;EXPEDIENTE!$H$28,1,0))</f>
        <v>0</v>
      </c>
      <c r="P128" s="176" t="str">
        <f t="shared" ref="P128:P187" si="34">IF(D128="","",IF(OR(J128="",N128=""),"PDTE",IF(N128-J128&gt;30,"SI","NO")))</f>
        <v/>
      </c>
      <c r="Q128" s="18"/>
      <c r="R128" s="196"/>
      <c r="S128" s="18" t="str">
        <f t="shared" ref="S128:S185" si="35">IF(OR(Q128="",R128=""),"",IF(P128="SI",DATE(YEAR(Q128),MONTH(Q128),DAY(Q128)+R128),""))</f>
        <v/>
      </c>
      <c r="T128" s="29" t="str">
        <f t="shared" ref="T128:T185" si="36">IF(D128="","",IF(AND(P128="NO",Q128="",S128=""),"NO",IF(OR(Q128="",R128="",S128=""),"PDTE",IF(S128&lt;N128,"SI","NO"))))</f>
        <v/>
      </c>
      <c r="U128" s="37" t="str">
        <f>IF('RELACIÓN FACTURAS ACTUACIÓN 3'!X10="","",'RELACIÓN FACTURAS ACTUACIÓN 3'!X10)</f>
        <v/>
      </c>
      <c r="V128" s="100" t="str">
        <f>IF('RELACIÓN FACTURAS ACTUACIÓN 3'!Y10="","",'RELACIÓN FACTURAS ACTUACIÓN 3'!Y10)</f>
        <v/>
      </c>
      <c r="W128" s="34"/>
      <c r="X128" s="103" t="str">
        <f t="shared" ref="X128:X187" si="37">IF(D128="","",IF(AND(I128="NO",M128="NO",T128="NO",W128="NO"),"OK","NO OK"))</f>
        <v/>
      </c>
      <c r="Y128" s="41"/>
    </row>
    <row r="129" spans="2:25" ht="39.950000000000003" customHeight="1">
      <c r="B129" s="1">
        <f>IF(Y129&lt;&gt;"",MAX($B$6:B128)+1,0)</f>
        <v>0</v>
      </c>
      <c r="C129" s="4">
        <v>124</v>
      </c>
      <c r="D129" s="24" t="str">
        <f>IF('RELACIÓN FACTURAS ACTUACIÓN 3'!N11="","",'RELACIÓN FACTURAS ACTUACIÓN 3'!N11)</f>
        <v/>
      </c>
      <c r="E129" s="198" t="str">
        <f>IF(D129="SEGUNDO PAGO O POSTERIORES",E128,IF('RELACIÓN FACTURAS ACTUACIÓN 3'!O11="","",'RELACIÓN FACTURAS ACTUACIÓN 3'!O11))</f>
        <v/>
      </c>
      <c r="F129" s="25" t="str">
        <f>IF(D129="SEGUNDO PAGO O POSTERIORES",F128,IF('RELACIÓN FACTURAS ACTUACIÓN 3'!Q11="","",'RELACIÓN FACTURAS ACTUACIÓN 3'!Q11))</f>
        <v/>
      </c>
      <c r="G129" s="106" t="str">
        <f>IF(D129="","",IF(AND(D129="NUEVA FACTURA",'RELACIÓN FACTURAS ACTUACIÓN 3'!P11=""),"",IF(AND(D129="NUEVA FACTURA",'RELACIÓN FACTURAS ACTUACIÓN 3'!P11&lt;&gt;""),'RELACIÓN FACTURAS ACTUACIÓN 3'!P11,IF(D129="SEGUNDO PAGO O POSTERIORES",G128,""))))</f>
        <v/>
      </c>
      <c r="H129" s="18"/>
      <c r="I129" s="29" t="str">
        <f>IF(D129="","",IF(J129="","REVISAR",IF(OR(J129&lt;EXPEDIENTE!$F$24,J129&gt;EXPEDIENTE!$F$26),"SI","NO")))</f>
        <v/>
      </c>
      <c r="J129" s="109" t="str">
        <f t="shared" si="32"/>
        <v/>
      </c>
      <c r="K129" s="106" t="str">
        <f>IF(D129="","",IF('RELACIÓN FACTURAS ACTUACIÓN 3'!AF11="","",'RELACIÓN FACTURAS ACTUACIÓN 3'!AF11))</f>
        <v/>
      </c>
      <c r="L129" s="18"/>
      <c r="M129" s="29" t="str">
        <f>IF(D129="","",IF(N129="","REVISAR",IF(OR(N129&lt;EXPEDIENTE!$F$24,N129&gt;EXPEDIENTE!$F$28),"SI","NO")))</f>
        <v/>
      </c>
      <c r="N129" s="174" t="str">
        <f t="shared" si="33"/>
        <v/>
      </c>
      <c r="O129" s="175">
        <f>IF(N129&lt;EXPEDIENTE!$H$24,-1,IF(N129&gt;EXPEDIENTE!$H$28,1,0))</f>
        <v>0</v>
      </c>
      <c r="P129" s="176" t="str">
        <f t="shared" si="34"/>
        <v/>
      </c>
      <c r="Q129" s="18"/>
      <c r="R129" s="196"/>
      <c r="S129" s="18" t="str">
        <f t="shared" si="35"/>
        <v/>
      </c>
      <c r="T129" s="29" t="str">
        <f t="shared" si="36"/>
        <v/>
      </c>
      <c r="U129" s="37" t="str">
        <f>IF('RELACIÓN FACTURAS ACTUACIÓN 3'!X11="","",'RELACIÓN FACTURAS ACTUACIÓN 3'!X11)</f>
        <v/>
      </c>
      <c r="V129" s="100" t="str">
        <f>IF('RELACIÓN FACTURAS ACTUACIÓN 3'!Y11="","",'RELACIÓN FACTURAS ACTUACIÓN 3'!Y11)</f>
        <v/>
      </c>
      <c r="W129" s="34"/>
      <c r="X129" s="103" t="str">
        <f t="shared" si="37"/>
        <v/>
      </c>
      <c r="Y129" s="41"/>
    </row>
    <row r="130" spans="2:25" ht="39.950000000000003" customHeight="1">
      <c r="B130" s="1">
        <f>IF(Y130&lt;&gt;"",MAX($B$6:B129)+1,0)</f>
        <v>0</v>
      </c>
      <c r="C130" s="4">
        <v>125</v>
      </c>
      <c r="D130" s="24" t="str">
        <f>IF('RELACIÓN FACTURAS ACTUACIÓN 3'!N12="","",'RELACIÓN FACTURAS ACTUACIÓN 3'!N12)</f>
        <v/>
      </c>
      <c r="E130" s="198" t="str">
        <f>IF(D130="SEGUNDO PAGO O POSTERIORES",E129,IF('RELACIÓN FACTURAS ACTUACIÓN 3'!O12="","",'RELACIÓN FACTURAS ACTUACIÓN 3'!O12))</f>
        <v/>
      </c>
      <c r="F130" s="25" t="str">
        <f>IF(D130="SEGUNDO PAGO O POSTERIORES",F129,IF('RELACIÓN FACTURAS ACTUACIÓN 3'!Q12="","",'RELACIÓN FACTURAS ACTUACIÓN 3'!Q12))</f>
        <v/>
      </c>
      <c r="G130" s="106" t="str">
        <f>IF(D130="","",IF(AND(D130="NUEVA FACTURA",'RELACIÓN FACTURAS ACTUACIÓN 3'!P12=""),"",IF(AND(D130="NUEVA FACTURA",'RELACIÓN FACTURAS ACTUACIÓN 3'!P12&lt;&gt;""),'RELACIÓN FACTURAS ACTUACIÓN 3'!P12,IF(D130="SEGUNDO PAGO O POSTERIORES",G129,""))))</f>
        <v/>
      </c>
      <c r="H130" s="18"/>
      <c r="I130" s="29" t="str">
        <f>IF(D130="","",IF(J130="","REVISAR",IF(OR(J130&lt;EXPEDIENTE!$F$24,J130&gt;EXPEDIENTE!$F$26),"SI","NO")))</f>
        <v/>
      </c>
      <c r="J130" s="109" t="str">
        <f t="shared" si="32"/>
        <v/>
      </c>
      <c r="K130" s="106" t="str">
        <f>IF(D130="","",IF('RELACIÓN FACTURAS ACTUACIÓN 3'!AF12="","",'RELACIÓN FACTURAS ACTUACIÓN 3'!AF12))</f>
        <v/>
      </c>
      <c r="L130" s="18"/>
      <c r="M130" s="29" t="str">
        <f>IF(D130="","",IF(N130="","REVISAR",IF(OR(N130&lt;EXPEDIENTE!$F$24,N130&gt;EXPEDIENTE!$F$28),"SI","NO")))</f>
        <v/>
      </c>
      <c r="N130" s="174" t="str">
        <f t="shared" si="33"/>
        <v/>
      </c>
      <c r="O130" s="175">
        <f>IF(N130&lt;EXPEDIENTE!$H$24,-1,IF(N130&gt;EXPEDIENTE!$H$28,1,0))</f>
        <v>0</v>
      </c>
      <c r="P130" s="176" t="str">
        <f t="shared" si="34"/>
        <v/>
      </c>
      <c r="Q130" s="18"/>
      <c r="R130" s="196"/>
      <c r="S130" s="18" t="str">
        <f t="shared" si="35"/>
        <v/>
      </c>
      <c r="T130" s="29" t="str">
        <f t="shared" si="36"/>
        <v/>
      </c>
      <c r="U130" s="37" t="str">
        <f>IF('RELACIÓN FACTURAS ACTUACIÓN 3'!X12="","",'RELACIÓN FACTURAS ACTUACIÓN 3'!X12)</f>
        <v/>
      </c>
      <c r="V130" s="100" t="str">
        <f>IF('RELACIÓN FACTURAS ACTUACIÓN 3'!Y12="","",'RELACIÓN FACTURAS ACTUACIÓN 3'!Y12)</f>
        <v/>
      </c>
      <c r="W130" s="34"/>
      <c r="X130" s="103" t="str">
        <f t="shared" si="37"/>
        <v/>
      </c>
      <c r="Y130" s="41"/>
    </row>
    <row r="131" spans="2:25" ht="39.950000000000003" customHeight="1">
      <c r="B131" s="1">
        <f>IF(Y131&lt;&gt;"",MAX($B$6:B130)+1,0)</f>
        <v>0</v>
      </c>
      <c r="C131" s="4">
        <v>126</v>
      </c>
      <c r="D131" s="24" t="str">
        <f>IF('RELACIÓN FACTURAS ACTUACIÓN 3'!N13="","",'RELACIÓN FACTURAS ACTUACIÓN 3'!N13)</f>
        <v/>
      </c>
      <c r="E131" s="198" t="str">
        <f>IF(D131="SEGUNDO PAGO O POSTERIORES",E130,IF('RELACIÓN FACTURAS ACTUACIÓN 3'!O13="","",'RELACIÓN FACTURAS ACTUACIÓN 3'!O13))</f>
        <v/>
      </c>
      <c r="F131" s="25" t="str">
        <f>IF(D131="SEGUNDO PAGO O POSTERIORES",F130,IF('RELACIÓN FACTURAS ACTUACIÓN 3'!Q13="","",'RELACIÓN FACTURAS ACTUACIÓN 3'!Q13))</f>
        <v/>
      </c>
      <c r="G131" s="106" t="str">
        <f>IF(D131="","",IF(AND(D131="NUEVA FACTURA",'RELACIÓN FACTURAS ACTUACIÓN 3'!P13=""),"",IF(AND(D131="NUEVA FACTURA",'RELACIÓN FACTURAS ACTUACIÓN 3'!P13&lt;&gt;""),'RELACIÓN FACTURAS ACTUACIÓN 3'!P13,IF(D131="SEGUNDO PAGO O POSTERIORES",G130,""))))</f>
        <v/>
      </c>
      <c r="H131" s="18"/>
      <c r="I131" s="29" t="str">
        <f>IF(D131="","",IF(J131="","REVISAR",IF(OR(J131&lt;EXPEDIENTE!$F$24,J131&gt;EXPEDIENTE!$F$26),"SI","NO")))</f>
        <v/>
      </c>
      <c r="J131" s="109" t="str">
        <f t="shared" si="32"/>
        <v/>
      </c>
      <c r="K131" s="106" t="str">
        <f>IF(D131="","",IF('RELACIÓN FACTURAS ACTUACIÓN 3'!AF13="","",'RELACIÓN FACTURAS ACTUACIÓN 3'!AF13))</f>
        <v/>
      </c>
      <c r="L131" s="18"/>
      <c r="M131" s="29" t="str">
        <f>IF(D131="","",IF(N131="","REVISAR",IF(OR(N131&lt;EXPEDIENTE!$F$24,N131&gt;EXPEDIENTE!$F$28),"SI","NO")))</f>
        <v/>
      </c>
      <c r="N131" s="174" t="str">
        <f t="shared" si="33"/>
        <v/>
      </c>
      <c r="O131" s="175">
        <f>IF(N131&lt;EXPEDIENTE!$H$24,-1,IF(N131&gt;EXPEDIENTE!$H$28,1,0))</f>
        <v>0</v>
      </c>
      <c r="P131" s="176" t="str">
        <f t="shared" si="34"/>
        <v/>
      </c>
      <c r="Q131" s="18"/>
      <c r="R131" s="196"/>
      <c r="S131" s="18" t="str">
        <f t="shared" si="35"/>
        <v/>
      </c>
      <c r="T131" s="29" t="str">
        <f t="shared" si="36"/>
        <v/>
      </c>
      <c r="U131" s="37" t="str">
        <f>IF('RELACIÓN FACTURAS ACTUACIÓN 3'!X13="","",'RELACIÓN FACTURAS ACTUACIÓN 3'!X13)</f>
        <v/>
      </c>
      <c r="V131" s="100" t="str">
        <f>IF('RELACIÓN FACTURAS ACTUACIÓN 3'!Y13="","",'RELACIÓN FACTURAS ACTUACIÓN 3'!Y13)</f>
        <v/>
      </c>
      <c r="W131" s="34"/>
      <c r="X131" s="103" t="str">
        <f t="shared" si="37"/>
        <v/>
      </c>
      <c r="Y131" s="41"/>
    </row>
    <row r="132" spans="2:25" ht="39.950000000000003" customHeight="1">
      <c r="B132" s="1">
        <f>IF(Y132&lt;&gt;"",MAX($B$6:B131)+1,0)</f>
        <v>0</v>
      </c>
      <c r="C132" s="4">
        <v>127</v>
      </c>
      <c r="D132" s="24" t="str">
        <f>IF('RELACIÓN FACTURAS ACTUACIÓN 3'!N14="","",'RELACIÓN FACTURAS ACTUACIÓN 3'!N14)</f>
        <v/>
      </c>
      <c r="E132" s="198" t="str">
        <f>IF(D132="SEGUNDO PAGO O POSTERIORES",E131,IF('RELACIÓN FACTURAS ACTUACIÓN 3'!O14="","",'RELACIÓN FACTURAS ACTUACIÓN 3'!O14))</f>
        <v/>
      </c>
      <c r="F132" s="25" t="str">
        <f>IF(D132="SEGUNDO PAGO O POSTERIORES",F131,IF('RELACIÓN FACTURAS ACTUACIÓN 3'!Q14="","",'RELACIÓN FACTURAS ACTUACIÓN 3'!Q14))</f>
        <v/>
      </c>
      <c r="G132" s="106" t="str">
        <f>IF(D132="","",IF(AND(D132="NUEVA FACTURA",'RELACIÓN FACTURAS ACTUACIÓN 3'!P14=""),"",IF(AND(D132="NUEVA FACTURA",'RELACIÓN FACTURAS ACTUACIÓN 3'!P14&lt;&gt;""),'RELACIÓN FACTURAS ACTUACIÓN 3'!P14,IF(D132="SEGUNDO PAGO O POSTERIORES",G131,""))))</f>
        <v/>
      </c>
      <c r="H132" s="18"/>
      <c r="I132" s="29" t="str">
        <f>IF(D132="","",IF(J132="","REVISAR",IF(OR(J132&lt;EXPEDIENTE!$F$24,J132&gt;EXPEDIENTE!$F$26),"SI","NO")))</f>
        <v/>
      </c>
      <c r="J132" s="109" t="str">
        <f t="shared" si="32"/>
        <v/>
      </c>
      <c r="K132" s="106" t="str">
        <f>IF(D132="","",IF('RELACIÓN FACTURAS ACTUACIÓN 3'!AF14="","",'RELACIÓN FACTURAS ACTUACIÓN 3'!AF14))</f>
        <v/>
      </c>
      <c r="L132" s="18"/>
      <c r="M132" s="29" t="str">
        <f>IF(D132="","",IF(N132="","REVISAR",IF(OR(N132&lt;EXPEDIENTE!$F$24,N132&gt;EXPEDIENTE!$F$28),"SI","NO")))</f>
        <v/>
      </c>
      <c r="N132" s="174" t="str">
        <f t="shared" si="33"/>
        <v/>
      </c>
      <c r="O132" s="175">
        <f>IF(N132&lt;EXPEDIENTE!$H$24,-1,IF(N132&gt;EXPEDIENTE!$H$28,1,0))</f>
        <v>0</v>
      </c>
      <c r="P132" s="176" t="str">
        <f t="shared" si="34"/>
        <v/>
      </c>
      <c r="Q132" s="18"/>
      <c r="R132" s="196"/>
      <c r="S132" s="18" t="str">
        <f t="shared" si="35"/>
        <v/>
      </c>
      <c r="T132" s="29" t="str">
        <f t="shared" si="36"/>
        <v/>
      </c>
      <c r="U132" s="37" t="str">
        <f>IF('RELACIÓN FACTURAS ACTUACIÓN 3'!X14="","",'RELACIÓN FACTURAS ACTUACIÓN 3'!X14)</f>
        <v/>
      </c>
      <c r="V132" s="100" t="str">
        <f>IF('RELACIÓN FACTURAS ACTUACIÓN 3'!Y14="","",'RELACIÓN FACTURAS ACTUACIÓN 3'!Y14)</f>
        <v/>
      </c>
      <c r="W132" s="34"/>
      <c r="X132" s="103" t="str">
        <f t="shared" si="37"/>
        <v/>
      </c>
      <c r="Y132" s="41"/>
    </row>
    <row r="133" spans="2:25" ht="39.950000000000003" customHeight="1">
      <c r="B133" s="1">
        <f>IF(Y133&lt;&gt;"",MAX($B$6:B132)+1,0)</f>
        <v>0</v>
      </c>
      <c r="C133" s="4">
        <v>128</v>
      </c>
      <c r="D133" s="24" t="str">
        <f>IF('RELACIÓN FACTURAS ACTUACIÓN 3'!N15="","",'RELACIÓN FACTURAS ACTUACIÓN 3'!N15)</f>
        <v/>
      </c>
      <c r="E133" s="198" t="str">
        <f>IF(D133="SEGUNDO PAGO O POSTERIORES",E132,IF('RELACIÓN FACTURAS ACTUACIÓN 3'!O15="","",'RELACIÓN FACTURAS ACTUACIÓN 3'!O15))</f>
        <v/>
      </c>
      <c r="F133" s="25" t="str">
        <f>IF(D133="SEGUNDO PAGO O POSTERIORES",F132,IF('RELACIÓN FACTURAS ACTUACIÓN 3'!Q15="","",'RELACIÓN FACTURAS ACTUACIÓN 3'!Q15))</f>
        <v/>
      </c>
      <c r="G133" s="106" t="str">
        <f>IF(D133="","",IF(AND(D133="NUEVA FACTURA",'RELACIÓN FACTURAS ACTUACIÓN 3'!P15=""),"",IF(AND(D133="NUEVA FACTURA",'RELACIÓN FACTURAS ACTUACIÓN 3'!P15&lt;&gt;""),'RELACIÓN FACTURAS ACTUACIÓN 3'!P15,IF(D133="SEGUNDO PAGO O POSTERIORES",G132,""))))</f>
        <v/>
      </c>
      <c r="H133" s="18"/>
      <c r="I133" s="29" t="str">
        <f>IF(D133="","",IF(J133="","REVISAR",IF(OR(J133&lt;EXPEDIENTE!$F$24,J133&gt;EXPEDIENTE!$F$26),"SI","NO")))</f>
        <v/>
      </c>
      <c r="J133" s="109" t="str">
        <f t="shared" si="32"/>
        <v/>
      </c>
      <c r="K133" s="106" t="str">
        <f>IF(D133="","",IF('RELACIÓN FACTURAS ACTUACIÓN 3'!AF15="","",'RELACIÓN FACTURAS ACTUACIÓN 3'!AF15))</f>
        <v/>
      </c>
      <c r="L133" s="18"/>
      <c r="M133" s="29" t="str">
        <f>IF(D133="","",IF(N133="","REVISAR",IF(OR(N133&lt;EXPEDIENTE!$F$24,N133&gt;EXPEDIENTE!$F$28),"SI","NO")))</f>
        <v/>
      </c>
      <c r="N133" s="174" t="str">
        <f t="shared" si="33"/>
        <v/>
      </c>
      <c r="O133" s="175">
        <f>IF(N133&lt;EXPEDIENTE!$H$24,-1,IF(N133&gt;EXPEDIENTE!$H$28,1,0))</f>
        <v>0</v>
      </c>
      <c r="P133" s="176" t="str">
        <f t="shared" si="34"/>
        <v/>
      </c>
      <c r="Q133" s="18"/>
      <c r="R133" s="196"/>
      <c r="S133" s="18" t="str">
        <f t="shared" si="35"/>
        <v/>
      </c>
      <c r="T133" s="29" t="str">
        <f t="shared" si="36"/>
        <v/>
      </c>
      <c r="U133" s="37" t="str">
        <f>IF('RELACIÓN FACTURAS ACTUACIÓN 3'!X15="","",'RELACIÓN FACTURAS ACTUACIÓN 3'!X15)</f>
        <v/>
      </c>
      <c r="V133" s="100" t="str">
        <f>IF('RELACIÓN FACTURAS ACTUACIÓN 3'!Y15="","",'RELACIÓN FACTURAS ACTUACIÓN 3'!Y15)</f>
        <v/>
      </c>
      <c r="W133" s="34"/>
      <c r="X133" s="103" t="str">
        <f t="shared" si="37"/>
        <v/>
      </c>
      <c r="Y133" s="41"/>
    </row>
    <row r="134" spans="2:25" ht="39.950000000000003" customHeight="1">
      <c r="B134" s="1">
        <f>IF(Y134&lt;&gt;"",MAX($B$6:B133)+1,0)</f>
        <v>0</v>
      </c>
      <c r="C134" s="4">
        <v>129</v>
      </c>
      <c r="D134" s="24" t="str">
        <f>IF('RELACIÓN FACTURAS ACTUACIÓN 3'!N16="","",'RELACIÓN FACTURAS ACTUACIÓN 3'!N16)</f>
        <v/>
      </c>
      <c r="E134" s="198" t="str">
        <f>IF(D134="SEGUNDO PAGO O POSTERIORES",E133,IF('RELACIÓN FACTURAS ACTUACIÓN 3'!O16="","",'RELACIÓN FACTURAS ACTUACIÓN 3'!O16))</f>
        <v/>
      </c>
      <c r="F134" s="25" t="str">
        <f>IF(D134="SEGUNDO PAGO O POSTERIORES",F133,IF('RELACIÓN FACTURAS ACTUACIÓN 3'!Q16="","",'RELACIÓN FACTURAS ACTUACIÓN 3'!Q16))</f>
        <v/>
      </c>
      <c r="G134" s="106" t="str">
        <f>IF(D134="","",IF(AND(D134="NUEVA FACTURA",'RELACIÓN FACTURAS ACTUACIÓN 3'!P16=""),"",IF(AND(D134="NUEVA FACTURA",'RELACIÓN FACTURAS ACTUACIÓN 3'!P16&lt;&gt;""),'RELACIÓN FACTURAS ACTUACIÓN 3'!P16,IF(D134="SEGUNDO PAGO O POSTERIORES",G133,""))))</f>
        <v/>
      </c>
      <c r="H134" s="18"/>
      <c r="I134" s="29" t="str">
        <f>IF(D134="","",IF(J134="","REVISAR",IF(OR(J134&lt;EXPEDIENTE!$F$24,J134&gt;EXPEDIENTE!$F$26),"SI","NO")))</f>
        <v/>
      </c>
      <c r="J134" s="109" t="str">
        <f t="shared" si="32"/>
        <v/>
      </c>
      <c r="K134" s="106" t="str">
        <f>IF(D134="","",IF('RELACIÓN FACTURAS ACTUACIÓN 3'!AF16="","",'RELACIÓN FACTURAS ACTUACIÓN 3'!AF16))</f>
        <v/>
      </c>
      <c r="L134" s="18"/>
      <c r="M134" s="29" t="str">
        <f>IF(D134="","",IF(N134="","REVISAR",IF(OR(N134&lt;EXPEDIENTE!$F$24,N134&gt;EXPEDIENTE!$F$28),"SI","NO")))</f>
        <v/>
      </c>
      <c r="N134" s="174" t="str">
        <f t="shared" si="33"/>
        <v/>
      </c>
      <c r="O134" s="175">
        <f>IF(N134&lt;EXPEDIENTE!$H$24,-1,IF(N134&gt;EXPEDIENTE!$H$28,1,0))</f>
        <v>0</v>
      </c>
      <c r="P134" s="176" t="str">
        <f t="shared" si="34"/>
        <v/>
      </c>
      <c r="Q134" s="18"/>
      <c r="R134" s="196"/>
      <c r="S134" s="18" t="str">
        <f t="shared" si="35"/>
        <v/>
      </c>
      <c r="T134" s="29" t="str">
        <f t="shared" si="36"/>
        <v/>
      </c>
      <c r="U134" s="37" t="str">
        <f>IF('RELACIÓN FACTURAS ACTUACIÓN 3'!X16="","",'RELACIÓN FACTURAS ACTUACIÓN 3'!X16)</f>
        <v/>
      </c>
      <c r="V134" s="100" t="str">
        <f>IF('RELACIÓN FACTURAS ACTUACIÓN 3'!Y16="","",'RELACIÓN FACTURAS ACTUACIÓN 3'!Y16)</f>
        <v/>
      </c>
      <c r="W134" s="34"/>
      <c r="X134" s="103" t="str">
        <f t="shared" si="37"/>
        <v/>
      </c>
      <c r="Y134" s="41"/>
    </row>
    <row r="135" spans="2:25" ht="39.950000000000003" customHeight="1">
      <c r="B135" s="1">
        <f>IF(Y135&lt;&gt;"",MAX($B$6:B134)+1,0)</f>
        <v>0</v>
      </c>
      <c r="C135" s="4">
        <v>130</v>
      </c>
      <c r="D135" s="24" t="str">
        <f>IF('RELACIÓN FACTURAS ACTUACIÓN 3'!N17="","",'RELACIÓN FACTURAS ACTUACIÓN 3'!N17)</f>
        <v/>
      </c>
      <c r="E135" s="198" t="str">
        <f>IF(D135="SEGUNDO PAGO O POSTERIORES",E134,IF('RELACIÓN FACTURAS ACTUACIÓN 3'!O17="","",'RELACIÓN FACTURAS ACTUACIÓN 3'!O17))</f>
        <v/>
      </c>
      <c r="F135" s="25" t="str">
        <f>IF(D135="SEGUNDO PAGO O POSTERIORES",F134,IF('RELACIÓN FACTURAS ACTUACIÓN 3'!Q17="","",'RELACIÓN FACTURAS ACTUACIÓN 3'!Q17))</f>
        <v/>
      </c>
      <c r="G135" s="106" t="str">
        <f>IF(D135="","",IF(AND(D135="NUEVA FACTURA",'RELACIÓN FACTURAS ACTUACIÓN 3'!P17=""),"",IF(AND(D135="NUEVA FACTURA",'RELACIÓN FACTURAS ACTUACIÓN 3'!P17&lt;&gt;""),'RELACIÓN FACTURAS ACTUACIÓN 3'!P17,IF(D135="SEGUNDO PAGO O POSTERIORES",G134,""))))</f>
        <v/>
      </c>
      <c r="H135" s="18"/>
      <c r="I135" s="29" t="str">
        <f>IF(D135="","",IF(J135="","REVISAR",IF(OR(J135&lt;EXPEDIENTE!$F$24,J135&gt;EXPEDIENTE!$F$26),"SI","NO")))</f>
        <v/>
      </c>
      <c r="J135" s="109" t="str">
        <f t="shared" si="32"/>
        <v/>
      </c>
      <c r="K135" s="106" t="str">
        <f>IF(D135="","",IF('RELACIÓN FACTURAS ACTUACIÓN 3'!AF17="","",'RELACIÓN FACTURAS ACTUACIÓN 3'!AF17))</f>
        <v/>
      </c>
      <c r="L135" s="18"/>
      <c r="M135" s="29" t="str">
        <f>IF(D135="","",IF(N135="","REVISAR",IF(OR(N135&lt;EXPEDIENTE!$F$24,N135&gt;EXPEDIENTE!$F$28),"SI","NO")))</f>
        <v/>
      </c>
      <c r="N135" s="174" t="str">
        <f t="shared" si="33"/>
        <v/>
      </c>
      <c r="O135" s="175">
        <f>IF(N135&lt;EXPEDIENTE!$H$24,-1,IF(N135&gt;EXPEDIENTE!$H$28,1,0))</f>
        <v>0</v>
      </c>
      <c r="P135" s="176" t="str">
        <f t="shared" si="34"/>
        <v/>
      </c>
      <c r="Q135" s="18"/>
      <c r="R135" s="196"/>
      <c r="S135" s="18" t="str">
        <f t="shared" si="35"/>
        <v/>
      </c>
      <c r="T135" s="29" t="str">
        <f t="shared" si="36"/>
        <v/>
      </c>
      <c r="U135" s="37" t="str">
        <f>IF('RELACIÓN FACTURAS ACTUACIÓN 3'!X17="","",'RELACIÓN FACTURAS ACTUACIÓN 3'!X17)</f>
        <v/>
      </c>
      <c r="V135" s="100" t="str">
        <f>IF('RELACIÓN FACTURAS ACTUACIÓN 3'!Y17="","",'RELACIÓN FACTURAS ACTUACIÓN 3'!Y17)</f>
        <v/>
      </c>
      <c r="W135" s="34"/>
      <c r="X135" s="103" t="str">
        <f t="shared" si="37"/>
        <v/>
      </c>
      <c r="Y135" s="41"/>
    </row>
    <row r="136" spans="2:25" ht="39.950000000000003" customHeight="1">
      <c r="B136" s="1">
        <f>IF(Y136&lt;&gt;"",MAX($B$6:B135)+1,0)</f>
        <v>0</v>
      </c>
      <c r="C136" s="4">
        <v>131</v>
      </c>
      <c r="D136" s="24" t="str">
        <f>IF('RELACIÓN FACTURAS ACTUACIÓN 3'!N18="","",'RELACIÓN FACTURAS ACTUACIÓN 3'!N18)</f>
        <v/>
      </c>
      <c r="E136" s="198" t="str">
        <f>IF(D136="SEGUNDO PAGO O POSTERIORES",E135,IF('RELACIÓN FACTURAS ACTUACIÓN 3'!O18="","",'RELACIÓN FACTURAS ACTUACIÓN 3'!O18))</f>
        <v/>
      </c>
      <c r="F136" s="25" t="str">
        <f>IF(D136="SEGUNDO PAGO O POSTERIORES",F135,IF('RELACIÓN FACTURAS ACTUACIÓN 3'!Q18="","",'RELACIÓN FACTURAS ACTUACIÓN 3'!Q18))</f>
        <v/>
      </c>
      <c r="G136" s="106" t="str">
        <f>IF(D136="","",IF(AND(D136="NUEVA FACTURA",'RELACIÓN FACTURAS ACTUACIÓN 3'!P18=""),"",IF(AND(D136="NUEVA FACTURA",'RELACIÓN FACTURAS ACTUACIÓN 3'!P18&lt;&gt;""),'RELACIÓN FACTURAS ACTUACIÓN 3'!P18,IF(D136="SEGUNDO PAGO O POSTERIORES",G135,""))))</f>
        <v/>
      </c>
      <c r="H136" s="18"/>
      <c r="I136" s="29" t="str">
        <f>IF(D136="","",IF(J136="","REVISAR",IF(OR(J136&lt;EXPEDIENTE!$F$24,J136&gt;EXPEDIENTE!$F$26),"SI","NO")))</f>
        <v/>
      </c>
      <c r="J136" s="109" t="str">
        <f t="shared" si="32"/>
        <v/>
      </c>
      <c r="K136" s="106" t="str">
        <f>IF(D136="","",IF('RELACIÓN FACTURAS ACTUACIÓN 3'!AF18="","",'RELACIÓN FACTURAS ACTUACIÓN 3'!AF18))</f>
        <v/>
      </c>
      <c r="L136" s="18"/>
      <c r="M136" s="29" t="str">
        <f>IF(D136="","",IF(N136="","REVISAR",IF(OR(N136&lt;EXPEDIENTE!$F$24,N136&gt;EXPEDIENTE!$F$28),"SI","NO")))</f>
        <v/>
      </c>
      <c r="N136" s="174" t="str">
        <f t="shared" si="33"/>
        <v/>
      </c>
      <c r="O136" s="175">
        <f>IF(N136&lt;EXPEDIENTE!$H$24,-1,IF(N136&gt;EXPEDIENTE!$H$28,1,0))</f>
        <v>0</v>
      </c>
      <c r="P136" s="176" t="str">
        <f t="shared" si="34"/>
        <v/>
      </c>
      <c r="Q136" s="18"/>
      <c r="R136" s="196"/>
      <c r="S136" s="18" t="str">
        <f t="shared" si="35"/>
        <v/>
      </c>
      <c r="T136" s="29" t="str">
        <f t="shared" si="36"/>
        <v/>
      </c>
      <c r="U136" s="37" t="str">
        <f>IF('RELACIÓN FACTURAS ACTUACIÓN 3'!X18="","",'RELACIÓN FACTURAS ACTUACIÓN 3'!X18)</f>
        <v/>
      </c>
      <c r="V136" s="100" t="str">
        <f>IF('RELACIÓN FACTURAS ACTUACIÓN 3'!Y18="","",'RELACIÓN FACTURAS ACTUACIÓN 3'!Y18)</f>
        <v/>
      </c>
      <c r="W136" s="34"/>
      <c r="X136" s="103" t="str">
        <f t="shared" si="37"/>
        <v/>
      </c>
      <c r="Y136" s="41"/>
    </row>
    <row r="137" spans="2:25" ht="39.950000000000003" customHeight="1">
      <c r="B137" s="1">
        <f>IF(Y137&lt;&gt;"",MAX($B$6:B136)+1,0)</f>
        <v>0</v>
      </c>
      <c r="C137" s="4">
        <v>132</v>
      </c>
      <c r="D137" s="24" t="str">
        <f>IF('RELACIÓN FACTURAS ACTUACIÓN 3'!N19="","",'RELACIÓN FACTURAS ACTUACIÓN 3'!N19)</f>
        <v/>
      </c>
      <c r="E137" s="198" t="str">
        <f>IF(D137="SEGUNDO PAGO O POSTERIORES",E136,IF('RELACIÓN FACTURAS ACTUACIÓN 3'!O19="","",'RELACIÓN FACTURAS ACTUACIÓN 3'!O19))</f>
        <v/>
      </c>
      <c r="F137" s="25" t="str">
        <f>IF(D137="SEGUNDO PAGO O POSTERIORES",F136,IF('RELACIÓN FACTURAS ACTUACIÓN 3'!Q19="","",'RELACIÓN FACTURAS ACTUACIÓN 3'!Q19))</f>
        <v/>
      </c>
      <c r="G137" s="106" t="str">
        <f>IF(D137="","",IF(AND(D137="NUEVA FACTURA",'RELACIÓN FACTURAS ACTUACIÓN 3'!P19=""),"",IF(AND(D137="NUEVA FACTURA",'RELACIÓN FACTURAS ACTUACIÓN 3'!P19&lt;&gt;""),'RELACIÓN FACTURAS ACTUACIÓN 3'!P19,IF(D137="SEGUNDO PAGO O POSTERIORES",G136,""))))</f>
        <v/>
      </c>
      <c r="H137" s="18"/>
      <c r="I137" s="29" t="str">
        <f>IF(D137="","",IF(J137="","REVISAR",IF(OR(J137&lt;EXPEDIENTE!$F$24,J137&gt;EXPEDIENTE!$F$26),"SI","NO")))</f>
        <v/>
      </c>
      <c r="J137" s="109" t="str">
        <f t="shared" si="32"/>
        <v/>
      </c>
      <c r="K137" s="106" t="str">
        <f>IF(D137="","",IF('RELACIÓN FACTURAS ACTUACIÓN 3'!AF19="","",'RELACIÓN FACTURAS ACTUACIÓN 3'!AF19))</f>
        <v/>
      </c>
      <c r="L137" s="18"/>
      <c r="M137" s="29" t="str">
        <f>IF(D137="","",IF(N137="","REVISAR",IF(OR(N137&lt;EXPEDIENTE!$F$24,N137&gt;EXPEDIENTE!$F$28),"SI","NO")))</f>
        <v/>
      </c>
      <c r="N137" s="174" t="str">
        <f t="shared" si="33"/>
        <v/>
      </c>
      <c r="O137" s="175">
        <f>IF(N137&lt;EXPEDIENTE!$H$24,-1,IF(N137&gt;EXPEDIENTE!$H$28,1,0))</f>
        <v>0</v>
      </c>
      <c r="P137" s="176" t="str">
        <f t="shared" si="34"/>
        <v/>
      </c>
      <c r="Q137" s="18"/>
      <c r="R137" s="196"/>
      <c r="S137" s="18" t="str">
        <f t="shared" si="35"/>
        <v/>
      </c>
      <c r="T137" s="29" t="str">
        <f t="shared" si="36"/>
        <v/>
      </c>
      <c r="U137" s="37" t="str">
        <f>IF('RELACIÓN FACTURAS ACTUACIÓN 3'!X19="","",'RELACIÓN FACTURAS ACTUACIÓN 3'!X19)</f>
        <v/>
      </c>
      <c r="V137" s="100" t="str">
        <f>IF('RELACIÓN FACTURAS ACTUACIÓN 3'!Y19="","",'RELACIÓN FACTURAS ACTUACIÓN 3'!Y19)</f>
        <v/>
      </c>
      <c r="W137" s="34"/>
      <c r="X137" s="103" t="str">
        <f t="shared" si="37"/>
        <v/>
      </c>
      <c r="Y137" s="41"/>
    </row>
    <row r="138" spans="2:25" ht="39.950000000000003" customHeight="1">
      <c r="B138" s="1">
        <f>IF(Y138&lt;&gt;"",MAX($B$6:B137)+1,0)</f>
        <v>0</v>
      </c>
      <c r="C138" s="4">
        <v>133</v>
      </c>
      <c r="D138" s="24" t="str">
        <f>IF('RELACIÓN FACTURAS ACTUACIÓN 3'!N20="","",'RELACIÓN FACTURAS ACTUACIÓN 3'!N20)</f>
        <v/>
      </c>
      <c r="E138" s="198" t="str">
        <f>IF(D138="SEGUNDO PAGO O POSTERIORES",E137,IF('RELACIÓN FACTURAS ACTUACIÓN 3'!O20="","",'RELACIÓN FACTURAS ACTUACIÓN 3'!O20))</f>
        <v/>
      </c>
      <c r="F138" s="25" t="str">
        <f>IF(D138="SEGUNDO PAGO O POSTERIORES",F137,IF('RELACIÓN FACTURAS ACTUACIÓN 3'!Q20="","",'RELACIÓN FACTURAS ACTUACIÓN 3'!Q20))</f>
        <v/>
      </c>
      <c r="G138" s="106" t="str">
        <f>IF(D138="","",IF(AND(D138="NUEVA FACTURA",'RELACIÓN FACTURAS ACTUACIÓN 3'!P20=""),"",IF(AND(D138="NUEVA FACTURA",'RELACIÓN FACTURAS ACTUACIÓN 3'!P20&lt;&gt;""),'RELACIÓN FACTURAS ACTUACIÓN 3'!P20,IF(D138="SEGUNDO PAGO O POSTERIORES",G137,""))))</f>
        <v/>
      </c>
      <c r="H138" s="18"/>
      <c r="I138" s="29" t="str">
        <f>IF(D138="","",IF(J138="","REVISAR",IF(OR(J138&lt;EXPEDIENTE!$F$24,J138&gt;EXPEDIENTE!$F$26),"SI","NO")))</f>
        <v/>
      </c>
      <c r="J138" s="109" t="str">
        <f t="shared" si="32"/>
        <v/>
      </c>
      <c r="K138" s="106" t="str">
        <f>IF(D138="","",IF('RELACIÓN FACTURAS ACTUACIÓN 3'!AF20="","",'RELACIÓN FACTURAS ACTUACIÓN 3'!AF20))</f>
        <v/>
      </c>
      <c r="L138" s="18"/>
      <c r="M138" s="29" t="str">
        <f>IF(D138="","",IF(N138="","REVISAR",IF(OR(N138&lt;EXPEDIENTE!$F$24,N138&gt;EXPEDIENTE!$F$28),"SI","NO")))</f>
        <v/>
      </c>
      <c r="N138" s="174" t="str">
        <f t="shared" si="33"/>
        <v/>
      </c>
      <c r="O138" s="175">
        <f>IF(N138&lt;EXPEDIENTE!$H$24,-1,IF(N138&gt;EXPEDIENTE!$H$28,1,0))</f>
        <v>0</v>
      </c>
      <c r="P138" s="176" t="str">
        <f t="shared" si="34"/>
        <v/>
      </c>
      <c r="Q138" s="18"/>
      <c r="R138" s="196"/>
      <c r="S138" s="18" t="str">
        <f t="shared" si="35"/>
        <v/>
      </c>
      <c r="T138" s="29" t="str">
        <f t="shared" si="36"/>
        <v/>
      </c>
      <c r="U138" s="37" t="str">
        <f>IF('RELACIÓN FACTURAS ACTUACIÓN 3'!X20="","",'RELACIÓN FACTURAS ACTUACIÓN 3'!X20)</f>
        <v/>
      </c>
      <c r="V138" s="100" t="str">
        <f>IF('RELACIÓN FACTURAS ACTUACIÓN 3'!Y20="","",'RELACIÓN FACTURAS ACTUACIÓN 3'!Y20)</f>
        <v/>
      </c>
      <c r="W138" s="34"/>
      <c r="X138" s="103" t="str">
        <f t="shared" si="37"/>
        <v/>
      </c>
      <c r="Y138" s="41"/>
    </row>
    <row r="139" spans="2:25" ht="39.950000000000003" customHeight="1">
      <c r="B139" s="1">
        <f>IF(Y139&lt;&gt;"",MAX($B$6:B138)+1,0)</f>
        <v>0</v>
      </c>
      <c r="C139" s="4">
        <v>134</v>
      </c>
      <c r="D139" s="24" t="str">
        <f>IF('RELACIÓN FACTURAS ACTUACIÓN 3'!N21="","",'RELACIÓN FACTURAS ACTUACIÓN 3'!N21)</f>
        <v/>
      </c>
      <c r="E139" s="198" t="str">
        <f>IF(D139="SEGUNDO PAGO O POSTERIORES",E138,IF('RELACIÓN FACTURAS ACTUACIÓN 3'!O21="","",'RELACIÓN FACTURAS ACTUACIÓN 3'!O21))</f>
        <v/>
      </c>
      <c r="F139" s="25" t="str">
        <f>IF(D139="SEGUNDO PAGO O POSTERIORES",F138,IF('RELACIÓN FACTURAS ACTUACIÓN 3'!Q21="","",'RELACIÓN FACTURAS ACTUACIÓN 3'!Q21))</f>
        <v/>
      </c>
      <c r="G139" s="106" t="str">
        <f>IF(D139="","",IF(AND(D139="NUEVA FACTURA",'RELACIÓN FACTURAS ACTUACIÓN 3'!P21=""),"",IF(AND(D139="NUEVA FACTURA",'RELACIÓN FACTURAS ACTUACIÓN 3'!P21&lt;&gt;""),'RELACIÓN FACTURAS ACTUACIÓN 3'!P21,IF(D139="SEGUNDO PAGO O POSTERIORES",G138,""))))</f>
        <v/>
      </c>
      <c r="H139" s="18"/>
      <c r="I139" s="29" t="str">
        <f>IF(D139="","",IF(J139="","REVISAR",IF(OR(J139&lt;EXPEDIENTE!$F$24,J139&gt;EXPEDIENTE!$F$26),"SI","NO")))</f>
        <v/>
      </c>
      <c r="J139" s="109" t="str">
        <f t="shared" si="32"/>
        <v/>
      </c>
      <c r="K139" s="106" t="str">
        <f>IF(D139="","",IF('RELACIÓN FACTURAS ACTUACIÓN 3'!AF21="","",'RELACIÓN FACTURAS ACTUACIÓN 3'!AF21))</f>
        <v/>
      </c>
      <c r="L139" s="18"/>
      <c r="M139" s="29" t="str">
        <f>IF(D139="","",IF(N139="","REVISAR",IF(OR(N139&lt;EXPEDIENTE!$F$24,N139&gt;EXPEDIENTE!$F$28),"SI","NO")))</f>
        <v/>
      </c>
      <c r="N139" s="174" t="str">
        <f t="shared" si="33"/>
        <v/>
      </c>
      <c r="O139" s="175">
        <f>IF(N139&lt;EXPEDIENTE!$H$24,-1,IF(N139&gt;EXPEDIENTE!$H$28,1,0))</f>
        <v>0</v>
      </c>
      <c r="P139" s="176" t="str">
        <f t="shared" si="34"/>
        <v/>
      </c>
      <c r="Q139" s="18"/>
      <c r="R139" s="196"/>
      <c r="S139" s="18" t="str">
        <f t="shared" si="35"/>
        <v/>
      </c>
      <c r="T139" s="29" t="str">
        <f t="shared" si="36"/>
        <v/>
      </c>
      <c r="U139" s="37" t="str">
        <f>IF('RELACIÓN FACTURAS ACTUACIÓN 3'!X21="","",'RELACIÓN FACTURAS ACTUACIÓN 3'!X21)</f>
        <v/>
      </c>
      <c r="V139" s="100" t="str">
        <f>IF('RELACIÓN FACTURAS ACTUACIÓN 3'!Y21="","",'RELACIÓN FACTURAS ACTUACIÓN 3'!Y21)</f>
        <v/>
      </c>
      <c r="W139" s="34"/>
      <c r="X139" s="103" t="str">
        <f t="shared" si="37"/>
        <v/>
      </c>
      <c r="Y139" s="41"/>
    </row>
    <row r="140" spans="2:25" ht="39.950000000000003" customHeight="1">
      <c r="B140" s="1">
        <f>IF(Y140&lt;&gt;"",MAX($B$6:B139)+1,0)</f>
        <v>0</v>
      </c>
      <c r="C140" s="4">
        <v>135</v>
      </c>
      <c r="D140" s="24" t="str">
        <f>IF('RELACIÓN FACTURAS ACTUACIÓN 3'!N22="","",'RELACIÓN FACTURAS ACTUACIÓN 3'!N22)</f>
        <v/>
      </c>
      <c r="E140" s="198" t="str">
        <f>IF(D140="SEGUNDO PAGO O POSTERIORES",E139,IF('RELACIÓN FACTURAS ACTUACIÓN 3'!O22="","",'RELACIÓN FACTURAS ACTUACIÓN 3'!O22))</f>
        <v/>
      </c>
      <c r="F140" s="25" t="str">
        <f>IF(D140="SEGUNDO PAGO O POSTERIORES",F139,IF('RELACIÓN FACTURAS ACTUACIÓN 3'!Q22="","",'RELACIÓN FACTURAS ACTUACIÓN 3'!Q22))</f>
        <v/>
      </c>
      <c r="G140" s="106" t="str">
        <f>IF(D140="","",IF(AND(D140="NUEVA FACTURA",'RELACIÓN FACTURAS ACTUACIÓN 3'!P22=""),"",IF(AND(D140="NUEVA FACTURA",'RELACIÓN FACTURAS ACTUACIÓN 3'!P22&lt;&gt;""),'RELACIÓN FACTURAS ACTUACIÓN 3'!P22,IF(D140="SEGUNDO PAGO O POSTERIORES",G139,""))))</f>
        <v/>
      </c>
      <c r="H140" s="18"/>
      <c r="I140" s="29" t="str">
        <f>IF(D140="","",IF(J140="","REVISAR",IF(OR(J140&lt;EXPEDIENTE!$F$24,J140&gt;EXPEDIENTE!$F$26),"SI","NO")))</f>
        <v/>
      </c>
      <c r="J140" s="109" t="str">
        <f t="shared" si="32"/>
        <v/>
      </c>
      <c r="K140" s="106" t="str">
        <f>IF(D140="","",IF('RELACIÓN FACTURAS ACTUACIÓN 3'!AF22="","",'RELACIÓN FACTURAS ACTUACIÓN 3'!AF22))</f>
        <v/>
      </c>
      <c r="L140" s="18"/>
      <c r="M140" s="29" t="str">
        <f>IF(D140="","",IF(N140="","REVISAR",IF(OR(N140&lt;EXPEDIENTE!$F$24,N140&gt;EXPEDIENTE!$F$28),"SI","NO")))</f>
        <v/>
      </c>
      <c r="N140" s="174" t="str">
        <f t="shared" si="33"/>
        <v/>
      </c>
      <c r="O140" s="175">
        <f>IF(N140&lt;EXPEDIENTE!$H$24,-1,IF(N140&gt;EXPEDIENTE!$H$28,1,0))</f>
        <v>0</v>
      </c>
      <c r="P140" s="176" t="str">
        <f t="shared" si="34"/>
        <v/>
      </c>
      <c r="Q140" s="18"/>
      <c r="R140" s="196"/>
      <c r="S140" s="18" t="str">
        <f t="shared" si="35"/>
        <v/>
      </c>
      <c r="T140" s="29" t="str">
        <f t="shared" si="36"/>
        <v/>
      </c>
      <c r="U140" s="37" t="str">
        <f>IF('RELACIÓN FACTURAS ACTUACIÓN 3'!X22="","",'RELACIÓN FACTURAS ACTUACIÓN 3'!X22)</f>
        <v/>
      </c>
      <c r="V140" s="100" t="str">
        <f>IF('RELACIÓN FACTURAS ACTUACIÓN 3'!Y22="","",'RELACIÓN FACTURAS ACTUACIÓN 3'!Y22)</f>
        <v/>
      </c>
      <c r="W140" s="34"/>
      <c r="X140" s="103" t="str">
        <f t="shared" si="37"/>
        <v/>
      </c>
      <c r="Y140" s="41"/>
    </row>
    <row r="141" spans="2:25" ht="39.950000000000003" customHeight="1">
      <c r="B141" s="1">
        <f>IF(Y141&lt;&gt;"",MAX($B$6:B140)+1,0)</f>
        <v>0</v>
      </c>
      <c r="C141" s="4">
        <v>136</v>
      </c>
      <c r="D141" s="24" t="str">
        <f>IF('RELACIÓN FACTURAS ACTUACIÓN 3'!N23="","",'RELACIÓN FACTURAS ACTUACIÓN 3'!N23)</f>
        <v/>
      </c>
      <c r="E141" s="198" t="str">
        <f>IF(D141="SEGUNDO PAGO O POSTERIORES",E140,IF('RELACIÓN FACTURAS ACTUACIÓN 3'!O23="","",'RELACIÓN FACTURAS ACTUACIÓN 3'!O23))</f>
        <v/>
      </c>
      <c r="F141" s="25" t="str">
        <f>IF(D141="SEGUNDO PAGO O POSTERIORES",F140,IF('RELACIÓN FACTURAS ACTUACIÓN 3'!Q23="","",'RELACIÓN FACTURAS ACTUACIÓN 3'!Q23))</f>
        <v/>
      </c>
      <c r="G141" s="106" t="str">
        <f>IF(D141="","",IF(AND(D141="NUEVA FACTURA",'RELACIÓN FACTURAS ACTUACIÓN 3'!P23=""),"",IF(AND(D141="NUEVA FACTURA",'RELACIÓN FACTURAS ACTUACIÓN 3'!P23&lt;&gt;""),'RELACIÓN FACTURAS ACTUACIÓN 3'!P23,IF(D141="SEGUNDO PAGO O POSTERIORES",G140,""))))</f>
        <v/>
      </c>
      <c r="H141" s="18"/>
      <c r="I141" s="29" t="str">
        <f>IF(D141="","",IF(J141="","REVISAR",IF(OR(J141&lt;EXPEDIENTE!$F$24,J141&gt;EXPEDIENTE!$F$26),"SI","NO")))</f>
        <v/>
      </c>
      <c r="J141" s="109" t="str">
        <f t="shared" si="32"/>
        <v/>
      </c>
      <c r="K141" s="106" t="str">
        <f>IF(D141="","",IF('RELACIÓN FACTURAS ACTUACIÓN 3'!AF23="","",'RELACIÓN FACTURAS ACTUACIÓN 3'!AF23))</f>
        <v/>
      </c>
      <c r="L141" s="18"/>
      <c r="M141" s="29" t="str">
        <f>IF(D141="","",IF(N141="","REVISAR",IF(OR(N141&lt;EXPEDIENTE!$F$24,N141&gt;EXPEDIENTE!$F$28),"SI","NO")))</f>
        <v/>
      </c>
      <c r="N141" s="174" t="str">
        <f t="shared" si="33"/>
        <v/>
      </c>
      <c r="O141" s="175">
        <f>IF(N141&lt;EXPEDIENTE!$H$24,-1,IF(N141&gt;EXPEDIENTE!$H$28,1,0))</f>
        <v>0</v>
      </c>
      <c r="P141" s="176" t="str">
        <f t="shared" si="34"/>
        <v/>
      </c>
      <c r="Q141" s="18"/>
      <c r="R141" s="196"/>
      <c r="S141" s="18" t="str">
        <f t="shared" si="35"/>
        <v/>
      </c>
      <c r="T141" s="29" t="str">
        <f t="shared" si="36"/>
        <v/>
      </c>
      <c r="U141" s="37" t="str">
        <f>IF('RELACIÓN FACTURAS ACTUACIÓN 3'!X23="","",'RELACIÓN FACTURAS ACTUACIÓN 3'!X23)</f>
        <v/>
      </c>
      <c r="V141" s="100" t="str">
        <f>IF('RELACIÓN FACTURAS ACTUACIÓN 3'!Y23="","",'RELACIÓN FACTURAS ACTUACIÓN 3'!Y23)</f>
        <v/>
      </c>
      <c r="W141" s="34"/>
      <c r="X141" s="103" t="str">
        <f t="shared" si="37"/>
        <v/>
      </c>
      <c r="Y141" s="41"/>
    </row>
    <row r="142" spans="2:25" ht="39.950000000000003" customHeight="1">
      <c r="B142" s="1">
        <f>IF(Y142&lt;&gt;"",MAX($B$6:B141)+1,0)</f>
        <v>0</v>
      </c>
      <c r="C142" s="4">
        <v>137</v>
      </c>
      <c r="D142" s="24" t="str">
        <f>IF('RELACIÓN FACTURAS ACTUACIÓN 3'!N24="","",'RELACIÓN FACTURAS ACTUACIÓN 3'!N24)</f>
        <v/>
      </c>
      <c r="E142" s="198" t="str">
        <f>IF(D142="SEGUNDO PAGO O POSTERIORES",E141,IF('RELACIÓN FACTURAS ACTUACIÓN 3'!O24="","",'RELACIÓN FACTURAS ACTUACIÓN 3'!O24))</f>
        <v/>
      </c>
      <c r="F142" s="25" t="str">
        <f>IF(D142="SEGUNDO PAGO O POSTERIORES",F141,IF('RELACIÓN FACTURAS ACTUACIÓN 3'!Q24="","",'RELACIÓN FACTURAS ACTUACIÓN 3'!Q24))</f>
        <v/>
      </c>
      <c r="G142" s="106" t="str">
        <f>IF(D142="","",IF(AND(D142="NUEVA FACTURA",'RELACIÓN FACTURAS ACTUACIÓN 3'!P24=""),"",IF(AND(D142="NUEVA FACTURA",'RELACIÓN FACTURAS ACTUACIÓN 3'!P24&lt;&gt;""),'RELACIÓN FACTURAS ACTUACIÓN 3'!P24,IF(D142="SEGUNDO PAGO O POSTERIORES",G141,""))))</f>
        <v/>
      </c>
      <c r="H142" s="18"/>
      <c r="I142" s="29" t="str">
        <f>IF(D142="","",IF(J142="","REVISAR",IF(OR(J142&lt;EXPEDIENTE!$F$24,J142&gt;EXPEDIENTE!$F$26),"SI","NO")))</f>
        <v/>
      </c>
      <c r="J142" s="109" t="str">
        <f t="shared" ref="J142:J184" si="38">IF(D142="","",IF(H142&lt;&gt;"",H142,G142))</f>
        <v/>
      </c>
      <c r="K142" s="106" t="str">
        <f>IF(D142="","",IF('RELACIÓN FACTURAS ACTUACIÓN 3'!AF24="","",'RELACIÓN FACTURAS ACTUACIÓN 3'!AF24))</f>
        <v/>
      </c>
      <c r="L142" s="18"/>
      <c r="M142" s="29" t="str">
        <f>IF(D142="","",IF(N142="","REVISAR",IF(OR(N142&lt;EXPEDIENTE!$F$24,N142&gt;EXPEDIENTE!$F$28),"SI","NO")))</f>
        <v/>
      </c>
      <c r="N142" s="174" t="str">
        <f t="shared" ref="N142:N184" si="39">IF(D142="","",IF(L142&lt;&gt;"",L142,K142))</f>
        <v/>
      </c>
      <c r="O142" s="175">
        <f>IF(N142&lt;EXPEDIENTE!$H$24,-1,IF(N142&gt;EXPEDIENTE!$H$28,1,0))</f>
        <v>0</v>
      </c>
      <c r="P142" s="176" t="str">
        <f t="shared" ref="P142:P184" si="40">IF(D142="","",IF(OR(J142="",N142=""),"PDTE",IF(N142-J142&gt;30,"SI","NO")))</f>
        <v/>
      </c>
      <c r="Q142" s="18"/>
      <c r="R142" s="196"/>
      <c r="S142" s="18" t="str">
        <f t="shared" ref="S142:S184" si="41">IF(OR(Q142="",R142=""),"",IF(P142="SI",DATE(YEAR(Q142),MONTH(Q142),DAY(Q142)+R142),""))</f>
        <v/>
      </c>
      <c r="T142" s="29" t="str">
        <f t="shared" ref="T142:T184" si="42">IF(D142="","",IF(AND(P142="NO",Q142="",S142=""),"NO",IF(OR(Q142="",R142="",S142=""),"PDTE",IF(S142&lt;N142,"SI","NO"))))</f>
        <v/>
      </c>
      <c r="U142" s="37" t="str">
        <f>IF('RELACIÓN FACTURAS ACTUACIÓN 3'!X24="","",'RELACIÓN FACTURAS ACTUACIÓN 3'!X24)</f>
        <v/>
      </c>
      <c r="V142" s="100" t="str">
        <f>IF('RELACIÓN FACTURAS ACTUACIÓN 3'!Y24="","",'RELACIÓN FACTURAS ACTUACIÓN 3'!Y24)</f>
        <v/>
      </c>
      <c r="W142" s="34"/>
      <c r="X142" s="103" t="str">
        <f t="shared" ref="X142:X184" si="43">IF(D142="","",IF(AND(I142="NO",M142="NO",T142="NO",W142="NO"),"OK","NO OK"))</f>
        <v/>
      </c>
      <c r="Y142" s="41"/>
    </row>
    <row r="143" spans="2:25" ht="39.950000000000003" customHeight="1">
      <c r="B143" s="1">
        <f>IF(Y143&lt;&gt;"",MAX($B$6:B142)+1,0)</f>
        <v>0</v>
      </c>
      <c r="C143" s="4">
        <v>138</v>
      </c>
      <c r="D143" s="24" t="str">
        <f>IF('RELACIÓN FACTURAS ACTUACIÓN 3'!N25="","",'RELACIÓN FACTURAS ACTUACIÓN 3'!N25)</f>
        <v/>
      </c>
      <c r="E143" s="198" t="str">
        <f>IF(D143="SEGUNDO PAGO O POSTERIORES",E142,IF('RELACIÓN FACTURAS ACTUACIÓN 3'!O25="","",'RELACIÓN FACTURAS ACTUACIÓN 3'!O25))</f>
        <v/>
      </c>
      <c r="F143" s="25" t="str">
        <f>IF(D143="SEGUNDO PAGO O POSTERIORES",F142,IF('RELACIÓN FACTURAS ACTUACIÓN 3'!Q25="","",'RELACIÓN FACTURAS ACTUACIÓN 3'!Q25))</f>
        <v/>
      </c>
      <c r="G143" s="106" t="str">
        <f>IF(D143="","",IF(AND(D143="NUEVA FACTURA",'RELACIÓN FACTURAS ACTUACIÓN 3'!P25=""),"",IF(AND(D143="NUEVA FACTURA",'RELACIÓN FACTURAS ACTUACIÓN 3'!P25&lt;&gt;""),'RELACIÓN FACTURAS ACTUACIÓN 3'!P25,IF(D143="SEGUNDO PAGO O POSTERIORES",G142,""))))</f>
        <v/>
      </c>
      <c r="H143" s="18"/>
      <c r="I143" s="29" t="str">
        <f>IF(D143="","",IF(J143="","REVISAR",IF(OR(J143&lt;EXPEDIENTE!$F$24,J143&gt;EXPEDIENTE!$F$26),"SI","NO")))</f>
        <v/>
      </c>
      <c r="J143" s="109" t="str">
        <f t="shared" si="38"/>
        <v/>
      </c>
      <c r="K143" s="106" t="str">
        <f>IF(D143="","",IF('RELACIÓN FACTURAS ACTUACIÓN 3'!AF25="","",'RELACIÓN FACTURAS ACTUACIÓN 3'!AF25))</f>
        <v/>
      </c>
      <c r="L143" s="18"/>
      <c r="M143" s="29" t="str">
        <f>IF(D143="","",IF(N143="","REVISAR",IF(OR(N143&lt;EXPEDIENTE!$F$24,N143&gt;EXPEDIENTE!$F$28),"SI","NO")))</f>
        <v/>
      </c>
      <c r="N143" s="174" t="str">
        <f t="shared" si="39"/>
        <v/>
      </c>
      <c r="O143" s="175">
        <f>IF(N143&lt;EXPEDIENTE!$H$24,-1,IF(N143&gt;EXPEDIENTE!$H$28,1,0))</f>
        <v>0</v>
      </c>
      <c r="P143" s="176" t="str">
        <f t="shared" si="40"/>
        <v/>
      </c>
      <c r="Q143" s="18"/>
      <c r="R143" s="196"/>
      <c r="S143" s="18" t="str">
        <f t="shared" si="41"/>
        <v/>
      </c>
      <c r="T143" s="29" t="str">
        <f t="shared" si="42"/>
        <v/>
      </c>
      <c r="U143" s="37" t="str">
        <f>IF('RELACIÓN FACTURAS ACTUACIÓN 3'!X25="","",'RELACIÓN FACTURAS ACTUACIÓN 3'!X25)</f>
        <v/>
      </c>
      <c r="V143" s="100" t="str">
        <f>IF('RELACIÓN FACTURAS ACTUACIÓN 3'!Y25="","",'RELACIÓN FACTURAS ACTUACIÓN 3'!Y25)</f>
        <v/>
      </c>
      <c r="W143" s="34"/>
      <c r="X143" s="103" t="str">
        <f t="shared" si="43"/>
        <v/>
      </c>
      <c r="Y143" s="41"/>
    </row>
    <row r="144" spans="2:25" ht="39.950000000000003" customHeight="1">
      <c r="B144" s="1">
        <f>IF(Y144&lt;&gt;"",MAX($B$6:B143)+1,0)</f>
        <v>0</v>
      </c>
      <c r="C144" s="4">
        <v>139</v>
      </c>
      <c r="D144" s="24" t="str">
        <f>IF('RELACIÓN FACTURAS ACTUACIÓN 3'!N26="","",'RELACIÓN FACTURAS ACTUACIÓN 3'!N26)</f>
        <v/>
      </c>
      <c r="E144" s="198" t="str">
        <f>IF(D144="SEGUNDO PAGO O POSTERIORES",E143,IF('RELACIÓN FACTURAS ACTUACIÓN 3'!O26="","",'RELACIÓN FACTURAS ACTUACIÓN 3'!O26))</f>
        <v/>
      </c>
      <c r="F144" s="25" t="str">
        <f>IF(D144="SEGUNDO PAGO O POSTERIORES",F143,IF('RELACIÓN FACTURAS ACTUACIÓN 3'!Q26="","",'RELACIÓN FACTURAS ACTUACIÓN 3'!Q26))</f>
        <v/>
      </c>
      <c r="G144" s="106" t="str">
        <f>IF(D144="","",IF(AND(D144="NUEVA FACTURA",'RELACIÓN FACTURAS ACTUACIÓN 3'!P26=""),"",IF(AND(D144="NUEVA FACTURA",'RELACIÓN FACTURAS ACTUACIÓN 3'!P26&lt;&gt;""),'RELACIÓN FACTURAS ACTUACIÓN 3'!P26,IF(D144="SEGUNDO PAGO O POSTERIORES",G143,""))))</f>
        <v/>
      </c>
      <c r="H144" s="18"/>
      <c r="I144" s="29" t="str">
        <f>IF(D144="","",IF(J144="","REVISAR",IF(OR(J144&lt;EXPEDIENTE!$F$24,J144&gt;EXPEDIENTE!$F$26),"SI","NO")))</f>
        <v/>
      </c>
      <c r="J144" s="109" t="str">
        <f t="shared" si="38"/>
        <v/>
      </c>
      <c r="K144" s="106" t="str">
        <f>IF(D144="","",IF('RELACIÓN FACTURAS ACTUACIÓN 3'!AF26="","",'RELACIÓN FACTURAS ACTUACIÓN 3'!AF26))</f>
        <v/>
      </c>
      <c r="L144" s="18"/>
      <c r="M144" s="29" t="str">
        <f>IF(D144="","",IF(N144="","REVISAR",IF(OR(N144&lt;EXPEDIENTE!$F$24,N144&gt;EXPEDIENTE!$F$28),"SI","NO")))</f>
        <v/>
      </c>
      <c r="N144" s="174" t="str">
        <f t="shared" si="39"/>
        <v/>
      </c>
      <c r="O144" s="175">
        <f>IF(N144&lt;EXPEDIENTE!$H$24,-1,IF(N144&gt;EXPEDIENTE!$H$28,1,0))</f>
        <v>0</v>
      </c>
      <c r="P144" s="176" t="str">
        <f t="shared" si="40"/>
        <v/>
      </c>
      <c r="Q144" s="18"/>
      <c r="R144" s="196"/>
      <c r="S144" s="18" t="str">
        <f t="shared" si="41"/>
        <v/>
      </c>
      <c r="T144" s="29" t="str">
        <f t="shared" si="42"/>
        <v/>
      </c>
      <c r="U144" s="37" t="str">
        <f>IF('RELACIÓN FACTURAS ACTUACIÓN 3'!X26="","",'RELACIÓN FACTURAS ACTUACIÓN 3'!X26)</f>
        <v/>
      </c>
      <c r="V144" s="100" t="str">
        <f>IF('RELACIÓN FACTURAS ACTUACIÓN 3'!Y26="","",'RELACIÓN FACTURAS ACTUACIÓN 3'!Y26)</f>
        <v/>
      </c>
      <c r="W144" s="34"/>
      <c r="X144" s="103" t="str">
        <f t="shared" si="43"/>
        <v/>
      </c>
      <c r="Y144" s="41"/>
    </row>
    <row r="145" spans="2:25" ht="39.950000000000003" customHeight="1">
      <c r="B145" s="1">
        <f>IF(Y145&lt;&gt;"",MAX($B$6:B144)+1,0)</f>
        <v>0</v>
      </c>
      <c r="C145" s="4">
        <v>140</v>
      </c>
      <c r="D145" s="24" t="str">
        <f>IF('RELACIÓN FACTURAS ACTUACIÓN 3'!N27="","",'RELACIÓN FACTURAS ACTUACIÓN 3'!N27)</f>
        <v/>
      </c>
      <c r="E145" s="198" t="str">
        <f>IF(D145="SEGUNDO PAGO O POSTERIORES",E144,IF('RELACIÓN FACTURAS ACTUACIÓN 3'!O27="","",'RELACIÓN FACTURAS ACTUACIÓN 3'!O27))</f>
        <v/>
      </c>
      <c r="F145" s="25" t="str">
        <f>IF(D145="SEGUNDO PAGO O POSTERIORES",F144,IF('RELACIÓN FACTURAS ACTUACIÓN 3'!Q27="","",'RELACIÓN FACTURAS ACTUACIÓN 3'!Q27))</f>
        <v/>
      </c>
      <c r="G145" s="106" t="str">
        <f>IF(D145="","",IF(AND(D145="NUEVA FACTURA",'RELACIÓN FACTURAS ACTUACIÓN 3'!P27=""),"",IF(AND(D145="NUEVA FACTURA",'RELACIÓN FACTURAS ACTUACIÓN 3'!P27&lt;&gt;""),'RELACIÓN FACTURAS ACTUACIÓN 3'!P27,IF(D145="SEGUNDO PAGO O POSTERIORES",G144,""))))</f>
        <v/>
      </c>
      <c r="H145" s="18"/>
      <c r="I145" s="29" t="str">
        <f>IF(D145="","",IF(J145="","REVISAR",IF(OR(J145&lt;EXPEDIENTE!$F$24,J145&gt;EXPEDIENTE!$F$26),"SI","NO")))</f>
        <v/>
      </c>
      <c r="J145" s="109" t="str">
        <f t="shared" si="38"/>
        <v/>
      </c>
      <c r="K145" s="106" t="str">
        <f>IF(D145="","",IF('RELACIÓN FACTURAS ACTUACIÓN 3'!AF27="","",'RELACIÓN FACTURAS ACTUACIÓN 3'!AF27))</f>
        <v/>
      </c>
      <c r="L145" s="18"/>
      <c r="M145" s="29" t="str">
        <f>IF(D145="","",IF(N145="","REVISAR",IF(OR(N145&lt;EXPEDIENTE!$F$24,N145&gt;EXPEDIENTE!$F$28),"SI","NO")))</f>
        <v/>
      </c>
      <c r="N145" s="174" t="str">
        <f t="shared" si="39"/>
        <v/>
      </c>
      <c r="O145" s="175">
        <f>IF(N145&lt;EXPEDIENTE!$H$24,-1,IF(N145&gt;EXPEDIENTE!$H$28,1,0))</f>
        <v>0</v>
      </c>
      <c r="P145" s="176" t="str">
        <f t="shared" si="40"/>
        <v/>
      </c>
      <c r="Q145" s="18"/>
      <c r="R145" s="196"/>
      <c r="S145" s="18" t="str">
        <f t="shared" si="41"/>
        <v/>
      </c>
      <c r="T145" s="29" t="str">
        <f t="shared" si="42"/>
        <v/>
      </c>
      <c r="U145" s="37" t="str">
        <f>IF('RELACIÓN FACTURAS ACTUACIÓN 3'!X27="","",'RELACIÓN FACTURAS ACTUACIÓN 3'!X27)</f>
        <v/>
      </c>
      <c r="V145" s="100" t="str">
        <f>IF('RELACIÓN FACTURAS ACTUACIÓN 3'!Y27="","",'RELACIÓN FACTURAS ACTUACIÓN 3'!Y27)</f>
        <v/>
      </c>
      <c r="W145" s="34"/>
      <c r="X145" s="103" t="str">
        <f t="shared" si="43"/>
        <v/>
      </c>
      <c r="Y145" s="41"/>
    </row>
    <row r="146" spans="2:25" ht="39.950000000000003" customHeight="1">
      <c r="B146" s="1">
        <f>IF(Y146&lt;&gt;"",MAX($B$6:B145)+1,0)</f>
        <v>0</v>
      </c>
      <c r="C146" s="4">
        <v>141</v>
      </c>
      <c r="D146" s="24" t="str">
        <f>IF('RELACIÓN FACTURAS ACTUACIÓN 3'!N28="","",'RELACIÓN FACTURAS ACTUACIÓN 3'!N28)</f>
        <v/>
      </c>
      <c r="E146" s="198" t="str">
        <f>IF(D146="SEGUNDO PAGO O POSTERIORES",E145,IF('RELACIÓN FACTURAS ACTUACIÓN 3'!O28="","",'RELACIÓN FACTURAS ACTUACIÓN 3'!O28))</f>
        <v/>
      </c>
      <c r="F146" s="25" t="str">
        <f>IF(D146="SEGUNDO PAGO O POSTERIORES",F145,IF('RELACIÓN FACTURAS ACTUACIÓN 3'!Q28="","",'RELACIÓN FACTURAS ACTUACIÓN 3'!Q28))</f>
        <v/>
      </c>
      <c r="G146" s="106" t="str">
        <f>IF(D146="","",IF(AND(D146="NUEVA FACTURA",'RELACIÓN FACTURAS ACTUACIÓN 3'!P28=""),"",IF(AND(D146="NUEVA FACTURA",'RELACIÓN FACTURAS ACTUACIÓN 3'!P28&lt;&gt;""),'RELACIÓN FACTURAS ACTUACIÓN 3'!P28,IF(D146="SEGUNDO PAGO O POSTERIORES",G145,""))))</f>
        <v/>
      </c>
      <c r="H146" s="18"/>
      <c r="I146" s="29" t="str">
        <f>IF(D146="","",IF(J146="","REVISAR",IF(OR(J146&lt;EXPEDIENTE!$F$24,J146&gt;EXPEDIENTE!$F$26),"SI","NO")))</f>
        <v/>
      </c>
      <c r="J146" s="109" t="str">
        <f t="shared" si="38"/>
        <v/>
      </c>
      <c r="K146" s="106" t="str">
        <f>IF(D146="","",IF('RELACIÓN FACTURAS ACTUACIÓN 3'!AF28="","",'RELACIÓN FACTURAS ACTUACIÓN 3'!AF28))</f>
        <v/>
      </c>
      <c r="L146" s="18"/>
      <c r="M146" s="29" t="str">
        <f>IF(D146="","",IF(N146="","REVISAR",IF(OR(N146&lt;EXPEDIENTE!$F$24,N146&gt;EXPEDIENTE!$F$28),"SI","NO")))</f>
        <v/>
      </c>
      <c r="N146" s="174" t="str">
        <f t="shared" si="39"/>
        <v/>
      </c>
      <c r="O146" s="175">
        <f>IF(N146&lt;EXPEDIENTE!$H$24,-1,IF(N146&gt;EXPEDIENTE!$H$28,1,0))</f>
        <v>0</v>
      </c>
      <c r="P146" s="176" t="str">
        <f t="shared" si="40"/>
        <v/>
      </c>
      <c r="Q146" s="18"/>
      <c r="R146" s="196"/>
      <c r="S146" s="18" t="str">
        <f t="shared" si="41"/>
        <v/>
      </c>
      <c r="T146" s="29" t="str">
        <f t="shared" si="42"/>
        <v/>
      </c>
      <c r="U146" s="37" t="str">
        <f>IF('RELACIÓN FACTURAS ACTUACIÓN 3'!X28="","",'RELACIÓN FACTURAS ACTUACIÓN 3'!X28)</f>
        <v/>
      </c>
      <c r="V146" s="100" t="str">
        <f>IF('RELACIÓN FACTURAS ACTUACIÓN 3'!Y28="","",'RELACIÓN FACTURAS ACTUACIÓN 3'!Y28)</f>
        <v/>
      </c>
      <c r="W146" s="34"/>
      <c r="X146" s="103" t="str">
        <f t="shared" si="43"/>
        <v/>
      </c>
      <c r="Y146" s="41"/>
    </row>
    <row r="147" spans="2:25" ht="39.950000000000003" customHeight="1">
      <c r="B147" s="1">
        <f>IF(Y147&lt;&gt;"",MAX($B$6:B146)+1,0)</f>
        <v>0</v>
      </c>
      <c r="C147" s="4">
        <v>142</v>
      </c>
      <c r="D147" s="24" t="str">
        <f>IF('RELACIÓN FACTURAS ACTUACIÓN 3'!N29="","",'RELACIÓN FACTURAS ACTUACIÓN 3'!N29)</f>
        <v/>
      </c>
      <c r="E147" s="198" t="str">
        <f>IF(D147="SEGUNDO PAGO O POSTERIORES",E146,IF('RELACIÓN FACTURAS ACTUACIÓN 3'!O29="","",'RELACIÓN FACTURAS ACTUACIÓN 3'!O29))</f>
        <v/>
      </c>
      <c r="F147" s="25" t="str">
        <f>IF(D147="SEGUNDO PAGO O POSTERIORES",F146,IF('RELACIÓN FACTURAS ACTUACIÓN 3'!Q29="","",'RELACIÓN FACTURAS ACTUACIÓN 3'!Q29))</f>
        <v/>
      </c>
      <c r="G147" s="106" t="str">
        <f>IF(D147="","",IF(AND(D147="NUEVA FACTURA",'RELACIÓN FACTURAS ACTUACIÓN 3'!P29=""),"",IF(AND(D147="NUEVA FACTURA",'RELACIÓN FACTURAS ACTUACIÓN 3'!P29&lt;&gt;""),'RELACIÓN FACTURAS ACTUACIÓN 3'!P29,IF(D147="SEGUNDO PAGO O POSTERIORES",G146,""))))</f>
        <v/>
      </c>
      <c r="H147" s="18"/>
      <c r="I147" s="29" t="str">
        <f>IF(D147="","",IF(J147="","REVISAR",IF(OR(J147&lt;EXPEDIENTE!$F$24,J147&gt;EXPEDIENTE!$F$26),"SI","NO")))</f>
        <v/>
      </c>
      <c r="J147" s="109" t="str">
        <f t="shared" si="38"/>
        <v/>
      </c>
      <c r="K147" s="106" t="str">
        <f>IF(D147="","",IF('RELACIÓN FACTURAS ACTUACIÓN 3'!AF29="","",'RELACIÓN FACTURAS ACTUACIÓN 3'!AF29))</f>
        <v/>
      </c>
      <c r="L147" s="18"/>
      <c r="M147" s="29" t="str">
        <f>IF(D147="","",IF(N147="","REVISAR",IF(OR(N147&lt;EXPEDIENTE!$F$24,N147&gt;EXPEDIENTE!$F$28),"SI","NO")))</f>
        <v/>
      </c>
      <c r="N147" s="174" t="str">
        <f t="shared" si="39"/>
        <v/>
      </c>
      <c r="O147" s="175">
        <f>IF(N147&lt;EXPEDIENTE!$H$24,-1,IF(N147&gt;EXPEDIENTE!$H$28,1,0))</f>
        <v>0</v>
      </c>
      <c r="P147" s="176" t="str">
        <f t="shared" si="40"/>
        <v/>
      </c>
      <c r="Q147" s="18"/>
      <c r="R147" s="196"/>
      <c r="S147" s="18" t="str">
        <f t="shared" si="41"/>
        <v/>
      </c>
      <c r="T147" s="29" t="str">
        <f t="shared" si="42"/>
        <v/>
      </c>
      <c r="U147" s="37" t="str">
        <f>IF('RELACIÓN FACTURAS ACTUACIÓN 3'!X29="","",'RELACIÓN FACTURAS ACTUACIÓN 3'!X29)</f>
        <v/>
      </c>
      <c r="V147" s="100" t="str">
        <f>IF('RELACIÓN FACTURAS ACTUACIÓN 3'!Y29="","",'RELACIÓN FACTURAS ACTUACIÓN 3'!Y29)</f>
        <v/>
      </c>
      <c r="W147" s="34"/>
      <c r="X147" s="103" t="str">
        <f t="shared" si="43"/>
        <v/>
      </c>
      <c r="Y147" s="41"/>
    </row>
    <row r="148" spans="2:25" ht="39.950000000000003" customHeight="1">
      <c r="B148" s="1">
        <f>IF(Y148&lt;&gt;"",MAX($B$6:B147)+1,0)</f>
        <v>0</v>
      </c>
      <c r="C148" s="4">
        <v>143</v>
      </c>
      <c r="D148" s="24" t="str">
        <f>IF('RELACIÓN FACTURAS ACTUACIÓN 3'!N30="","",'RELACIÓN FACTURAS ACTUACIÓN 3'!N30)</f>
        <v/>
      </c>
      <c r="E148" s="198" t="str">
        <f>IF(D148="SEGUNDO PAGO O POSTERIORES",E147,IF('RELACIÓN FACTURAS ACTUACIÓN 3'!O30="","",'RELACIÓN FACTURAS ACTUACIÓN 3'!O30))</f>
        <v/>
      </c>
      <c r="F148" s="25" t="str">
        <f>IF(D148="SEGUNDO PAGO O POSTERIORES",F147,IF('RELACIÓN FACTURAS ACTUACIÓN 3'!Q30="","",'RELACIÓN FACTURAS ACTUACIÓN 3'!Q30))</f>
        <v/>
      </c>
      <c r="G148" s="106" t="str">
        <f>IF(D148="","",IF(AND(D148="NUEVA FACTURA",'RELACIÓN FACTURAS ACTUACIÓN 3'!P30=""),"",IF(AND(D148="NUEVA FACTURA",'RELACIÓN FACTURAS ACTUACIÓN 3'!P30&lt;&gt;""),'RELACIÓN FACTURAS ACTUACIÓN 3'!P30,IF(D148="SEGUNDO PAGO O POSTERIORES",G147,""))))</f>
        <v/>
      </c>
      <c r="H148" s="18"/>
      <c r="I148" s="29" t="str">
        <f>IF(D148="","",IF(J148="","REVISAR",IF(OR(J148&lt;EXPEDIENTE!$F$24,J148&gt;EXPEDIENTE!$F$26),"SI","NO")))</f>
        <v/>
      </c>
      <c r="J148" s="109" t="str">
        <f t="shared" si="38"/>
        <v/>
      </c>
      <c r="K148" s="106" t="str">
        <f>IF(D148="","",IF('RELACIÓN FACTURAS ACTUACIÓN 3'!AF30="","",'RELACIÓN FACTURAS ACTUACIÓN 3'!AF30))</f>
        <v/>
      </c>
      <c r="L148" s="18"/>
      <c r="M148" s="29" t="str">
        <f>IF(D148="","",IF(N148="","REVISAR",IF(OR(N148&lt;EXPEDIENTE!$F$24,N148&gt;EXPEDIENTE!$F$28),"SI","NO")))</f>
        <v/>
      </c>
      <c r="N148" s="174" t="str">
        <f t="shared" si="39"/>
        <v/>
      </c>
      <c r="O148" s="175">
        <f>IF(N148&lt;EXPEDIENTE!$H$24,-1,IF(N148&gt;EXPEDIENTE!$H$28,1,0))</f>
        <v>0</v>
      </c>
      <c r="P148" s="176" t="str">
        <f t="shared" si="40"/>
        <v/>
      </c>
      <c r="Q148" s="18"/>
      <c r="R148" s="196"/>
      <c r="S148" s="18" t="str">
        <f t="shared" si="41"/>
        <v/>
      </c>
      <c r="T148" s="29" t="str">
        <f t="shared" si="42"/>
        <v/>
      </c>
      <c r="U148" s="37" t="str">
        <f>IF('RELACIÓN FACTURAS ACTUACIÓN 3'!X30="","",'RELACIÓN FACTURAS ACTUACIÓN 3'!X30)</f>
        <v/>
      </c>
      <c r="V148" s="100" t="str">
        <f>IF('RELACIÓN FACTURAS ACTUACIÓN 3'!Y30="","",'RELACIÓN FACTURAS ACTUACIÓN 3'!Y30)</f>
        <v/>
      </c>
      <c r="W148" s="34"/>
      <c r="X148" s="103" t="str">
        <f t="shared" si="43"/>
        <v/>
      </c>
      <c r="Y148" s="41"/>
    </row>
    <row r="149" spans="2:25" ht="39.950000000000003" customHeight="1">
      <c r="B149" s="1">
        <f>IF(Y149&lt;&gt;"",MAX($B$6:B148)+1,0)</f>
        <v>0</v>
      </c>
      <c r="C149" s="4">
        <v>144</v>
      </c>
      <c r="D149" s="24" t="str">
        <f>IF('RELACIÓN FACTURAS ACTUACIÓN 3'!N31="","",'RELACIÓN FACTURAS ACTUACIÓN 3'!N31)</f>
        <v/>
      </c>
      <c r="E149" s="198" t="str">
        <f>IF(D149="SEGUNDO PAGO O POSTERIORES",E148,IF('RELACIÓN FACTURAS ACTUACIÓN 3'!O31="","",'RELACIÓN FACTURAS ACTUACIÓN 3'!O31))</f>
        <v/>
      </c>
      <c r="F149" s="25" t="str">
        <f>IF(D149="SEGUNDO PAGO O POSTERIORES",F148,IF('RELACIÓN FACTURAS ACTUACIÓN 3'!Q31="","",'RELACIÓN FACTURAS ACTUACIÓN 3'!Q31))</f>
        <v/>
      </c>
      <c r="G149" s="106" t="str">
        <f>IF(D149="","",IF(AND(D149="NUEVA FACTURA",'RELACIÓN FACTURAS ACTUACIÓN 3'!P31=""),"",IF(AND(D149="NUEVA FACTURA",'RELACIÓN FACTURAS ACTUACIÓN 3'!P31&lt;&gt;""),'RELACIÓN FACTURAS ACTUACIÓN 3'!P31,IF(D149="SEGUNDO PAGO O POSTERIORES",G148,""))))</f>
        <v/>
      </c>
      <c r="H149" s="18"/>
      <c r="I149" s="29" t="str">
        <f>IF(D149="","",IF(J149="","REVISAR",IF(OR(J149&lt;EXPEDIENTE!$F$24,J149&gt;EXPEDIENTE!$F$26),"SI","NO")))</f>
        <v/>
      </c>
      <c r="J149" s="109" t="str">
        <f t="shared" si="38"/>
        <v/>
      </c>
      <c r="K149" s="106" t="str">
        <f>IF(D149="","",IF('RELACIÓN FACTURAS ACTUACIÓN 3'!AF31="","",'RELACIÓN FACTURAS ACTUACIÓN 3'!AF31))</f>
        <v/>
      </c>
      <c r="L149" s="18"/>
      <c r="M149" s="29" t="str">
        <f>IF(D149="","",IF(N149="","REVISAR",IF(OR(N149&lt;EXPEDIENTE!$F$24,N149&gt;EXPEDIENTE!$F$28),"SI","NO")))</f>
        <v/>
      </c>
      <c r="N149" s="174" t="str">
        <f t="shared" si="39"/>
        <v/>
      </c>
      <c r="O149" s="175">
        <f>IF(N149&lt;EXPEDIENTE!$H$24,-1,IF(N149&gt;EXPEDIENTE!$H$28,1,0))</f>
        <v>0</v>
      </c>
      <c r="P149" s="176" t="str">
        <f t="shared" si="40"/>
        <v/>
      </c>
      <c r="Q149" s="18"/>
      <c r="R149" s="196"/>
      <c r="S149" s="18" t="str">
        <f t="shared" si="41"/>
        <v/>
      </c>
      <c r="T149" s="29" t="str">
        <f t="shared" si="42"/>
        <v/>
      </c>
      <c r="U149" s="37" t="str">
        <f>IF('RELACIÓN FACTURAS ACTUACIÓN 3'!X31="","",'RELACIÓN FACTURAS ACTUACIÓN 3'!X31)</f>
        <v/>
      </c>
      <c r="V149" s="100" t="str">
        <f>IF('RELACIÓN FACTURAS ACTUACIÓN 3'!Y31="","",'RELACIÓN FACTURAS ACTUACIÓN 3'!Y31)</f>
        <v/>
      </c>
      <c r="W149" s="34"/>
      <c r="X149" s="103" t="str">
        <f t="shared" si="43"/>
        <v/>
      </c>
      <c r="Y149" s="41"/>
    </row>
    <row r="150" spans="2:25" ht="39.950000000000003" customHeight="1">
      <c r="B150" s="1">
        <f>IF(Y150&lt;&gt;"",MAX($B$6:B149)+1,0)</f>
        <v>0</v>
      </c>
      <c r="C150" s="4">
        <v>145</v>
      </c>
      <c r="D150" s="24" t="str">
        <f>IF('RELACIÓN FACTURAS ACTUACIÓN 3'!N32="","",'RELACIÓN FACTURAS ACTUACIÓN 3'!N32)</f>
        <v/>
      </c>
      <c r="E150" s="198" t="str">
        <f>IF(D150="SEGUNDO PAGO O POSTERIORES",E149,IF('RELACIÓN FACTURAS ACTUACIÓN 3'!O32="","",'RELACIÓN FACTURAS ACTUACIÓN 3'!O32))</f>
        <v/>
      </c>
      <c r="F150" s="25" t="str">
        <f>IF(D150="SEGUNDO PAGO O POSTERIORES",F149,IF('RELACIÓN FACTURAS ACTUACIÓN 3'!Q32="","",'RELACIÓN FACTURAS ACTUACIÓN 3'!Q32))</f>
        <v/>
      </c>
      <c r="G150" s="106" t="str">
        <f>IF(D150="","",IF(AND(D150="NUEVA FACTURA",'RELACIÓN FACTURAS ACTUACIÓN 3'!P32=""),"",IF(AND(D150="NUEVA FACTURA",'RELACIÓN FACTURAS ACTUACIÓN 3'!P32&lt;&gt;""),'RELACIÓN FACTURAS ACTUACIÓN 3'!P32,IF(D150="SEGUNDO PAGO O POSTERIORES",G149,""))))</f>
        <v/>
      </c>
      <c r="H150" s="18"/>
      <c r="I150" s="29" t="str">
        <f>IF(D150="","",IF(J150="","REVISAR",IF(OR(J150&lt;EXPEDIENTE!$F$24,J150&gt;EXPEDIENTE!$F$26),"SI","NO")))</f>
        <v/>
      </c>
      <c r="J150" s="109" t="str">
        <f t="shared" si="38"/>
        <v/>
      </c>
      <c r="K150" s="106" t="str">
        <f>IF(D150="","",IF('RELACIÓN FACTURAS ACTUACIÓN 3'!AF32="","",'RELACIÓN FACTURAS ACTUACIÓN 3'!AF32))</f>
        <v/>
      </c>
      <c r="L150" s="18"/>
      <c r="M150" s="29" t="str">
        <f>IF(D150="","",IF(N150="","REVISAR",IF(OR(N150&lt;EXPEDIENTE!$F$24,N150&gt;EXPEDIENTE!$F$28),"SI","NO")))</f>
        <v/>
      </c>
      <c r="N150" s="174" t="str">
        <f t="shared" si="39"/>
        <v/>
      </c>
      <c r="O150" s="175">
        <f>IF(N150&lt;EXPEDIENTE!$H$24,-1,IF(N150&gt;EXPEDIENTE!$H$28,1,0))</f>
        <v>0</v>
      </c>
      <c r="P150" s="176" t="str">
        <f t="shared" si="40"/>
        <v/>
      </c>
      <c r="Q150" s="18"/>
      <c r="R150" s="196"/>
      <c r="S150" s="18" t="str">
        <f t="shared" si="41"/>
        <v/>
      </c>
      <c r="T150" s="29" t="str">
        <f t="shared" si="42"/>
        <v/>
      </c>
      <c r="U150" s="37" t="str">
        <f>IF('RELACIÓN FACTURAS ACTUACIÓN 3'!X32="","",'RELACIÓN FACTURAS ACTUACIÓN 3'!X32)</f>
        <v/>
      </c>
      <c r="V150" s="100" t="str">
        <f>IF('RELACIÓN FACTURAS ACTUACIÓN 3'!Y32="","",'RELACIÓN FACTURAS ACTUACIÓN 3'!Y32)</f>
        <v/>
      </c>
      <c r="W150" s="34"/>
      <c r="X150" s="103" t="str">
        <f t="shared" si="43"/>
        <v/>
      </c>
      <c r="Y150" s="41"/>
    </row>
    <row r="151" spans="2:25" ht="39.950000000000003" customHeight="1">
      <c r="B151" s="1">
        <f>IF(Y151&lt;&gt;"",MAX($B$6:B150)+1,0)</f>
        <v>0</v>
      </c>
      <c r="C151" s="4">
        <v>146</v>
      </c>
      <c r="D151" s="24" t="str">
        <f>IF('RELACIÓN FACTURAS ACTUACIÓN 3'!N33="","",'RELACIÓN FACTURAS ACTUACIÓN 3'!N33)</f>
        <v/>
      </c>
      <c r="E151" s="198" t="str">
        <f>IF(D151="SEGUNDO PAGO O POSTERIORES",E150,IF('RELACIÓN FACTURAS ACTUACIÓN 3'!O33="","",'RELACIÓN FACTURAS ACTUACIÓN 3'!O33))</f>
        <v/>
      </c>
      <c r="F151" s="25" t="str">
        <f>IF(D151="SEGUNDO PAGO O POSTERIORES",F150,IF('RELACIÓN FACTURAS ACTUACIÓN 3'!Q33="","",'RELACIÓN FACTURAS ACTUACIÓN 3'!Q33))</f>
        <v/>
      </c>
      <c r="G151" s="106" t="str">
        <f>IF(D151="","",IF(AND(D151="NUEVA FACTURA",'RELACIÓN FACTURAS ACTUACIÓN 3'!P33=""),"",IF(AND(D151="NUEVA FACTURA",'RELACIÓN FACTURAS ACTUACIÓN 3'!P33&lt;&gt;""),'RELACIÓN FACTURAS ACTUACIÓN 3'!P33,IF(D151="SEGUNDO PAGO O POSTERIORES",G150,""))))</f>
        <v/>
      </c>
      <c r="H151" s="18"/>
      <c r="I151" s="29" t="str">
        <f>IF(D151="","",IF(J151="","REVISAR",IF(OR(J151&lt;EXPEDIENTE!$F$24,J151&gt;EXPEDIENTE!$F$26),"SI","NO")))</f>
        <v/>
      </c>
      <c r="J151" s="109" t="str">
        <f t="shared" si="38"/>
        <v/>
      </c>
      <c r="K151" s="106" t="str">
        <f>IF(D151="","",IF('RELACIÓN FACTURAS ACTUACIÓN 3'!AF33="","",'RELACIÓN FACTURAS ACTUACIÓN 3'!AF33))</f>
        <v/>
      </c>
      <c r="L151" s="18"/>
      <c r="M151" s="29" t="str">
        <f>IF(D151="","",IF(N151="","REVISAR",IF(OR(N151&lt;EXPEDIENTE!$F$24,N151&gt;EXPEDIENTE!$F$28),"SI","NO")))</f>
        <v/>
      </c>
      <c r="N151" s="174" t="str">
        <f t="shared" si="39"/>
        <v/>
      </c>
      <c r="O151" s="175">
        <f>IF(N151&lt;EXPEDIENTE!$H$24,-1,IF(N151&gt;EXPEDIENTE!$H$28,1,0))</f>
        <v>0</v>
      </c>
      <c r="P151" s="176" t="str">
        <f t="shared" si="40"/>
        <v/>
      </c>
      <c r="Q151" s="18"/>
      <c r="R151" s="196"/>
      <c r="S151" s="18" t="str">
        <f t="shared" si="41"/>
        <v/>
      </c>
      <c r="T151" s="29" t="str">
        <f t="shared" si="42"/>
        <v/>
      </c>
      <c r="U151" s="37" t="str">
        <f>IF('RELACIÓN FACTURAS ACTUACIÓN 3'!X33="","",'RELACIÓN FACTURAS ACTUACIÓN 3'!X33)</f>
        <v/>
      </c>
      <c r="V151" s="100" t="str">
        <f>IF('RELACIÓN FACTURAS ACTUACIÓN 3'!Y33="","",'RELACIÓN FACTURAS ACTUACIÓN 3'!Y33)</f>
        <v/>
      </c>
      <c r="W151" s="34"/>
      <c r="X151" s="103" t="str">
        <f t="shared" si="43"/>
        <v/>
      </c>
      <c r="Y151" s="41"/>
    </row>
    <row r="152" spans="2:25" ht="39.950000000000003" customHeight="1">
      <c r="B152" s="1">
        <f>IF(Y152&lt;&gt;"",MAX($B$6:B151)+1,0)</f>
        <v>0</v>
      </c>
      <c r="C152" s="4">
        <v>147</v>
      </c>
      <c r="D152" s="24" t="str">
        <f>IF('RELACIÓN FACTURAS ACTUACIÓN 3'!N34="","",'RELACIÓN FACTURAS ACTUACIÓN 3'!N34)</f>
        <v/>
      </c>
      <c r="E152" s="198" t="str">
        <f>IF(D152="SEGUNDO PAGO O POSTERIORES",E151,IF('RELACIÓN FACTURAS ACTUACIÓN 3'!O34="","",'RELACIÓN FACTURAS ACTUACIÓN 3'!O34))</f>
        <v/>
      </c>
      <c r="F152" s="25" t="str">
        <f>IF(D152="SEGUNDO PAGO O POSTERIORES",F151,IF('RELACIÓN FACTURAS ACTUACIÓN 3'!Q34="","",'RELACIÓN FACTURAS ACTUACIÓN 3'!Q34))</f>
        <v/>
      </c>
      <c r="G152" s="106" t="str">
        <f>IF(D152="","",IF(AND(D152="NUEVA FACTURA",'RELACIÓN FACTURAS ACTUACIÓN 3'!P34=""),"",IF(AND(D152="NUEVA FACTURA",'RELACIÓN FACTURAS ACTUACIÓN 3'!P34&lt;&gt;""),'RELACIÓN FACTURAS ACTUACIÓN 3'!P34,IF(D152="SEGUNDO PAGO O POSTERIORES",G151,""))))</f>
        <v/>
      </c>
      <c r="H152" s="18"/>
      <c r="I152" s="29" t="str">
        <f>IF(D152="","",IF(J152="","REVISAR",IF(OR(J152&lt;EXPEDIENTE!$F$24,J152&gt;EXPEDIENTE!$F$26),"SI","NO")))</f>
        <v/>
      </c>
      <c r="J152" s="109" t="str">
        <f t="shared" si="38"/>
        <v/>
      </c>
      <c r="K152" s="106" t="str">
        <f>IF(D152="","",IF('RELACIÓN FACTURAS ACTUACIÓN 3'!AF34="","",'RELACIÓN FACTURAS ACTUACIÓN 3'!AF34))</f>
        <v/>
      </c>
      <c r="L152" s="18"/>
      <c r="M152" s="29" t="str">
        <f>IF(D152="","",IF(N152="","REVISAR",IF(OR(N152&lt;EXPEDIENTE!$F$24,N152&gt;EXPEDIENTE!$F$28),"SI","NO")))</f>
        <v/>
      </c>
      <c r="N152" s="174" t="str">
        <f t="shared" si="39"/>
        <v/>
      </c>
      <c r="O152" s="175">
        <f>IF(N152&lt;EXPEDIENTE!$H$24,-1,IF(N152&gt;EXPEDIENTE!$H$28,1,0))</f>
        <v>0</v>
      </c>
      <c r="P152" s="176" t="str">
        <f t="shared" si="40"/>
        <v/>
      </c>
      <c r="Q152" s="18"/>
      <c r="R152" s="196"/>
      <c r="S152" s="18" t="str">
        <f t="shared" si="41"/>
        <v/>
      </c>
      <c r="T152" s="29" t="str">
        <f t="shared" si="42"/>
        <v/>
      </c>
      <c r="U152" s="37" t="str">
        <f>IF('RELACIÓN FACTURAS ACTUACIÓN 3'!X34="","",'RELACIÓN FACTURAS ACTUACIÓN 3'!X34)</f>
        <v/>
      </c>
      <c r="V152" s="100" t="str">
        <f>IF('RELACIÓN FACTURAS ACTUACIÓN 3'!Y34="","",'RELACIÓN FACTURAS ACTUACIÓN 3'!Y34)</f>
        <v/>
      </c>
      <c r="W152" s="34"/>
      <c r="X152" s="103" t="str">
        <f t="shared" si="43"/>
        <v/>
      </c>
      <c r="Y152" s="41"/>
    </row>
    <row r="153" spans="2:25" ht="39.950000000000003" customHeight="1">
      <c r="B153" s="1">
        <f>IF(Y153&lt;&gt;"",MAX($B$6:B152)+1,0)</f>
        <v>0</v>
      </c>
      <c r="C153" s="4">
        <v>148</v>
      </c>
      <c r="D153" s="24" t="str">
        <f>IF('RELACIÓN FACTURAS ACTUACIÓN 3'!N35="","",'RELACIÓN FACTURAS ACTUACIÓN 3'!N35)</f>
        <v/>
      </c>
      <c r="E153" s="198" t="str">
        <f>IF(D153="SEGUNDO PAGO O POSTERIORES",E152,IF('RELACIÓN FACTURAS ACTUACIÓN 3'!O35="","",'RELACIÓN FACTURAS ACTUACIÓN 3'!O35))</f>
        <v/>
      </c>
      <c r="F153" s="25" t="str">
        <f>IF(D153="SEGUNDO PAGO O POSTERIORES",F152,IF('RELACIÓN FACTURAS ACTUACIÓN 3'!Q35="","",'RELACIÓN FACTURAS ACTUACIÓN 3'!Q35))</f>
        <v/>
      </c>
      <c r="G153" s="106" t="str">
        <f>IF(D153="","",IF(AND(D153="NUEVA FACTURA",'RELACIÓN FACTURAS ACTUACIÓN 3'!P35=""),"",IF(AND(D153="NUEVA FACTURA",'RELACIÓN FACTURAS ACTUACIÓN 3'!P35&lt;&gt;""),'RELACIÓN FACTURAS ACTUACIÓN 3'!P35,IF(D153="SEGUNDO PAGO O POSTERIORES",G152,""))))</f>
        <v/>
      </c>
      <c r="H153" s="18"/>
      <c r="I153" s="29" t="str">
        <f>IF(D153="","",IF(J153="","REVISAR",IF(OR(J153&lt;EXPEDIENTE!$F$24,J153&gt;EXPEDIENTE!$F$26),"SI","NO")))</f>
        <v/>
      </c>
      <c r="J153" s="109" t="str">
        <f t="shared" si="38"/>
        <v/>
      </c>
      <c r="K153" s="106" t="str">
        <f>IF(D153="","",IF('RELACIÓN FACTURAS ACTUACIÓN 3'!AF35="","",'RELACIÓN FACTURAS ACTUACIÓN 3'!AF35))</f>
        <v/>
      </c>
      <c r="L153" s="18"/>
      <c r="M153" s="29" t="str">
        <f>IF(D153="","",IF(N153="","REVISAR",IF(OR(N153&lt;EXPEDIENTE!$F$24,N153&gt;EXPEDIENTE!$F$28),"SI","NO")))</f>
        <v/>
      </c>
      <c r="N153" s="174" t="str">
        <f t="shared" si="39"/>
        <v/>
      </c>
      <c r="O153" s="175">
        <f>IF(N153&lt;EXPEDIENTE!$H$24,-1,IF(N153&gt;EXPEDIENTE!$H$28,1,0))</f>
        <v>0</v>
      </c>
      <c r="P153" s="176" t="str">
        <f t="shared" si="40"/>
        <v/>
      </c>
      <c r="Q153" s="18"/>
      <c r="R153" s="196"/>
      <c r="S153" s="18" t="str">
        <f t="shared" si="41"/>
        <v/>
      </c>
      <c r="T153" s="29" t="str">
        <f t="shared" si="42"/>
        <v/>
      </c>
      <c r="U153" s="37" t="str">
        <f>IF('RELACIÓN FACTURAS ACTUACIÓN 3'!X35="","",'RELACIÓN FACTURAS ACTUACIÓN 3'!X35)</f>
        <v/>
      </c>
      <c r="V153" s="100" t="str">
        <f>IF('RELACIÓN FACTURAS ACTUACIÓN 3'!Y35="","",'RELACIÓN FACTURAS ACTUACIÓN 3'!Y35)</f>
        <v/>
      </c>
      <c r="W153" s="34"/>
      <c r="X153" s="103" t="str">
        <f t="shared" si="43"/>
        <v/>
      </c>
      <c r="Y153" s="41"/>
    </row>
    <row r="154" spans="2:25" ht="39.950000000000003" customHeight="1">
      <c r="B154" s="1">
        <f>IF(Y154&lt;&gt;"",MAX($B$6:B153)+1,0)</f>
        <v>0</v>
      </c>
      <c r="C154" s="4">
        <v>149</v>
      </c>
      <c r="D154" s="24" t="str">
        <f>IF('RELACIÓN FACTURAS ACTUACIÓN 3'!N36="","",'RELACIÓN FACTURAS ACTUACIÓN 3'!N36)</f>
        <v/>
      </c>
      <c r="E154" s="198" t="str">
        <f>IF(D154="SEGUNDO PAGO O POSTERIORES",E153,IF('RELACIÓN FACTURAS ACTUACIÓN 3'!O36="","",'RELACIÓN FACTURAS ACTUACIÓN 3'!O36))</f>
        <v/>
      </c>
      <c r="F154" s="25" t="str">
        <f>IF(D154="SEGUNDO PAGO O POSTERIORES",F153,IF('RELACIÓN FACTURAS ACTUACIÓN 3'!Q36="","",'RELACIÓN FACTURAS ACTUACIÓN 3'!Q36))</f>
        <v/>
      </c>
      <c r="G154" s="106" t="str">
        <f>IF(D154="","",IF(AND(D154="NUEVA FACTURA",'RELACIÓN FACTURAS ACTUACIÓN 3'!P36=""),"",IF(AND(D154="NUEVA FACTURA",'RELACIÓN FACTURAS ACTUACIÓN 3'!P36&lt;&gt;""),'RELACIÓN FACTURAS ACTUACIÓN 3'!P36,IF(D154="SEGUNDO PAGO O POSTERIORES",G153,""))))</f>
        <v/>
      </c>
      <c r="H154" s="18"/>
      <c r="I154" s="29" t="str">
        <f>IF(D154="","",IF(J154="","REVISAR",IF(OR(J154&lt;EXPEDIENTE!$F$24,J154&gt;EXPEDIENTE!$F$26),"SI","NO")))</f>
        <v/>
      </c>
      <c r="J154" s="109" t="str">
        <f t="shared" si="38"/>
        <v/>
      </c>
      <c r="K154" s="106" t="str">
        <f>IF(D154="","",IF('RELACIÓN FACTURAS ACTUACIÓN 3'!AF36="","",'RELACIÓN FACTURAS ACTUACIÓN 3'!AF36))</f>
        <v/>
      </c>
      <c r="L154" s="18"/>
      <c r="M154" s="29" t="str">
        <f>IF(D154="","",IF(N154="","REVISAR",IF(OR(N154&lt;EXPEDIENTE!$F$24,N154&gt;EXPEDIENTE!$F$28),"SI","NO")))</f>
        <v/>
      </c>
      <c r="N154" s="174" t="str">
        <f t="shared" si="39"/>
        <v/>
      </c>
      <c r="O154" s="175">
        <f>IF(N154&lt;EXPEDIENTE!$H$24,-1,IF(N154&gt;EXPEDIENTE!$H$28,1,0))</f>
        <v>0</v>
      </c>
      <c r="P154" s="176" t="str">
        <f t="shared" si="40"/>
        <v/>
      </c>
      <c r="Q154" s="18"/>
      <c r="R154" s="196"/>
      <c r="S154" s="18" t="str">
        <f t="shared" si="41"/>
        <v/>
      </c>
      <c r="T154" s="29" t="str">
        <f t="shared" si="42"/>
        <v/>
      </c>
      <c r="U154" s="37" t="str">
        <f>IF('RELACIÓN FACTURAS ACTUACIÓN 3'!X36="","",'RELACIÓN FACTURAS ACTUACIÓN 3'!X36)</f>
        <v/>
      </c>
      <c r="V154" s="100" t="str">
        <f>IF('RELACIÓN FACTURAS ACTUACIÓN 3'!Y36="","",'RELACIÓN FACTURAS ACTUACIÓN 3'!Y36)</f>
        <v/>
      </c>
      <c r="W154" s="34"/>
      <c r="X154" s="103" t="str">
        <f t="shared" si="43"/>
        <v/>
      </c>
      <c r="Y154" s="41"/>
    </row>
    <row r="155" spans="2:25" ht="39.950000000000003" customHeight="1">
      <c r="B155" s="1">
        <f>IF(Y155&lt;&gt;"",MAX($B$6:B154)+1,0)</f>
        <v>0</v>
      </c>
      <c r="C155" s="4">
        <v>150</v>
      </c>
      <c r="D155" s="24" t="str">
        <f>IF('RELACIÓN FACTURAS ACTUACIÓN 3'!N37="","",'RELACIÓN FACTURAS ACTUACIÓN 3'!N37)</f>
        <v/>
      </c>
      <c r="E155" s="198" t="str">
        <f>IF(D155="SEGUNDO PAGO O POSTERIORES",E154,IF('RELACIÓN FACTURAS ACTUACIÓN 3'!O37="","",'RELACIÓN FACTURAS ACTUACIÓN 3'!O37))</f>
        <v/>
      </c>
      <c r="F155" s="25" t="str">
        <f>IF(D155="SEGUNDO PAGO O POSTERIORES",F154,IF('RELACIÓN FACTURAS ACTUACIÓN 3'!Q37="","",'RELACIÓN FACTURAS ACTUACIÓN 3'!Q37))</f>
        <v/>
      </c>
      <c r="G155" s="106" t="str">
        <f>IF(D155="","",IF(AND(D155="NUEVA FACTURA",'RELACIÓN FACTURAS ACTUACIÓN 3'!P37=""),"",IF(AND(D155="NUEVA FACTURA",'RELACIÓN FACTURAS ACTUACIÓN 3'!P37&lt;&gt;""),'RELACIÓN FACTURAS ACTUACIÓN 3'!P37,IF(D155="SEGUNDO PAGO O POSTERIORES",G154,""))))</f>
        <v/>
      </c>
      <c r="H155" s="18"/>
      <c r="I155" s="29" t="str">
        <f>IF(D155="","",IF(J155="","REVISAR",IF(OR(J155&lt;EXPEDIENTE!$F$24,J155&gt;EXPEDIENTE!$F$26),"SI","NO")))</f>
        <v/>
      </c>
      <c r="J155" s="109" t="str">
        <f t="shared" si="38"/>
        <v/>
      </c>
      <c r="K155" s="106" t="str">
        <f>IF(D155="","",IF('RELACIÓN FACTURAS ACTUACIÓN 3'!AF37="","",'RELACIÓN FACTURAS ACTUACIÓN 3'!AF37))</f>
        <v/>
      </c>
      <c r="L155" s="18"/>
      <c r="M155" s="29" t="str">
        <f>IF(D155="","",IF(N155="","REVISAR",IF(OR(N155&lt;EXPEDIENTE!$F$24,N155&gt;EXPEDIENTE!$F$28),"SI","NO")))</f>
        <v/>
      </c>
      <c r="N155" s="174" t="str">
        <f t="shared" si="39"/>
        <v/>
      </c>
      <c r="O155" s="175">
        <f>IF(N155&lt;EXPEDIENTE!$H$24,-1,IF(N155&gt;EXPEDIENTE!$H$28,1,0))</f>
        <v>0</v>
      </c>
      <c r="P155" s="176" t="str">
        <f t="shared" si="40"/>
        <v/>
      </c>
      <c r="Q155" s="18"/>
      <c r="R155" s="196"/>
      <c r="S155" s="18" t="str">
        <f t="shared" si="41"/>
        <v/>
      </c>
      <c r="T155" s="29" t="str">
        <f t="shared" si="42"/>
        <v/>
      </c>
      <c r="U155" s="37" t="str">
        <f>IF('RELACIÓN FACTURAS ACTUACIÓN 3'!X37="","",'RELACIÓN FACTURAS ACTUACIÓN 3'!X37)</f>
        <v/>
      </c>
      <c r="V155" s="100" t="str">
        <f>IF('RELACIÓN FACTURAS ACTUACIÓN 3'!Y37="","",'RELACIÓN FACTURAS ACTUACIÓN 3'!Y37)</f>
        <v/>
      </c>
      <c r="W155" s="34"/>
      <c r="X155" s="103" t="str">
        <f t="shared" si="43"/>
        <v/>
      </c>
      <c r="Y155" s="41"/>
    </row>
    <row r="156" spans="2:25" ht="39.950000000000003" customHeight="1">
      <c r="B156" s="1">
        <f>IF(Y156&lt;&gt;"",MAX($B$6:B155)+1,0)</f>
        <v>0</v>
      </c>
      <c r="C156" s="4">
        <v>151</v>
      </c>
      <c r="D156" s="24" t="str">
        <f>IF('RELACIÓN FACTURAS ACTUACIÓN 3'!N38="","",'RELACIÓN FACTURAS ACTUACIÓN 3'!N38)</f>
        <v/>
      </c>
      <c r="E156" s="198" t="str">
        <f>IF(D156="SEGUNDO PAGO O POSTERIORES",E155,IF('RELACIÓN FACTURAS ACTUACIÓN 3'!O38="","",'RELACIÓN FACTURAS ACTUACIÓN 3'!O38))</f>
        <v/>
      </c>
      <c r="F156" s="25" t="str">
        <f>IF(D156="SEGUNDO PAGO O POSTERIORES",F155,IF('RELACIÓN FACTURAS ACTUACIÓN 3'!Q38="","",'RELACIÓN FACTURAS ACTUACIÓN 3'!Q38))</f>
        <v/>
      </c>
      <c r="G156" s="106" t="str">
        <f>IF(D156="","",IF(AND(D156="NUEVA FACTURA",'RELACIÓN FACTURAS ACTUACIÓN 3'!P38=""),"",IF(AND(D156="NUEVA FACTURA",'RELACIÓN FACTURAS ACTUACIÓN 3'!P38&lt;&gt;""),'RELACIÓN FACTURAS ACTUACIÓN 3'!P38,IF(D156="SEGUNDO PAGO O POSTERIORES",G155,""))))</f>
        <v/>
      </c>
      <c r="H156" s="18"/>
      <c r="I156" s="29" t="str">
        <f>IF(D156="","",IF(J156="","REVISAR",IF(OR(J156&lt;EXPEDIENTE!$F$24,J156&gt;EXPEDIENTE!$F$26),"SI","NO")))</f>
        <v/>
      </c>
      <c r="J156" s="109" t="str">
        <f t="shared" si="38"/>
        <v/>
      </c>
      <c r="K156" s="106" t="str">
        <f>IF(D156="","",IF('RELACIÓN FACTURAS ACTUACIÓN 3'!AF38="","",'RELACIÓN FACTURAS ACTUACIÓN 3'!AF38))</f>
        <v/>
      </c>
      <c r="L156" s="18"/>
      <c r="M156" s="29" t="str">
        <f>IF(D156="","",IF(N156="","REVISAR",IF(OR(N156&lt;EXPEDIENTE!$F$24,N156&gt;EXPEDIENTE!$F$28),"SI","NO")))</f>
        <v/>
      </c>
      <c r="N156" s="174" t="str">
        <f t="shared" si="39"/>
        <v/>
      </c>
      <c r="O156" s="175">
        <f>IF(N156&lt;EXPEDIENTE!$H$24,-1,IF(N156&gt;EXPEDIENTE!$H$28,1,0))</f>
        <v>0</v>
      </c>
      <c r="P156" s="176" t="str">
        <f t="shared" si="40"/>
        <v/>
      </c>
      <c r="Q156" s="18"/>
      <c r="R156" s="196"/>
      <c r="S156" s="18" t="str">
        <f t="shared" si="41"/>
        <v/>
      </c>
      <c r="T156" s="29" t="str">
        <f t="shared" si="42"/>
        <v/>
      </c>
      <c r="U156" s="37" t="str">
        <f>IF('RELACIÓN FACTURAS ACTUACIÓN 3'!X38="","",'RELACIÓN FACTURAS ACTUACIÓN 3'!X38)</f>
        <v/>
      </c>
      <c r="V156" s="100" t="str">
        <f>IF('RELACIÓN FACTURAS ACTUACIÓN 3'!Y38="","",'RELACIÓN FACTURAS ACTUACIÓN 3'!Y38)</f>
        <v/>
      </c>
      <c r="W156" s="34"/>
      <c r="X156" s="103" t="str">
        <f t="shared" si="43"/>
        <v/>
      </c>
      <c r="Y156" s="41"/>
    </row>
    <row r="157" spans="2:25" ht="39.950000000000003" customHeight="1">
      <c r="B157" s="1">
        <f>IF(Y157&lt;&gt;"",MAX($B$6:B156)+1,0)</f>
        <v>0</v>
      </c>
      <c r="C157" s="4">
        <v>152</v>
      </c>
      <c r="D157" s="24" t="str">
        <f>IF('RELACIÓN FACTURAS ACTUACIÓN 3'!N39="","",'RELACIÓN FACTURAS ACTUACIÓN 3'!N39)</f>
        <v/>
      </c>
      <c r="E157" s="198" t="str">
        <f>IF(D157="SEGUNDO PAGO O POSTERIORES",E156,IF('RELACIÓN FACTURAS ACTUACIÓN 3'!O39="","",'RELACIÓN FACTURAS ACTUACIÓN 3'!O39))</f>
        <v/>
      </c>
      <c r="F157" s="25" t="str">
        <f>IF(D157="SEGUNDO PAGO O POSTERIORES",F156,IF('RELACIÓN FACTURAS ACTUACIÓN 3'!Q39="","",'RELACIÓN FACTURAS ACTUACIÓN 3'!Q39))</f>
        <v/>
      </c>
      <c r="G157" s="106" t="str">
        <f>IF(D157="","",IF(AND(D157="NUEVA FACTURA",'RELACIÓN FACTURAS ACTUACIÓN 3'!P39=""),"",IF(AND(D157="NUEVA FACTURA",'RELACIÓN FACTURAS ACTUACIÓN 3'!P39&lt;&gt;""),'RELACIÓN FACTURAS ACTUACIÓN 3'!P39,IF(D157="SEGUNDO PAGO O POSTERIORES",G156,""))))</f>
        <v/>
      </c>
      <c r="H157" s="18"/>
      <c r="I157" s="29" t="str">
        <f>IF(D157="","",IF(J157="","REVISAR",IF(OR(J157&lt;EXPEDIENTE!$F$24,J157&gt;EXPEDIENTE!$F$26),"SI","NO")))</f>
        <v/>
      </c>
      <c r="J157" s="109" t="str">
        <f t="shared" si="38"/>
        <v/>
      </c>
      <c r="K157" s="106" t="str">
        <f>IF(D157="","",IF('RELACIÓN FACTURAS ACTUACIÓN 3'!AF39="","",'RELACIÓN FACTURAS ACTUACIÓN 3'!AF39))</f>
        <v/>
      </c>
      <c r="L157" s="18"/>
      <c r="M157" s="29" t="str">
        <f>IF(D157="","",IF(N157="","REVISAR",IF(OR(N157&lt;EXPEDIENTE!$F$24,N157&gt;EXPEDIENTE!$F$28),"SI","NO")))</f>
        <v/>
      </c>
      <c r="N157" s="174" t="str">
        <f t="shared" si="39"/>
        <v/>
      </c>
      <c r="O157" s="175">
        <f>IF(N157&lt;EXPEDIENTE!$H$24,-1,IF(N157&gt;EXPEDIENTE!$H$28,1,0))</f>
        <v>0</v>
      </c>
      <c r="P157" s="176" t="str">
        <f t="shared" si="40"/>
        <v/>
      </c>
      <c r="Q157" s="18"/>
      <c r="R157" s="196"/>
      <c r="S157" s="18" t="str">
        <f t="shared" si="41"/>
        <v/>
      </c>
      <c r="T157" s="29" t="str">
        <f t="shared" si="42"/>
        <v/>
      </c>
      <c r="U157" s="37" t="str">
        <f>IF('RELACIÓN FACTURAS ACTUACIÓN 3'!X39="","",'RELACIÓN FACTURAS ACTUACIÓN 3'!X39)</f>
        <v/>
      </c>
      <c r="V157" s="100" t="str">
        <f>IF('RELACIÓN FACTURAS ACTUACIÓN 3'!Y39="","",'RELACIÓN FACTURAS ACTUACIÓN 3'!Y39)</f>
        <v/>
      </c>
      <c r="W157" s="34"/>
      <c r="X157" s="103" t="str">
        <f t="shared" si="43"/>
        <v/>
      </c>
      <c r="Y157" s="41"/>
    </row>
    <row r="158" spans="2:25" ht="39.950000000000003" customHeight="1">
      <c r="B158" s="1">
        <f>IF(Y158&lt;&gt;"",MAX($B$6:B157)+1,0)</f>
        <v>0</v>
      </c>
      <c r="C158" s="4">
        <v>153</v>
      </c>
      <c r="D158" s="24" t="str">
        <f>IF('RELACIÓN FACTURAS ACTUACIÓN 3'!N40="","",'RELACIÓN FACTURAS ACTUACIÓN 3'!N40)</f>
        <v/>
      </c>
      <c r="E158" s="198" t="str">
        <f>IF(D158="SEGUNDO PAGO O POSTERIORES",E157,IF('RELACIÓN FACTURAS ACTUACIÓN 3'!O40="","",'RELACIÓN FACTURAS ACTUACIÓN 3'!O40))</f>
        <v/>
      </c>
      <c r="F158" s="25" t="str">
        <f>IF(D158="SEGUNDO PAGO O POSTERIORES",F157,IF('RELACIÓN FACTURAS ACTUACIÓN 3'!Q40="","",'RELACIÓN FACTURAS ACTUACIÓN 3'!Q40))</f>
        <v/>
      </c>
      <c r="G158" s="106" t="str">
        <f>IF(D158="","",IF(AND(D158="NUEVA FACTURA",'RELACIÓN FACTURAS ACTUACIÓN 3'!P40=""),"",IF(AND(D158="NUEVA FACTURA",'RELACIÓN FACTURAS ACTUACIÓN 3'!P40&lt;&gt;""),'RELACIÓN FACTURAS ACTUACIÓN 3'!P40,IF(D158="SEGUNDO PAGO O POSTERIORES",G157,""))))</f>
        <v/>
      </c>
      <c r="H158" s="18"/>
      <c r="I158" s="29" t="str">
        <f>IF(D158="","",IF(J158="","REVISAR",IF(OR(J158&lt;EXPEDIENTE!$F$24,J158&gt;EXPEDIENTE!$F$26),"SI","NO")))</f>
        <v/>
      </c>
      <c r="J158" s="109" t="str">
        <f t="shared" si="38"/>
        <v/>
      </c>
      <c r="K158" s="106" t="str">
        <f>IF(D158="","",IF('RELACIÓN FACTURAS ACTUACIÓN 3'!AF40="","",'RELACIÓN FACTURAS ACTUACIÓN 3'!AF40))</f>
        <v/>
      </c>
      <c r="L158" s="18"/>
      <c r="M158" s="29" t="str">
        <f>IF(D158="","",IF(N158="","REVISAR",IF(OR(N158&lt;EXPEDIENTE!$F$24,N158&gt;EXPEDIENTE!$F$28),"SI","NO")))</f>
        <v/>
      </c>
      <c r="N158" s="174" t="str">
        <f t="shared" si="39"/>
        <v/>
      </c>
      <c r="O158" s="175">
        <f>IF(N158&lt;EXPEDIENTE!$H$24,-1,IF(N158&gt;EXPEDIENTE!$H$28,1,0))</f>
        <v>0</v>
      </c>
      <c r="P158" s="176" t="str">
        <f t="shared" si="40"/>
        <v/>
      </c>
      <c r="Q158" s="18"/>
      <c r="R158" s="196"/>
      <c r="S158" s="18" t="str">
        <f t="shared" si="41"/>
        <v/>
      </c>
      <c r="T158" s="29" t="str">
        <f t="shared" si="42"/>
        <v/>
      </c>
      <c r="U158" s="37" t="str">
        <f>IF('RELACIÓN FACTURAS ACTUACIÓN 3'!X40="","",'RELACIÓN FACTURAS ACTUACIÓN 3'!X40)</f>
        <v/>
      </c>
      <c r="V158" s="100" t="str">
        <f>IF('RELACIÓN FACTURAS ACTUACIÓN 3'!Y40="","",'RELACIÓN FACTURAS ACTUACIÓN 3'!Y40)</f>
        <v/>
      </c>
      <c r="W158" s="34"/>
      <c r="X158" s="103" t="str">
        <f t="shared" si="43"/>
        <v/>
      </c>
      <c r="Y158" s="41"/>
    </row>
    <row r="159" spans="2:25" ht="39.950000000000003" customHeight="1">
      <c r="B159" s="1">
        <f>IF(Y159&lt;&gt;"",MAX($B$6:B158)+1,0)</f>
        <v>0</v>
      </c>
      <c r="C159" s="4">
        <v>154</v>
      </c>
      <c r="D159" s="24" t="str">
        <f>IF('RELACIÓN FACTURAS ACTUACIÓN 3'!N41="","",'RELACIÓN FACTURAS ACTUACIÓN 3'!N41)</f>
        <v/>
      </c>
      <c r="E159" s="198" t="str">
        <f>IF(D159="SEGUNDO PAGO O POSTERIORES",E158,IF('RELACIÓN FACTURAS ACTUACIÓN 3'!O41="","",'RELACIÓN FACTURAS ACTUACIÓN 3'!O41))</f>
        <v/>
      </c>
      <c r="F159" s="25" t="str">
        <f>IF(D159="SEGUNDO PAGO O POSTERIORES",F158,IF('RELACIÓN FACTURAS ACTUACIÓN 3'!Q41="","",'RELACIÓN FACTURAS ACTUACIÓN 3'!Q41))</f>
        <v/>
      </c>
      <c r="G159" s="106" t="str">
        <f>IF(D159="","",IF(AND(D159="NUEVA FACTURA",'RELACIÓN FACTURAS ACTUACIÓN 3'!P41=""),"",IF(AND(D159="NUEVA FACTURA",'RELACIÓN FACTURAS ACTUACIÓN 3'!P41&lt;&gt;""),'RELACIÓN FACTURAS ACTUACIÓN 3'!P41,IF(D159="SEGUNDO PAGO O POSTERIORES",G158,""))))</f>
        <v/>
      </c>
      <c r="H159" s="18"/>
      <c r="I159" s="29" t="str">
        <f>IF(D159="","",IF(J159="","REVISAR",IF(OR(J159&lt;EXPEDIENTE!$F$24,J159&gt;EXPEDIENTE!$F$26),"SI","NO")))</f>
        <v/>
      </c>
      <c r="J159" s="109" t="str">
        <f t="shared" si="38"/>
        <v/>
      </c>
      <c r="K159" s="106" t="str">
        <f>IF(D159="","",IF('RELACIÓN FACTURAS ACTUACIÓN 3'!AF41="","",'RELACIÓN FACTURAS ACTUACIÓN 3'!AF41))</f>
        <v/>
      </c>
      <c r="L159" s="18"/>
      <c r="M159" s="29" t="str">
        <f>IF(D159="","",IF(N159="","REVISAR",IF(OR(N159&lt;EXPEDIENTE!$F$24,N159&gt;EXPEDIENTE!$F$28),"SI","NO")))</f>
        <v/>
      </c>
      <c r="N159" s="174" t="str">
        <f t="shared" si="39"/>
        <v/>
      </c>
      <c r="O159" s="175">
        <f>IF(N159&lt;EXPEDIENTE!$H$24,-1,IF(N159&gt;EXPEDIENTE!$H$28,1,0))</f>
        <v>0</v>
      </c>
      <c r="P159" s="176" t="str">
        <f t="shared" si="40"/>
        <v/>
      </c>
      <c r="Q159" s="18"/>
      <c r="R159" s="196"/>
      <c r="S159" s="18" t="str">
        <f t="shared" si="41"/>
        <v/>
      </c>
      <c r="T159" s="29" t="str">
        <f t="shared" si="42"/>
        <v/>
      </c>
      <c r="U159" s="37" t="str">
        <f>IF('RELACIÓN FACTURAS ACTUACIÓN 3'!X41="","",'RELACIÓN FACTURAS ACTUACIÓN 3'!X41)</f>
        <v/>
      </c>
      <c r="V159" s="100" t="str">
        <f>IF('RELACIÓN FACTURAS ACTUACIÓN 3'!Y41="","",'RELACIÓN FACTURAS ACTUACIÓN 3'!Y41)</f>
        <v/>
      </c>
      <c r="W159" s="34"/>
      <c r="X159" s="103" t="str">
        <f t="shared" si="43"/>
        <v/>
      </c>
      <c r="Y159" s="41"/>
    </row>
    <row r="160" spans="2:25" ht="39.950000000000003" customHeight="1">
      <c r="B160" s="1">
        <f>IF(Y160&lt;&gt;"",MAX($B$6:B159)+1,0)</f>
        <v>0</v>
      </c>
      <c r="C160" s="4">
        <v>155</v>
      </c>
      <c r="D160" s="24" t="str">
        <f>IF('RELACIÓN FACTURAS ACTUACIÓN 3'!N42="","",'RELACIÓN FACTURAS ACTUACIÓN 3'!N42)</f>
        <v/>
      </c>
      <c r="E160" s="198" t="str">
        <f>IF(D160="SEGUNDO PAGO O POSTERIORES",E159,IF('RELACIÓN FACTURAS ACTUACIÓN 3'!O42="","",'RELACIÓN FACTURAS ACTUACIÓN 3'!O42))</f>
        <v/>
      </c>
      <c r="F160" s="25" t="str">
        <f>IF(D160="SEGUNDO PAGO O POSTERIORES",F159,IF('RELACIÓN FACTURAS ACTUACIÓN 3'!Q42="","",'RELACIÓN FACTURAS ACTUACIÓN 3'!Q42))</f>
        <v/>
      </c>
      <c r="G160" s="106" t="str">
        <f>IF(D160="","",IF(AND(D160="NUEVA FACTURA",'RELACIÓN FACTURAS ACTUACIÓN 3'!P42=""),"",IF(AND(D160="NUEVA FACTURA",'RELACIÓN FACTURAS ACTUACIÓN 3'!P42&lt;&gt;""),'RELACIÓN FACTURAS ACTUACIÓN 3'!P42,IF(D160="SEGUNDO PAGO O POSTERIORES",G159,""))))</f>
        <v/>
      </c>
      <c r="H160" s="18"/>
      <c r="I160" s="29" t="str">
        <f>IF(D160="","",IF(J160="","REVISAR",IF(OR(J160&lt;EXPEDIENTE!$F$24,J160&gt;EXPEDIENTE!$F$26),"SI","NO")))</f>
        <v/>
      </c>
      <c r="J160" s="109" t="str">
        <f t="shared" si="38"/>
        <v/>
      </c>
      <c r="K160" s="106" t="str">
        <f>IF(D160="","",IF('RELACIÓN FACTURAS ACTUACIÓN 3'!AF42="","",'RELACIÓN FACTURAS ACTUACIÓN 3'!AF42))</f>
        <v/>
      </c>
      <c r="L160" s="18"/>
      <c r="M160" s="29" t="str">
        <f>IF(D160="","",IF(N160="","REVISAR",IF(OR(N160&lt;EXPEDIENTE!$F$24,N160&gt;EXPEDIENTE!$F$28),"SI","NO")))</f>
        <v/>
      </c>
      <c r="N160" s="174" t="str">
        <f t="shared" si="39"/>
        <v/>
      </c>
      <c r="O160" s="175">
        <f>IF(N160&lt;EXPEDIENTE!$H$24,-1,IF(N160&gt;EXPEDIENTE!$H$28,1,0))</f>
        <v>0</v>
      </c>
      <c r="P160" s="176" t="str">
        <f t="shared" si="40"/>
        <v/>
      </c>
      <c r="Q160" s="18"/>
      <c r="R160" s="196"/>
      <c r="S160" s="18" t="str">
        <f t="shared" si="41"/>
        <v/>
      </c>
      <c r="T160" s="29" t="str">
        <f t="shared" si="42"/>
        <v/>
      </c>
      <c r="U160" s="37" t="str">
        <f>IF('RELACIÓN FACTURAS ACTUACIÓN 3'!X42="","",'RELACIÓN FACTURAS ACTUACIÓN 3'!X42)</f>
        <v/>
      </c>
      <c r="V160" s="100" t="str">
        <f>IF('RELACIÓN FACTURAS ACTUACIÓN 3'!Y42="","",'RELACIÓN FACTURAS ACTUACIÓN 3'!Y42)</f>
        <v/>
      </c>
      <c r="W160" s="34"/>
      <c r="X160" s="103" t="str">
        <f t="shared" si="43"/>
        <v/>
      </c>
      <c r="Y160" s="41"/>
    </row>
    <row r="161" spans="2:25" ht="39.950000000000003" customHeight="1">
      <c r="B161" s="1">
        <f>IF(Y161&lt;&gt;"",MAX($B$6:B160)+1,0)</f>
        <v>0</v>
      </c>
      <c r="C161" s="4">
        <v>156</v>
      </c>
      <c r="D161" s="24" t="str">
        <f>IF('RELACIÓN FACTURAS ACTUACIÓN 3'!N43="","",'RELACIÓN FACTURAS ACTUACIÓN 3'!N43)</f>
        <v/>
      </c>
      <c r="E161" s="198" t="str">
        <f>IF(D161="SEGUNDO PAGO O POSTERIORES",E160,IF('RELACIÓN FACTURAS ACTUACIÓN 3'!O43="","",'RELACIÓN FACTURAS ACTUACIÓN 3'!O43))</f>
        <v/>
      </c>
      <c r="F161" s="25" t="str">
        <f>IF(D161="SEGUNDO PAGO O POSTERIORES",F160,IF('RELACIÓN FACTURAS ACTUACIÓN 3'!Q43="","",'RELACIÓN FACTURAS ACTUACIÓN 3'!Q43))</f>
        <v/>
      </c>
      <c r="G161" s="106" t="str">
        <f>IF(D161="","",IF(AND(D161="NUEVA FACTURA",'RELACIÓN FACTURAS ACTUACIÓN 3'!P43=""),"",IF(AND(D161="NUEVA FACTURA",'RELACIÓN FACTURAS ACTUACIÓN 3'!P43&lt;&gt;""),'RELACIÓN FACTURAS ACTUACIÓN 3'!P43,IF(D161="SEGUNDO PAGO O POSTERIORES",G160,""))))</f>
        <v/>
      </c>
      <c r="H161" s="18"/>
      <c r="I161" s="29" t="str">
        <f>IF(D161="","",IF(J161="","REVISAR",IF(OR(J161&lt;EXPEDIENTE!$F$24,J161&gt;EXPEDIENTE!$F$26),"SI","NO")))</f>
        <v/>
      </c>
      <c r="J161" s="109" t="str">
        <f t="shared" si="38"/>
        <v/>
      </c>
      <c r="K161" s="106" t="str">
        <f>IF(D161="","",IF('RELACIÓN FACTURAS ACTUACIÓN 3'!AF43="","",'RELACIÓN FACTURAS ACTUACIÓN 3'!AF43))</f>
        <v/>
      </c>
      <c r="L161" s="18"/>
      <c r="M161" s="29" t="str">
        <f>IF(D161="","",IF(N161="","REVISAR",IF(OR(N161&lt;EXPEDIENTE!$F$24,N161&gt;EXPEDIENTE!$F$28),"SI","NO")))</f>
        <v/>
      </c>
      <c r="N161" s="174" t="str">
        <f t="shared" si="39"/>
        <v/>
      </c>
      <c r="O161" s="175">
        <f>IF(N161&lt;EXPEDIENTE!$H$24,-1,IF(N161&gt;EXPEDIENTE!$H$28,1,0))</f>
        <v>0</v>
      </c>
      <c r="P161" s="176" t="str">
        <f t="shared" si="40"/>
        <v/>
      </c>
      <c r="Q161" s="18"/>
      <c r="R161" s="196"/>
      <c r="S161" s="18" t="str">
        <f t="shared" si="41"/>
        <v/>
      </c>
      <c r="T161" s="29" t="str">
        <f t="shared" si="42"/>
        <v/>
      </c>
      <c r="U161" s="37" t="str">
        <f>IF('RELACIÓN FACTURAS ACTUACIÓN 3'!X43="","",'RELACIÓN FACTURAS ACTUACIÓN 3'!X43)</f>
        <v/>
      </c>
      <c r="V161" s="100" t="str">
        <f>IF('RELACIÓN FACTURAS ACTUACIÓN 3'!Y43="","",'RELACIÓN FACTURAS ACTUACIÓN 3'!Y43)</f>
        <v/>
      </c>
      <c r="W161" s="34"/>
      <c r="X161" s="103" t="str">
        <f t="shared" si="43"/>
        <v/>
      </c>
      <c r="Y161" s="41"/>
    </row>
    <row r="162" spans="2:25" ht="39.950000000000003" customHeight="1">
      <c r="B162" s="1">
        <f>IF(Y162&lt;&gt;"",MAX($B$6:B161)+1,0)</f>
        <v>0</v>
      </c>
      <c r="C162" s="4">
        <v>157</v>
      </c>
      <c r="D162" s="24" t="str">
        <f>IF('RELACIÓN FACTURAS ACTUACIÓN 3'!N44="","",'RELACIÓN FACTURAS ACTUACIÓN 3'!N44)</f>
        <v/>
      </c>
      <c r="E162" s="198" t="str">
        <f>IF(D162="SEGUNDO PAGO O POSTERIORES",E161,IF('RELACIÓN FACTURAS ACTUACIÓN 3'!O44="","",'RELACIÓN FACTURAS ACTUACIÓN 3'!O44))</f>
        <v/>
      </c>
      <c r="F162" s="25" t="str">
        <f>IF(D162="SEGUNDO PAGO O POSTERIORES",F161,IF('RELACIÓN FACTURAS ACTUACIÓN 3'!Q44="","",'RELACIÓN FACTURAS ACTUACIÓN 3'!Q44))</f>
        <v/>
      </c>
      <c r="G162" s="106" t="str">
        <f>IF(D162="","",IF(AND(D162="NUEVA FACTURA",'RELACIÓN FACTURAS ACTUACIÓN 3'!P44=""),"",IF(AND(D162="NUEVA FACTURA",'RELACIÓN FACTURAS ACTUACIÓN 3'!P44&lt;&gt;""),'RELACIÓN FACTURAS ACTUACIÓN 3'!P44,IF(D162="SEGUNDO PAGO O POSTERIORES",G161,""))))</f>
        <v/>
      </c>
      <c r="H162" s="18"/>
      <c r="I162" s="29" t="str">
        <f>IF(D162="","",IF(J162="","REVISAR",IF(OR(J162&lt;EXPEDIENTE!$F$24,J162&gt;EXPEDIENTE!$F$26),"SI","NO")))</f>
        <v/>
      </c>
      <c r="J162" s="109" t="str">
        <f t="shared" si="38"/>
        <v/>
      </c>
      <c r="K162" s="106" t="str">
        <f>IF(D162="","",IF('RELACIÓN FACTURAS ACTUACIÓN 3'!AF44="","",'RELACIÓN FACTURAS ACTUACIÓN 3'!AF44))</f>
        <v/>
      </c>
      <c r="L162" s="18"/>
      <c r="M162" s="29" t="str">
        <f>IF(D162="","",IF(N162="","REVISAR",IF(OR(N162&lt;EXPEDIENTE!$F$24,N162&gt;EXPEDIENTE!$F$28),"SI","NO")))</f>
        <v/>
      </c>
      <c r="N162" s="174" t="str">
        <f t="shared" si="39"/>
        <v/>
      </c>
      <c r="O162" s="175">
        <f>IF(N162&lt;EXPEDIENTE!$H$24,-1,IF(N162&gt;EXPEDIENTE!$H$28,1,0))</f>
        <v>0</v>
      </c>
      <c r="P162" s="176" t="str">
        <f t="shared" si="40"/>
        <v/>
      </c>
      <c r="Q162" s="18"/>
      <c r="R162" s="196"/>
      <c r="S162" s="18" t="str">
        <f t="shared" si="41"/>
        <v/>
      </c>
      <c r="T162" s="29" t="str">
        <f t="shared" si="42"/>
        <v/>
      </c>
      <c r="U162" s="37" t="str">
        <f>IF('RELACIÓN FACTURAS ACTUACIÓN 3'!X44="","",'RELACIÓN FACTURAS ACTUACIÓN 3'!X44)</f>
        <v/>
      </c>
      <c r="V162" s="100" t="str">
        <f>IF('RELACIÓN FACTURAS ACTUACIÓN 3'!Y44="","",'RELACIÓN FACTURAS ACTUACIÓN 3'!Y44)</f>
        <v/>
      </c>
      <c r="W162" s="34"/>
      <c r="X162" s="103" t="str">
        <f t="shared" si="43"/>
        <v/>
      </c>
      <c r="Y162" s="41"/>
    </row>
    <row r="163" spans="2:25" ht="39.950000000000003" customHeight="1">
      <c r="B163" s="1">
        <f>IF(Y163&lt;&gt;"",MAX($B$6:B162)+1,0)</f>
        <v>0</v>
      </c>
      <c r="C163" s="4">
        <v>158</v>
      </c>
      <c r="D163" s="24" t="str">
        <f>IF('RELACIÓN FACTURAS ACTUACIÓN 3'!N45="","",'RELACIÓN FACTURAS ACTUACIÓN 3'!N45)</f>
        <v/>
      </c>
      <c r="E163" s="198" t="str">
        <f>IF(D163="SEGUNDO PAGO O POSTERIORES",E162,IF('RELACIÓN FACTURAS ACTUACIÓN 3'!O45="","",'RELACIÓN FACTURAS ACTUACIÓN 3'!O45))</f>
        <v/>
      </c>
      <c r="F163" s="25" t="str">
        <f>IF(D163="SEGUNDO PAGO O POSTERIORES",F162,IF('RELACIÓN FACTURAS ACTUACIÓN 3'!Q45="","",'RELACIÓN FACTURAS ACTUACIÓN 3'!Q45))</f>
        <v/>
      </c>
      <c r="G163" s="106" t="str">
        <f>IF(D163="","",IF(AND(D163="NUEVA FACTURA",'RELACIÓN FACTURAS ACTUACIÓN 3'!P45=""),"",IF(AND(D163="NUEVA FACTURA",'RELACIÓN FACTURAS ACTUACIÓN 3'!P45&lt;&gt;""),'RELACIÓN FACTURAS ACTUACIÓN 3'!P45,IF(D163="SEGUNDO PAGO O POSTERIORES",G162,""))))</f>
        <v/>
      </c>
      <c r="H163" s="18"/>
      <c r="I163" s="29" t="str">
        <f>IF(D163="","",IF(J163="","REVISAR",IF(OR(J163&lt;EXPEDIENTE!$F$24,J163&gt;EXPEDIENTE!$F$26),"SI","NO")))</f>
        <v/>
      </c>
      <c r="J163" s="109" t="str">
        <f t="shared" si="38"/>
        <v/>
      </c>
      <c r="K163" s="106" t="str">
        <f>IF(D163="","",IF('RELACIÓN FACTURAS ACTUACIÓN 3'!AF45="","",'RELACIÓN FACTURAS ACTUACIÓN 3'!AF45))</f>
        <v/>
      </c>
      <c r="L163" s="18"/>
      <c r="M163" s="29" t="str">
        <f>IF(D163="","",IF(N163="","REVISAR",IF(OR(N163&lt;EXPEDIENTE!$F$24,N163&gt;EXPEDIENTE!$F$28),"SI","NO")))</f>
        <v/>
      </c>
      <c r="N163" s="174" t="str">
        <f t="shared" si="39"/>
        <v/>
      </c>
      <c r="O163" s="175">
        <f>IF(N163&lt;EXPEDIENTE!$H$24,-1,IF(N163&gt;EXPEDIENTE!$H$28,1,0))</f>
        <v>0</v>
      </c>
      <c r="P163" s="176" t="str">
        <f t="shared" si="40"/>
        <v/>
      </c>
      <c r="Q163" s="18"/>
      <c r="R163" s="196"/>
      <c r="S163" s="18" t="str">
        <f t="shared" si="41"/>
        <v/>
      </c>
      <c r="T163" s="29" t="str">
        <f t="shared" si="42"/>
        <v/>
      </c>
      <c r="U163" s="37" t="str">
        <f>IF('RELACIÓN FACTURAS ACTUACIÓN 3'!X45="","",'RELACIÓN FACTURAS ACTUACIÓN 3'!X45)</f>
        <v/>
      </c>
      <c r="V163" s="100" t="str">
        <f>IF('RELACIÓN FACTURAS ACTUACIÓN 3'!Y45="","",'RELACIÓN FACTURAS ACTUACIÓN 3'!Y45)</f>
        <v/>
      </c>
      <c r="W163" s="34"/>
      <c r="X163" s="103" t="str">
        <f t="shared" si="43"/>
        <v/>
      </c>
      <c r="Y163" s="41"/>
    </row>
    <row r="164" spans="2:25" ht="39.950000000000003" customHeight="1">
      <c r="B164" s="1">
        <f>IF(Y164&lt;&gt;"",MAX($B$6:B163)+1,0)</f>
        <v>0</v>
      </c>
      <c r="C164" s="4">
        <v>159</v>
      </c>
      <c r="D164" s="24" t="str">
        <f>IF('RELACIÓN FACTURAS ACTUACIÓN 3'!N46="","",'RELACIÓN FACTURAS ACTUACIÓN 3'!N46)</f>
        <v/>
      </c>
      <c r="E164" s="198" t="str">
        <f>IF(D164="SEGUNDO PAGO O POSTERIORES",E163,IF('RELACIÓN FACTURAS ACTUACIÓN 3'!O46="","",'RELACIÓN FACTURAS ACTUACIÓN 3'!O46))</f>
        <v/>
      </c>
      <c r="F164" s="25" t="str">
        <f>IF(D164="SEGUNDO PAGO O POSTERIORES",F163,IF('RELACIÓN FACTURAS ACTUACIÓN 3'!Q46="","",'RELACIÓN FACTURAS ACTUACIÓN 3'!Q46))</f>
        <v/>
      </c>
      <c r="G164" s="106" t="str">
        <f>IF(D164="","",IF(AND(D164="NUEVA FACTURA",'RELACIÓN FACTURAS ACTUACIÓN 3'!P46=""),"",IF(AND(D164="NUEVA FACTURA",'RELACIÓN FACTURAS ACTUACIÓN 3'!P46&lt;&gt;""),'RELACIÓN FACTURAS ACTUACIÓN 3'!P46,IF(D164="SEGUNDO PAGO O POSTERIORES",G163,""))))</f>
        <v/>
      </c>
      <c r="H164" s="18"/>
      <c r="I164" s="29" t="str">
        <f>IF(D164="","",IF(J164="","REVISAR",IF(OR(J164&lt;EXPEDIENTE!$F$24,J164&gt;EXPEDIENTE!$F$26),"SI","NO")))</f>
        <v/>
      </c>
      <c r="J164" s="109" t="str">
        <f t="shared" si="38"/>
        <v/>
      </c>
      <c r="K164" s="106" t="str">
        <f>IF(D164="","",IF('RELACIÓN FACTURAS ACTUACIÓN 3'!AF46="","",'RELACIÓN FACTURAS ACTUACIÓN 3'!AF46))</f>
        <v/>
      </c>
      <c r="L164" s="18"/>
      <c r="M164" s="29" t="str">
        <f>IF(D164="","",IF(N164="","REVISAR",IF(OR(N164&lt;EXPEDIENTE!$F$24,N164&gt;EXPEDIENTE!$F$28),"SI","NO")))</f>
        <v/>
      </c>
      <c r="N164" s="174" t="str">
        <f t="shared" si="39"/>
        <v/>
      </c>
      <c r="O164" s="175">
        <f>IF(N164&lt;EXPEDIENTE!$H$24,-1,IF(N164&gt;EXPEDIENTE!$H$28,1,0))</f>
        <v>0</v>
      </c>
      <c r="P164" s="176" t="str">
        <f t="shared" si="40"/>
        <v/>
      </c>
      <c r="Q164" s="18"/>
      <c r="R164" s="196"/>
      <c r="S164" s="18" t="str">
        <f t="shared" si="41"/>
        <v/>
      </c>
      <c r="T164" s="29" t="str">
        <f t="shared" si="42"/>
        <v/>
      </c>
      <c r="U164" s="37" t="str">
        <f>IF('RELACIÓN FACTURAS ACTUACIÓN 3'!X46="","",'RELACIÓN FACTURAS ACTUACIÓN 3'!X46)</f>
        <v/>
      </c>
      <c r="V164" s="100" t="str">
        <f>IF('RELACIÓN FACTURAS ACTUACIÓN 3'!Y46="","",'RELACIÓN FACTURAS ACTUACIÓN 3'!Y46)</f>
        <v/>
      </c>
      <c r="W164" s="34"/>
      <c r="X164" s="103" t="str">
        <f t="shared" si="43"/>
        <v/>
      </c>
      <c r="Y164" s="41"/>
    </row>
    <row r="165" spans="2:25" ht="39.950000000000003" customHeight="1">
      <c r="B165" s="1">
        <f>IF(Y165&lt;&gt;"",MAX($B$6:B164)+1,0)</f>
        <v>0</v>
      </c>
      <c r="C165" s="4">
        <v>160</v>
      </c>
      <c r="D165" s="24" t="str">
        <f>IF('RELACIÓN FACTURAS ACTUACIÓN 3'!N47="","",'RELACIÓN FACTURAS ACTUACIÓN 3'!N47)</f>
        <v/>
      </c>
      <c r="E165" s="198" t="str">
        <f>IF(D165="SEGUNDO PAGO O POSTERIORES",E164,IF('RELACIÓN FACTURAS ACTUACIÓN 3'!O47="","",'RELACIÓN FACTURAS ACTUACIÓN 3'!O47))</f>
        <v/>
      </c>
      <c r="F165" s="25" t="str">
        <f>IF(D165="SEGUNDO PAGO O POSTERIORES",F164,IF('RELACIÓN FACTURAS ACTUACIÓN 3'!Q47="","",'RELACIÓN FACTURAS ACTUACIÓN 3'!Q47))</f>
        <v/>
      </c>
      <c r="G165" s="106" t="str">
        <f>IF(D165="","",IF(AND(D165="NUEVA FACTURA",'RELACIÓN FACTURAS ACTUACIÓN 3'!P47=""),"",IF(AND(D165="NUEVA FACTURA",'RELACIÓN FACTURAS ACTUACIÓN 3'!P47&lt;&gt;""),'RELACIÓN FACTURAS ACTUACIÓN 3'!P47,IF(D165="SEGUNDO PAGO O POSTERIORES",G164,""))))</f>
        <v/>
      </c>
      <c r="H165" s="18"/>
      <c r="I165" s="29" t="str">
        <f>IF(D165="","",IF(J165="","REVISAR",IF(OR(J165&lt;EXPEDIENTE!$F$24,J165&gt;EXPEDIENTE!$F$26),"SI","NO")))</f>
        <v/>
      </c>
      <c r="J165" s="109" t="str">
        <f t="shared" si="38"/>
        <v/>
      </c>
      <c r="K165" s="106" t="str">
        <f>IF(D165="","",IF('RELACIÓN FACTURAS ACTUACIÓN 3'!AF47="","",'RELACIÓN FACTURAS ACTUACIÓN 3'!AF47))</f>
        <v/>
      </c>
      <c r="L165" s="18"/>
      <c r="M165" s="29" t="str">
        <f>IF(D165="","",IF(N165="","REVISAR",IF(OR(N165&lt;EXPEDIENTE!$F$24,N165&gt;EXPEDIENTE!$F$28),"SI","NO")))</f>
        <v/>
      </c>
      <c r="N165" s="174" t="str">
        <f t="shared" si="39"/>
        <v/>
      </c>
      <c r="O165" s="175">
        <f>IF(N165&lt;EXPEDIENTE!$H$24,-1,IF(N165&gt;EXPEDIENTE!$H$28,1,0))</f>
        <v>0</v>
      </c>
      <c r="P165" s="176" t="str">
        <f t="shared" si="40"/>
        <v/>
      </c>
      <c r="Q165" s="18"/>
      <c r="R165" s="196"/>
      <c r="S165" s="18" t="str">
        <f t="shared" si="41"/>
        <v/>
      </c>
      <c r="T165" s="29" t="str">
        <f t="shared" si="42"/>
        <v/>
      </c>
      <c r="U165" s="37" t="str">
        <f>IF('RELACIÓN FACTURAS ACTUACIÓN 3'!X47="","",'RELACIÓN FACTURAS ACTUACIÓN 3'!X47)</f>
        <v/>
      </c>
      <c r="V165" s="100" t="str">
        <f>IF('RELACIÓN FACTURAS ACTUACIÓN 3'!Y47="","",'RELACIÓN FACTURAS ACTUACIÓN 3'!Y47)</f>
        <v/>
      </c>
      <c r="W165" s="34"/>
      <c r="X165" s="103" t="str">
        <f t="shared" si="43"/>
        <v/>
      </c>
      <c r="Y165" s="41"/>
    </row>
    <row r="166" spans="2:25" ht="39.950000000000003" customHeight="1">
      <c r="B166" s="1">
        <f>IF(Y166&lt;&gt;"",MAX($B$6:B165)+1,0)</f>
        <v>0</v>
      </c>
      <c r="C166" s="4">
        <v>161</v>
      </c>
      <c r="D166" s="24" t="str">
        <f>IF('RELACIÓN FACTURAS ACTUACIÓN 3'!N48="","",'RELACIÓN FACTURAS ACTUACIÓN 3'!N48)</f>
        <v/>
      </c>
      <c r="E166" s="198" t="str">
        <f>IF(D166="SEGUNDO PAGO O POSTERIORES",E165,IF('RELACIÓN FACTURAS ACTUACIÓN 3'!O48="","",'RELACIÓN FACTURAS ACTUACIÓN 3'!O48))</f>
        <v/>
      </c>
      <c r="F166" s="25" t="str">
        <f>IF(D166="SEGUNDO PAGO O POSTERIORES",F165,IF('RELACIÓN FACTURAS ACTUACIÓN 3'!Q48="","",'RELACIÓN FACTURAS ACTUACIÓN 3'!Q48))</f>
        <v/>
      </c>
      <c r="G166" s="106" t="str">
        <f>IF(D166="","",IF(AND(D166="NUEVA FACTURA",'RELACIÓN FACTURAS ACTUACIÓN 3'!P48=""),"",IF(AND(D166="NUEVA FACTURA",'RELACIÓN FACTURAS ACTUACIÓN 3'!P48&lt;&gt;""),'RELACIÓN FACTURAS ACTUACIÓN 3'!P48,IF(D166="SEGUNDO PAGO O POSTERIORES",G165,""))))</f>
        <v/>
      </c>
      <c r="H166" s="18"/>
      <c r="I166" s="29" t="str">
        <f>IF(D166="","",IF(J166="","REVISAR",IF(OR(J166&lt;EXPEDIENTE!$F$24,J166&gt;EXPEDIENTE!$F$26),"SI","NO")))</f>
        <v/>
      </c>
      <c r="J166" s="109" t="str">
        <f t="shared" si="38"/>
        <v/>
      </c>
      <c r="K166" s="106" t="str">
        <f>IF(D166="","",IF('RELACIÓN FACTURAS ACTUACIÓN 3'!AF48="","",'RELACIÓN FACTURAS ACTUACIÓN 3'!AF48))</f>
        <v/>
      </c>
      <c r="L166" s="18"/>
      <c r="M166" s="29" t="str">
        <f>IF(D166="","",IF(N166="","REVISAR",IF(OR(N166&lt;EXPEDIENTE!$F$24,N166&gt;EXPEDIENTE!$F$28),"SI","NO")))</f>
        <v/>
      </c>
      <c r="N166" s="174" t="str">
        <f t="shared" si="39"/>
        <v/>
      </c>
      <c r="O166" s="175">
        <f>IF(N166&lt;EXPEDIENTE!$H$24,-1,IF(N166&gt;EXPEDIENTE!$H$28,1,0))</f>
        <v>0</v>
      </c>
      <c r="P166" s="176" t="str">
        <f t="shared" si="40"/>
        <v/>
      </c>
      <c r="Q166" s="18"/>
      <c r="R166" s="196"/>
      <c r="S166" s="18" t="str">
        <f t="shared" si="41"/>
        <v/>
      </c>
      <c r="T166" s="29" t="str">
        <f t="shared" si="42"/>
        <v/>
      </c>
      <c r="U166" s="37" t="str">
        <f>IF('RELACIÓN FACTURAS ACTUACIÓN 3'!X48="","",'RELACIÓN FACTURAS ACTUACIÓN 3'!X48)</f>
        <v/>
      </c>
      <c r="V166" s="100" t="str">
        <f>IF('RELACIÓN FACTURAS ACTUACIÓN 3'!Y48="","",'RELACIÓN FACTURAS ACTUACIÓN 3'!Y48)</f>
        <v/>
      </c>
      <c r="W166" s="34"/>
      <c r="X166" s="103" t="str">
        <f t="shared" si="43"/>
        <v/>
      </c>
      <c r="Y166" s="41"/>
    </row>
    <row r="167" spans="2:25" ht="39.950000000000003" customHeight="1">
      <c r="B167" s="1">
        <f>IF(Y167&lt;&gt;"",MAX($B$6:B166)+1,0)</f>
        <v>0</v>
      </c>
      <c r="C167" s="4">
        <v>162</v>
      </c>
      <c r="D167" s="24" t="str">
        <f>IF('RELACIÓN FACTURAS ACTUACIÓN 3'!N49="","",'RELACIÓN FACTURAS ACTUACIÓN 3'!N49)</f>
        <v/>
      </c>
      <c r="E167" s="198" t="str">
        <f>IF(D167="SEGUNDO PAGO O POSTERIORES",E166,IF('RELACIÓN FACTURAS ACTUACIÓN 3'!O49="","",'RELACIÓN FACTURAS ACTUACIÓN 3'!O49))</f>
        <v/>
      </c>
      <c r="F167" s="25" t="str">
        <f>IF(D167="SEGUNDO PAGO O POSTERIORES",F166,IF('RELACIÓN FACTURAS ACTUACIÓN 3'!Q49="","",'RELACIÓN FACTURAS ACTUACIÓN 3'!Q49))</f>
        <v/>
      </c>
      <c r="G167" s="106" t="str">
        <f>IF(D167="","",IF(AND(D167="NUEVA FACTURA",'RELACIÓN FACTURAS ACTUACIÓN 3'!P49=""),"",IF(AND(D167="NUEVA FACTURA",'RELACIÓN FACTURAS ACTUACIÓN 3'!P49&lt;&gt;""),'RELACIÓN FACTURAS ACTUACIÓN 3'!P49,IF(D167="SEGUNDO PAGO O POSTERIORES",G166,""))))</f>
        <v/>
      </c>
      <c r="H167" s="18"/>
      <c r="I167" s="29" t="str">
        <f>IF(D167="","",IF(J167="","REVISAR",IF(OR(J167&lt;EXPEDIENTE!$F$24,J167&gt;EXPEDIENTE!$F$26),"SI","NO")))</f>
        <v/>
      </c>
      <c r="J167" s="109" t="str">
        <f t="shared" si="38"/>
        <v/>
      </c>
      <c r="K167" s="106" t="str">
        <f>IF(D167="","",IF('RELACIÓN FACTURAS ACTUACIÓN 3'!AF49="","",'RELACIÓN FACTURAS ACTUACIÓN 3'!AF49))</f>
        <v/>
      </c>
      <c r="L167" s="18"/>
      <c r="M167" s="29" t="str">
        <f>IF(D167="","",IF(N167="","REVISAR",IF(OR(N167&lt;EXPEDIENTE!$F$24,N167&gt;EXPEDIENTE!$F$28),"SI","NO")))</f>
        <v/>
      </c>
      <c r="N167" s="174" t="str">
        <f t="shared" si="39"/>
        <v/>
      </c>
      <c r="O167" s="175">
        <f>IF(N167&lt;EXPEDIENTE!$H$24,-1,IF(N167&gt;EXPEDIENTE!$H$28,1,0))</f>
        <v>0</v>
      </c>
      <c r="P167" s="176" t="str">
        <f t="shared" si="40"/>
        <v/>
      </c>
      <c r="Q167" s="18"/>
      <c r="R167" s="196"/>
      <c r="S167" s="18" t="str">
        <f t="shared" si="41"/>
        <v/>
      </c>
      <c r="T167" s="29" t="str">
        <f t="shared" si="42"/>
        <v/>
      </c>
      <c r="U167" s="37" t="str">
        <f>IF('RELACIÓN FACTURAS ACTUACIÓN 3'!X49="","",'RELACIÓN FACTURAS ACTUACIÓN 3'!X49)</f>
        <v/>
      </c>
      <c r="V167" s="100" t="str">
        <f>IF('RELACIÓN FACTURAS ACTUACIÓN 3'!Y49="","",'RELACIÓN FACTURAS ACTUACIÓN 3'!Y49)</f>
        <v/>
      </c>
      <c r="W167" s="34"/>
      <c r="X167" s="103" t="str">
        <f t="shared" si="43"/>
        <v/>
      </c>
      <c r="Y167" s="41"/>
    </row>
    <row r="168" spans="2:25" ht="39.950000000000003" customHeight="1">
      <c r="B168" s="1">
        <f>IF(Y168&lt;&gt;"",MAX($B$6:B167)+1,0)</f>
        <v>0</v>
      </c>
      <c r="C168" s="4">
        <v>163</v>
      </c>
      <c r="D168" s="24" t="str">
        <f>IF('RELACIÓN FACTURAS ACTUACIÓN 3'!N50="","",'RELACIÓN FACTURAS ACTUACIÓN 3'!N50)</f>
        <v/>
      </c>
      <c r="E168" s="198" t="str">
        <f>IF(D168="SEGUNDO PAGO O POSTERIORES",E167,IF('RELACIÓN FACTURAS ACTUACIÓN 3'!O50="","",'RELACIÓN FACTURAS ACTUACIÓN 3'!O50))</f>
        <v/>
      </c>
      <c r="F168" s="25" t="str">
        <f>IF(D168="SEGUNDO PAGO O POSTERIORES",F167,IF('RELACIÓN FACTURAS ACTUACIÓN 3'!Q50="","",'RELACIÓN FACTURAS ACTUACIÓN 3'!Q50))</f>
        <v/>
      </c>
      <c r="G168" s="106" t="str">
        <f>IF(D168="","",IF(AND(D168="NUEVA FACTURA",'RELACIÓN FACTURAS ACTUACIÓN 3'!P50=""),"",IF(AND(D168="NUEVA FACTURA",'RELACIÓN FACTURAS ACTUACIÓN 3'!P50&lt;&gt;""),'RELACIÓN FACTURAS ACTUACIÓN 3'!P50,IF(D168="SEGUNDO PAGO O POSTERIORES",G167,""))))</f>
        <v/>
      </c>
      <c r="H168" s="18"/>
      <c r="I168" s="29" t="str">
        <f>IF(D168="","",IF(J168="","REVISAR",IF(OR(J168&lt;EXPEDIENTE!$F$24,J168&gt;EXPEDIENTE!$F$26),"SI","NO")))</f>
        <v/>
      </c>
      <c r="J168" s="109" t="str">
        <f t="shared" si="38"/>
        <v/>
      </c>
      <c r="K168" s="106" t="str">
        <f>IF(D168="","",IF('RELACIÓN FACTURAS ACTUACIÓN 3'!AF50="","",'RELACIÓN FACTURAS ACTUACIÓN 3'!AF50))</f>
        <v/>
      </c>
      <c r="L168" s="18"/>
      <c r="M168" s="29" t="str">
        <f>IF(D168="","",IF(N168="","REVISAR",IF(OR(N168&lt;EXPEDIENTE!$F$24,N168&gt;EXPEDIENTE!$F$28),"SI","NO")))</f>
        <v/>
      </c>
      <c r="N168" s="174" t="str">
        <f t="shared" si="39"/>
        <v/>
      </c>
      <c r="O168" s="175">
        <f>IF(N168&lt;EXPEDIENTE!$H$24,-1,IF(N168&gt;EXPEDIENTE!$H$28,1,0))</f>
        <v>0</v>
      </c>
      <c r="P168" s="176" t="str">
        <f t="shared" si="40"/>
        <v/>
      </c>
      <c r="Q168" s="18"/>
      <c r="R168" s="196"/>
      <c r="S168" s="18" t="str">
        <f t="shared" si="41"/>
        <v/>
      </c>
      <c r="T168" s="29" t="str">
        <f t="shared" si="42"/>
        <v/>
      </c>
      <c r="U168" s="37" t="str">
        <f>IF('RELACIÓN FACTURAS ACTUACIÓN 3'!X50="","",'RELACIÓN FACTURAS ACTUACIÓN 3'!X50)</f>
        <v/>
      </c>
      <c r="V168" s="100" t="str">
        <f>IF('RELACIÓN FACTURAS ACTUACIÓN 3'!Y50="","",'RELACIÓN FACTURAS ACTUACIÓN 3'!Y50)</f>
        <v/>
      </c>
      <c r="W168" s="34"/>
      <c r="X168" s="103" t="str">
        <f t="shared" si="43"/>
        <v/>
      </c>
      <c r="Y168" s="41"/>
    </row>
    <row r="169" spans="2:25" ht="39.950000000000003" customHeight="1">
      <c r="B169" s="1">
        <f>IF(Y169&lt;&gt;"",MAX($B$6:B168)+1,0)</f>
        <v>0</v>
      </c>
      <c r="C169" s="4">
        <v>164</v>
      </c>
      <c r="D169" s="24" t="str">
        <f>IF('RELACIÓN FACTURAS ACTUACIÓN 3'!N51="","",'RELACIÓN FACTURAS ACTUACIÓN 3'!N51)</f>
        <v/>
      </c>
      <c r="E169" s="198" t="str">
        <f>IF(D169="SEGUNDO PAGO O POSTERIORES",E168,IF('RELACIÓN FACTURAS ACTUACIÓN 3'!O51="","",'RELACIÓN FACTURAS ACTUACIÓN 3'!O51))</f>
        <v/>
      </c>
      <c r="F169" s="25" t="str">
        <f>IF(D169="SEGUNDO PAGO O POSTERIORES",F168,IF('RELACIÓN FACTURAS ACTUACIÓN 3'!Q51="","",'RELACIÓN FACTURAS ACTUACIÓN 3'!Q51))</f>
        <v/>
      </c>
      <c r="G169" s="106" t="str">
        <f>IF(D169="","",IF(AND(D169="NUEVA FACTURA",'RELACIÓN FACTURAS ACTUACIÓN 3'!P51=""),"",IF(AND(D169="NUEVA FACTURA",'RELACIÓN FACTURAS ACTUACIÓN 3'!P51&lt;&gt;""),'RELACIÓN FACTURAS ACTUACIÓN 3'!P51,IF(D169="SEGUNDO PAGO O POSTERIORES",G168,""))))</f>
        <v/>
      </c>
      <c r="H169" s="18"/>
      <c r="I169" s="29" t="str">
        <f>IF(D169="","",IF(J169="","REVISAR",IF(OR(J169&lt;EXPEDIENTE!$F$24,J169&gt;EXPEDIENTE!$F$26),"SI","NO")))</f>
        <v/>
      </c>
      <c r="J169" s="109" t="str">
        <f t="shared" si="38"/>
        <v/>
      </c>
      <c r="K169" s="106" t="str">
        <f>IF(D169="","",IF('RELACIÓN FACTURAS ACTUACIÓN 3'!AF51="","",'RELACIÓN FACTURAS ACTUACIÓN 3'!AF51))</f>
        <v/>
      </c>
      <c r="L169" s="18"/>
      <c r="M169" s="29" t="str">
        <f>IF(D169="","",IF(N169="","REVISAR",IF(OR(N169&lt;EXPEDIENTE!$F$24,N169&gt;EXPEDIENTE!$F$28),"SI","NO")))</f>
        <v/>
      </c>
      <c r="N169" s="174" t="str">
        <f t="shared" si="39"/>
        <v/>
      </c>
      <c r="O169" s="175">
        <f>IF(N169&lt;EXPEDIENTE!$H$24,-1,IF(N169&gt;EXPEDIENTE!$H$28,1,0))</f>
        <v>0</v>
      </c>
      <c r="P169" s="176" t="str">
        <f t="shared" si="40"/>
        <v/>
      </c>
      <c r="Q169" s="18"/>
      <c r="R169" s="196"/>
      <c r="S169" s="18" t="str">
        <f t="shared" si="41"/>
        <v/>
      </c>
      <c r="T169" s="29" t="str">
        <f t="shared" si="42"/>
        <v/>
      </c>
      <c r="U169" s="37" t="str">
        <f>IF('RELACIÓN FACTURAS ACTUACIÓN 3'!X51="","",'RELACIÓN FACTURAS ACTUACIÓN 3'!X51)</f>
        <v/>
      </c>
      <c r="V169" s="100" t="str">
        <f>IF('RELACIÓN FACTURAS ACTUACIÓN 3'!Y51="","",'RELACIÓN FACTURAS ACTUACIÓN 3'!Y51)</f>
        <v/>
      </c>
      <c r="W169" s="34"/>
      <c r="X169" s="103" t="str">
        <f t="shared" si="43"/>
        <v/>
      </c>
      <c r="Y169" s="41"/>
    </row>
    <row r="170" spans="2:25" ht="39.950000000000003" customHeight="1">
      <c r="B170" s="1">
        <f>IF(Y170&lt;&gt;"",MAX($B$6:B169)+1,0)</f>
        <v>0</v>
      </c>
      <c r="C170" s="4">
        <v>165</v>
      </c>
      <c r="D170" s="24" t="str">
        <f>IF('RELACIÓN FACTURAS ACTUACIÓN 3'!N52="","",'RELACIÓN FACTURAS ACTUACIÓN 3'!N52)</f>
        <v/>
      </c>
      <c r="E170" s="198" t="str">
        <f>IF(D170="SEGUNDO PAGO O POSTERIORES",E169,IF('RELACIÓN FACTURAS ACTUACIÓN 3'!O52="","",'RELACIÓN FACTURAS ACTUACIÓN 3'!O52))</f>
        <v/>
      </c>
      <c r="F170" s="25" t="str">
        <f>IF(D170="SEGUNDO PAGO O POSTERIORES",F169,IF('RELACIÓN FACTURAS ACTUACIÓN 3'!Q52="","",'RELACIÓN FACTURAS ACTUACIÓN 3'!Q52))</f>
        <v/>
      </c>
      <c r="G170" s="106" t="str">
        <f>IF(D170="","",IF(AND(D170="NUEVA FACTURA",'RELACIÓN FACTURAS ACTUACIÓN 3'!P52=""),"",IF(AND(D170="NUEVA FACTURA",'RELACIÓN FACTURAS ACTUACIÓN 3'!P52&lt;&gt;""),'RELACIÓN FACTURAS ACTUACIÓN 3'!P52,IF(D170="SEGUNDO PAGO O POSTERIORES",G169,""))))</f>
        <v/>
      </c>
      <c r="H170" s="18"/>
      <c r="I170" s="29" t="str">
        <f>IF(D170="","",IF(J170="","REVISAR",IF(OR(J170&lt;EXPEDIENTE!$F$24,J170&gt;EXPEDIENTE!$F$26),"SI","NO")))</f>
        <v/>
      </c>
      <c r="J170" s="109" t="str">
        <f t="shared" si="38"/>
        <v/>
      </c>
      <c r="K170" s="106" t="str">
        <f>IF(D170="","",IF('RELACIÓN FACTURAS ACTUACIÓN 3'!AF52="","",'RELACIÓN FACTURAS ACTUACIÓN 3'!AF52))</f>
        <v/>
      </c>
      <c r="L170" s="18"/>
      <c r="M170" s="29" t="str">
        <f>IF(D170="","",IF(N170="","REVISAR",IF(OR(N170&lt;EXPEDIENTE!$F$24,N170&gt;EXPEDIENTE!$F$28),"SI","NO")))</f>
        <v/>
      </c>
      <c r="N170" s="174" t="str">
        <f t="shared" si="39"/>
        <v/>
      </c>
      <c r="O170" s="175">
        <f>IF(N170&lt;EXPEDIENTE!$H$24,-1,IF(N170&gt;EXPEDIENTE!$H$28,1,0))</f>
        <v>0</v>
      </c>
      <c r="P170" s="176" t="str">
        <f t="shared" si="40"/>
        <v/>
      </c>
      <c r="Q170" s="18"/>
      <c r="R170" s="196"/>
      <c r="S170" s="18" t="str">
        <f t="shared" si="41"/>
        <v/>
      </c>
      <c r="T170" s="29" t="str">
        <f t="shared" si="42"/>
        <v/>
      </c>
      <c r="U170" s="37" t="str">
        <f>IF('RELACIÓN FACTURAS ACTUACIÓN 3'!X52="","",'RELACIÓN FACTURAS ACTUACIÓN 3'!X52)</f>
        <v/>
      </c>
      <c r="V170" s="100" t="str">
        <f>IF('RELACIÓN FACTURAS ACTUACIÓN 3'!Y52="","",'RELACIÓN FACTURAS ACTUACIÓN 3'!Y52)</f>
        <v/>
      </c>
      <c r="W170" s="34"/>
      <c r="X170" s="103" t="str">
        <f t="shared" si="43"/>
        <v/>
      </c>
      <c r="Y170" s="41"/>
    </row>
    <row r="171" spans="2:25" ht="39.950000000000003" customHeight="1">
      <c r="B171" s="1">
        <f>IF(Y171&lt;&gt;"",MAX($B$6:B170)+1,0)</f>
        <v>0</v>
      </c>
      <c r="C171" s="4">
        <v>166</v>
      </c>
      <c r="D171" s="24" t="str">
        <f>IF('RELACIÓN FACTURAS ACTUACIÓN 3'!N53="","",'RELACIÓN FACTURAS ACTUACIÓN 3'!N53)</f>
        <v/>
      </c>
      <c r="E171" s="198" t="str">
        <f>IF(D171="SEGUNDO PAGO O POSTERIORES",E170,IF('RELACIÓN FACTURAS ACTUACIÓN 3'!O53="","",'RELACIÓN FACTURAS ACTUACIÓN 3'!O53))</f>
        <v/>
      </c>
      <c r="F171" s="25" t="str">
        <f>IF(D171="SEGUNDO PAGO O POSTERIORES",F170,IF('RELACIÓN FACTURAS ACTUACIÓN 3'!Q53="","",'RELACIÓN FACTURAS ACTUACIÓN 3'!Q53))</f>
        <v/>
      </c>
      <c r="G171" s="106" t="str">
        <f>IF(D171="","",IF(AND(D171="NUEVA FACTURA",'RELACIÓN FACTURAS ACTUACIÓN 3'!P53=""),"",IF(AND(D171="NUEVA FACTURA",'RELACIÓN FACTURAS ACTUACIÓN 3'!P53&lt;&gt;""),'RELACIÓN FACTURAS ACTUACIÓN 3'!P53,IF(D171="SEGUNDO PAGO O POSTERIORES",G170,""))))</f>
        <v/>
      </c>
      <c r="H171" s="18"/>
      <c r="I171" s="29" t="str">
        <f>IF(D171="","",IF(J171="","REVISAR",IF(OR(J171&lt;EXPEDIENTE!$F$24,J171&gt;EXPEDIENTE!$F$26),"SI","NO")))</f>
        <v/>
      </c>
      <c r="J171" s="109" t="str">
        <f t="shared" si="38"/>
        <v/>
      </c>
      <c r="K171" s="106" t="str">
        <f>IF(D171="","",IF('RELACIÓN FACTURAS ACTUACIÓN 3'!AF53="","",'RELACIÓN FACTURAS ACTUACIÓN 3'!AF53))</f>
        <v/>
      </c>
      <c r="L171" s="18"/>
      <c r="M171" s="29" t="str">
        <f>IF(D171="","",IF(N171="","REVISAR",IF(OR(N171&lt;EXPEDIENTE!$F$24,N171&gt;EXPEDIENTE!$F$28),"SI","NO")))</f>
        <v/>
      </c>
      <c r="N171" s="174" t="str">
        <f t="shared" si="39"/>
        <v/>
      </c>
      <c r="O171" s="175">
        <f>IF(N171&lt;EXPEDIENTE!$H$24,-1,IF(N171&gt;EXPEDIENTE!$H$28,1,0))</f>
        <v>0</v>
      </c>
      <c r="P171" s="176" t="str">
        <f t="shared" si="40"/>
        <v/>
      </c>
      <c r="Q171" s="18"/>
      <c r="R171" s="196"/>
      <c r="S171" s="18" t="str">
        <f t="shared" si="41"/>
        <v/>
      </c>
      <c r="T171" s="29" t="str">
        <f t="shared" si="42"/>
        <v/>
      </c>
      <c r="U171" s="37" t="str">
        <f>IF('RELACIÓN FACTURAS ACTUACIÓN 3'!X53="","",'RELACIÓN FACTURAS ACTUACIÓN 3'!X53)</f>
        <v/>
      </c>
      <c r="V171" s="100" t="str">
        <f>IF('RELACIÓN FACTURAS ACTUACIÓN 3'!Y53="","",'RELACIÓN FACTURAS ACTUACIÓN 3'!Y53)</f>
        <v/>
      </c>
      <c r="W171" s="34"/>
      <c r="X171" s="103" t="str">
        <f t="shared" si="43"/>
        <v/>
      </c>
      <c r="Y171" s="41"/>
    </row>
    <row r="172" spans="2:25" ht="39.950000000000003" customHeight="1">
      <c r="B172" s="1">
        <f>IF(Y172&lt;&gt;"",MAX($B$6:B171)+1,0)</f>
        <v>0</v>
      </c>
      <c r="C172" s="4">
        <v>167</v>
      </c>
      <c r="D172" s="24" t="str">
        <f>IF('RELACIÓN FACTURAS ACTUACIÓN 3'!N54="","",'RELACIÓN FACTURAS ACTUACIÓN 3'!N54)</f>
        <v/>
      </c>
      <c r="E172" s="198" t="str">
        <f>IF(D172="SEGUNDO PAGO O POSTERIORES",E171,IF('RELACIÓN FACTURAS ACTUACIÓN 3'!O54="","",'RELACIÓN FACTURAS ACTUACIÓN 3'!O54))</f>
        <v/>
      </c>
      <c r="F172" s="25" t="str">
        <f>IF(D172="SEGUNDO PAGO O POSTERIORES",F171,IF('RELACIÓN FACTURAS ACTUACIÓN 3'!Q54="","",'RELACIÓN FACTURAS ACTUACIÓN 3'!Q54))</f>
        <v/>
      </c>
      <c r="G172" s="106" t="str">
        <f>IF(D172="","",IF(AND(D172="NUEVA FACTURA",'RELACIÓN FACTURAS ACTUACIÓN 3'!P54=""),"",IF(AND(D172="NUEVA FACTURA",'RELACIÓN FACTURAS ACTUACIÓN 3'!P54&lt;&gt;""),'RELACIÓN FACTURAS ACTUACIÓN 3'!P54,IF(D172="SEGUNDO PAGO O POSTERIORES",G171,""))))</f>
        <v/>
      </c>
      <c r="H172" s="18"/>
      <c r="I172" s="29" t="str">
        <f>IF(D172="","",IF(J172="","REVISAR",IF(OR(J172&lt;EXPEDIENTE!$F$24,J172&gt;EXPEDIENTE!$F$26),"SI","NO")))</f>
        <v/>
      </c>
      <c r="J172" s="109" t="str">
        <f t="shared" si="38"/>
        <v/>
      </c>
      <c r="K172" s="106" t="str">
        <f>IF(D172="","",IF('RELACIÓN FACTURAS ACTUACIÓN 3'!AF54="","",'RELACIÓN FACTURAS ACTUACIÓN 3'!AF54))</f>
        <v/>
      </c>
      <c r="L172" s="18"/>
      <c r="M172" s="29" t="str">
        <f>IF(D172="","",IF(N172="","REVISAR",IF(OR(N172&lt;EXPEDIENTE!$F$24,N172&gt;EXPEDIENTE!$F$28),"SI","NO")))</f>
        <v/>
      </c>
      <c r="N172" s="174" t="str">
        <f t="shared" si="39"/>
        <v/>
      </c>
      <c r="O172" s="175">
        <f>IF(N172&lt;EXPEDIENTE!$H$24,-1,IF(N172&gt;EXPEDIENTE!$H$28,1,0))</f>
        <v>0</v>
      </c>
      <c r="P172" s="176" t="str">
        <f t="shared" si="40"/>
        <v/>
      </c>
      <c r="Q172" s="18"/>
      <c r="R172" s="196"/>
      <c r="S172" s="18" t="str">
        <f t="shared" si="41"/>
        <v/>
      </c>
      <c r="T172" s="29" t="str">
        <f t="shared" si="42"/>
        <v/>
      </c>
      <c r="U172" s="37" t="str">
        <f>IF('RELACIÓN FACTURAS ACTUACIÓN 3'!X54="","",'RELACIÓN FACTURAS ACTUACIÓN 3'!X54)</f>
        <v/>
      </c>
      <c r="V172" s="100" t="str">
        <f>IF('RELACIÓN FACTURAS ACTUACIÓN 3'!Y54="","",'RELACIÓN FACTURAS ACTUACIÓN 3'!Y54)</f>
        <v/>
      </c>
      <c r="W172" s="34"/>
      <c r="X172" s="103" t="str">
        <f t="shared" si="43"/>
        <v/>
      </c>
      <c r="Y172" s="41"/>
    </row>
    <row r="173" spans="2:25" ht="39.950000000000003" customHeight="1">
      <c r="B173" s="1">
        <f>IF(Y173&lt;&gt;"",MAX($B$6:B172)+1,0)</f>
        <v>0</v>
      </c>
      <c r="C173" s="4">
        <v>168</v>
      </c>
      <c r="D173" s="24" t="str">
        <f>IF('RELACIÓN FACTURAS ACTUACIÓN 3'!N55="","",'RELACIÓN FACTURAS ACTUACIÓN 3'!N55)</f>
        <v/>
      </c>
      <c r="E173" s="198" t="str">
        <f>IF(D173="SEGUNDO PAGO O POSTERIORES",E172,IF('RELACIÓN FACTURAS ACTUACIÓN 3'!O55="","",'RELACIÓN FACTURAS ACTUACIÓN 3'!O55))</f>
        <v/>
      </c>
      <c r="F173" s="25" t="str">
        <f>IF(D173="SEGUNDO PAGO O POSTERIORES",F172,IF('RELACIÓN FACTURAS ACTUACIÓN 3'!Q55="","",'RELACIÓN FACTURAS ACTUACIÓN 3'!Q55))</f>
        <v/>
      </c>
      <c r="G173" s="106" t="str">
        <f>IF(D173="","",IF(AND(D173="NUEVA FACTURA",'RELACIÓN FACTURAS ACTUACIÓN 3'!P55=""),"",IF(AND(D173="NUEVA FACTURA",'RELACIÓN FACTURAS ACTUACIÓN 3'!P55&lt;&gt;""),'RELACIÓN FACTURAS ACTUACIÓN 3'!P55,IF(D173="SEGUNDO PAGO O POSTERIORES",G172,""))))</f>
        <v/>
      </c>
      <c r="H173" s="18"/>
      <c r="I173" s="29" t="str">
        <f>IF(D173="","",IF(J173="","REVISAR",IF(OR(J173&lt;EXPEDIENTE!$F$24,J173&gt;EXPEDIENTE!$F$26),"SI","NO")))</f>
        <v/>
      </c>
      <c r="J173" s="109" t="str">
        <f t="shared" si="38"/>
        <v/>
      </c>
      <c r="K173" s="106" t="str">
        <f>IF(D173="","",IF('RELACIÓN FACTURAS ACTUACIÓN 3'!AF55="","",'RELACIÓN FACTURAS ACTUACIÓN 3'!AF55))</f>
        <v/>
      </c>
      <c r="L173" s="18"/>
      <c r="M173" s="29" t="str">
        <f>IF(D173="","",IF(N173="","REVISAR",IF(OR(N173&lt;EXPEDIENTE!$F$24,N173&gt;EXPEDIENTE!$F$28),"SI","NO")))</f>
        <v/>
      </c>
      <c r="N173" s="174" t="str">
        <f t="shared" si="39"/>
        <v/>
      </c>
      <c r="O173" s="175">
        <f>IF(N173&lt;EXPEDIENTE!$H$24,-1,IF(N173&gt;EXPEDIENTE!$H$28,1,0))</f>
        <v>0</v>
      </c>
      <c r="P173" s="176" t="str">
        <f t="shared" si="40"/>
        <v/>
      </c>
      <c r="Q173" s="18"/>
      <c r="R173" s="196"/>
      <c r="S173" s="18" t="str">
        <f t="shared" si="41"/>
        <v/>
      </c>
      <c r="T173" s="29" t="str">
        <f t="shared" si="42"/>
        <v/>
      </c>
      <c r="U173" s="37" t="str">
        <f>IF('RELACIÓN FACTURAS ACTUACIÓN 3'!X55="","",'RELACIÓN FACTURAS ACTUACIÓN 3'!X55)</f>
        <v/>
      </c>
      <c r="V173" s="100" t="str">
        <f>IF('RELACIÓN FACTURAS ACTUACIÓN 3'!Y55="","",'RELACIÓN FACTURAS ACTUACIÓN 3'!Y55)</f>
        <v/>
      </c>
      <c r="W173" s="34"/>
      <c r="X173" s="103" t="str">
        <f t="shared" si="43"/>
        <v/>
      </c>
      <c r="Y173" s="41"/>
    </row>
    <row r="174" spans="2:25" ht="39.950000000000003" customHeight="1">
      <c r="B174" s="1">
        <f>IF(Y174&lt;&gt;"",MAX($B$6:B173)+1,0)</f>
        <v>0</v>
      </c>
      <c r="C174" s="4">
        <v>169</v>
      </c>
      <c r="D174" s="24" t="str">
        <f>IF('RELACIÓN FACTURAS ACTUACIÓN 3'!N56="","",'RELACIÓN FACTURAS ACTUACIÓN 3'!N56)</f>
        <v/>
      </c>
      <c r="E174" s="198" t="str">
        <f>IF(D174="SEGUNDO PAGO O POSTERIORES",E173,IF('RELACIÓN FACTURAS ACTUACIÓN 3'!O56="","",'RELACIÓN FACTURAS ACTUACIÓN 3'!O56))</f>
        <v/>
      </c>
      <c r="F174" s="25" t="str">
        <f>IF(D174="SEGUNDO PAGO O POSTERIORES",F173,IF('RELACIÓN FACTURAS ACTUACIÓN 3'!Q56="","",'RELACIÓN FACTURAS ACTUACIÓN 3'!Q56))</f>
        <v/>
      </c>
      <c r="G174" s="106" t="str">
        <f>IF(D174="","",IF(AND(D174="NUEVA FACTURA",'RELACIÓN FACTURAS ACTUACIÓN 3'!P56=""),"",IF(AND(D174="NUEVA FACTURA",'RELACIÓN FACTURAS ACTUACIÓN 3'!P56&lt;&gt;""),'RELACIÓN FACTURAS ACTUACIÓN 3'!P56,IF(D174="SEGUNDO PAGO O POSTERIORES",G173,""))))</f>
        <v/>
      </c>
      <c r="H174" s="18"/>
      <c r="I174" s="29" t="str">
        <f>IF(D174="","",IF(J174="","REVISAR",IF(OR(J174&lt;EXPEDIENTE!$F$24,J174&gt;EXPEDIENTE!$F$26),"SI","NO")))</f>
        <v/>
      </c>
      <c r="J174" s="109" t="str">
        <f t="shared" si="38"/>
        <v/>
      </c>
      <c r="K174" s="106" t="str">
        <f>IF(D174="","",IF('RELACIÓN FACTURAS ACTUACIÓN 3'!AF56="","",'RELACIÓN FACTURAS ACTUACIÓN 3'!AF56))</f>
        <v/>
      </c>
      <c r="L174" s="18"/>
      <c r="M174" s="29" t="str">
        <f>IF(D174="","",IF(N174="","REVISAR",IF(OR(N174&lt;EXPEDIENTE!$F$24,N174&gt;EXPEDIENTE!$F$28),"SI","NO")))</f>
        <v/>
      </c>
      <c r="N174" s="174" t="str">
        <f t="shared" si="39"/>
        <v/>
      </c>
      <c r="O174" s="175">
        <f>IF(N174&lt;EXPEDIENTE!$H$24,-1,IF(N174&gt;EXPEDIENTE!$H$28,1,0))</f>
        <v>0</v>
      </c>
      <c r="P174" s="176" t="str">
        <f t="shared" si="40"/>
        <v/>
      </c>
      <c r="Q174" s="18"/>
      <c r="R174" s="196"/>
      <c r="S174" s="18" t="str">
        <f t="shared" si="41"/>
        <v/>
      </c>
      <c r="T174" s="29" t="str">
        <f t="shared" si="42"/>
        <v/>
      </c>
      <c r="U174" s="37" t="str">
        <f>IF('RELACIÓN FACTURAS ACTUACIÓN 3'!X56="","",'RELACIÓN FACTURAS ACTUACIÓN 3'!X56)</f>
        <v/>
      </c>
      <c r="V174" s="100" t="str">
        <f>IF('RELACIÓN FACTURAS ACTUACIÓN 3'!Y56="","",'RELACIÓN FACTURAS ACTUACIÓN 3'!Y56)</f>
        <v/>
      </c>
      <c r="W174" s="34"/>
      <c r="X174" s="103" t="str">
        <f t="shared" si="43"/>
        <v/>
      </c>
      <c r="Y174" s="41"/>
    </row>
    <row r="175" spans="2:25" ht="39.950000000000003" customHeight="1">
      <c r="B175" s="1">
        <f>IF(Y175&lt;&gt;"",MAX($B$6:B174)+1,0)</f>
        <v>0</v>
      </c>
      <c r="C175" s="4">
        <v>170</v>
      </c>
      <c r="D175" s="24" t="str">
        <f>IF('RELACIÓN FACTURAS ACTUACIÓN 3'!N57="","",'RELACIÓN FACTURAS ACTUACIÓN 3'!N57)</f>
        <v/>
      </c>
      <c r="E175" s="198" t="str">
        <f>IF(D175="SEGUNDO PAGO O POSTERIORES",E174,IF('RELACIÓN FACTURAS ACTUACIÓN 3'!O57="","",'RELACIÓN FACTURAS ACTUACIÓN 3'!O57))</f>
        <v/>
      </c>
      <c r="F175" s="25" t="str">
        <f>IF(D175="SEGUNDO PAGO O POSTERIORES",F174,IF('RELACIÓN FACTURAS ACTUACIÓN 3'!Q57="","",'RELACIÓN FACTURAS ACTUACIÓN 3'!Q57))</f>
        <v/>
      </c>
      <c r="G175" s="106" t="str">
        <f>IF(D175="","",IF(AND(D175="NUEVA FACTURA",'RELACIÓN FACTURAS ACTUACIÓN 3'!P57=""),"",IF(AND(D175="NUEVA FACTURA",'RELACIÓN FACTURAS ACTUACIÓN 3'!P57&lt;&gt;""),'RELACIÓN FACTURAS ACTUACIÓN 3'!P57,IF(D175="SEGUNDO PAGO O POSTERIORES",G174,""))))</f>
        <v/>
      </c>
      <c r="H175" s="18"/>
      <c r="I175" s="29" t="str">
        <f>IF(D175="","",IF(J175="","REVISAR",IF(OR(J175&lt;EXPEDIENTE!$F$24,J175&gt;EXPEDIENTE!$F$26),"SI","NO")))</f>
        <v/>
      </c>
      <c r="J175" s="109" t="str">
        <f t="shared" si="38"/>
        <v/>
      </c>
      <c r="K175" s="106" t="str">
        <f>IF(D175="","",IF('RELACIÓN FACTURAS ACTUACIÓN 3'!AF57="","",'RELACIÓN FACTURAS ACTUACIÓN 3'!AF57))</f>
        <v/>
      </c>
      <c r="L175" s="18"/>
      <c r="M175" s="29" t="str">
        <f>IF(D175="","",IF(N175="","REVISAR",IF(OR(N175&lt;EXPEDIENTE!$F$24,N175&gt;EXPEDIENTE!$F$28),"SI","NO")))</f>
        <v/>
      </c>
      <c r="N175" s="174" t="str">
        <f t="shared" si="39"/>
        <v/>
      </c>
      <c r="O175" s="175">
        <f>IF(N175&lt;EXPEDIENTE!$H$24,-1,IF(N175&gt;EXPEDIENTE!$H$28,1,0))</f>
        <v>0</v>
      </c>
      <c r="P175" s="176" t="str">
        <f t="shared" si="40"/>
        <v/>
      </c>
      <c r="Q175" s="18"/>
      <c r="R175" s="196"/>
      <c r="S175" s="18" t="str">
        <f t="shared" si="41"/>
        <v/>
      </c>
      <c r="T175" s="29" t="str">
        <f t="shared" si="42"/>
        <v/>
      </c>
      <c r="U175" s="37" t="str">
        <f>IF('RELACIÓN FACTURAS ACTUACIÓN 3'!X57="","",'RELACIÓN FACTURAS ACTUACIÓN 3'!X57)</f>
        <v/>
      </c>
      <c r="V175" s="100" t="str">
        <f>IF('RELACIÓN FACTURAS ACTUACIÓN 3'!Y57="","",'RELACIÓN FACTURAS ACTUACIÓN 3'!Y57)</f>
        <v/>
      </c>
      <c r="W175" s="34"/>
      <c r="X175" s="103" t="str">
        <f t="shared" si="43"/>
        <v/>
      </c>
      <c r="Y175" s="41"/>
    </row>
    <row r="176" spans="2:25" ht="39.950000000000003" customHeight="1">
      <c r="B176" s="1">
        <f>IF(Y176&lt;&gt;"",MAX($B$6:B175)+1,0)</f>
        <v>0</v>
      </c>
      <c r="C176" s="4">
        <v>171</v>
      </c>
      <c r="D176" s="24" t="str">
        <f>IF('RELACIÓN FACTURAS ACTUACIÓN 3'!N58="","",'RELACIÓN FACTURAS ACTUACIÓN 3'!N58)</f>
        <v/>
      </c>
      <c r="E176" s="198" t="str">
        <f>IF(D176="SEGUNDO PAGO O POSTERIORES",E175,IF('RELACIÓN FACTURAS ACTUACIÓN 3'!O58="","",'RELACIÓN FACTURAS ACTUACIÓN 3'!O58))</f>
        <v/>
      </c>
      <c r="F176" s="25" t="str">
        <f>IF(D176="SEGUNDO PAGO O POSTERIORES",F175,IF('RELACIÓN FACTURAS ACTUACIÓN 3'!Q58="","",'RELACIÓN FACTURAS ACTUACIÓN 3'!Q58))</f>
        <v/>
      </c>
      <c r="G176" s="106" t="str">
        <f>IF(D176="","",IF(AND(D176="NUEVA FACTURA",'RELACIÓN FACTURAS ACTUACIÓN 3'!P58=""),"",IF(AND(D176="NUEVA FACTURA",'RELACIÓN FACTURAS ACTUACIÓN 3'!P58&lt;&gt;""),'RELACIÓN FACTURAS ACTUACIÓN 3'!P58,IF(D176="SEGUNDO PAGO O POSTERIORES",G175,""))))</f>
        <v/>
      </c>
      <c r="H176" s="18"/>
      <c r="I176" s="29" t="str">
        <f>IF(D176="","",IF(J176="","REVISAR",IF(OR(J176&lt;EXPEDIENTE!$F$24,J176&gt;EXPEDIENTE!$F$26),"SI","NO")))</f>
        <v/>
      </c>
      <c r="J176" s="109" t="str">
        <f t="shared" si="38"/>
        <v/>
      </c>
      <c r="K176" s="106" t="str">
        <f>IF(D176="","",IF('RELACIÓN FACTURAS ACTUACIÓN 3'!AF58="","",'RELACIÓN FACTURAS ACTUACIÓN 3'!AF58))</f>
        <v/>
      </c>
      <c r="L176" s="18"/>
      <c r="M176" s="29" t="str">
        <f>IF(D176="","",IF(N176="","REVISAR",IF(OR(N176&lt;EXPEDIENTE!$F$24,N176&gt;EXPEDIENTE!$F$28),"SI","NO")))</f>
        <v/>
      </c>
      <c r="N176" s="174" t="str">
        <f t="shared" si="39"/>
        <v/>
      </c>
      <c r="O176" s="175">
        <f>IF(N176&lt;EXPEDIENTE!$H$24,-1,IF(N176&gt;EXPEDIENTE!$H$28,1,0))</f>
        <v>0</v>
      </c>
      <c r="P176" s="176" t="str">
        <f t="shared" si="40"/>
        <v/>
      </c>
      <c r="Q176" s="18"/>
      <c r="R176" s="196"/>
      <c r="S176" s="18" t="str">
        <f t="shared" si="41"/>
        <v/>
      </c>
      <c r="T176" s="29" t="str">
        <f t="shared" si="42"/>
        <v/>
      </c>
      <c r="U176" s="37" t="str">
        <f>IF('RELACIÓN FACTURAS ACTUACIÓN 3'!X58="","",'RELACIÓN FACTURAS ACTUACIÓN 3'!X58)</f>
        <v/>
      </c>
      <c r="V176" s="100" t="str">
        <f>IF('RELACIÓN FACTURAS ACTUACIÓN 3'!Y58="","",'RELACIÓN FACTURAS ACTUACIÓN 3'!Y58)</f>
        <v/>
      </c>
      <c r="W176" s="34"/>
      <c r="X176" s="103" t="str">
        <f t="shared" si="43"/>
        <v/>
      </c>
      <c r="Y176" s="41"/>
    </row>
    <row r="177" spans="2:25" ht="39.950000000000003" customHeight="1">
      <c r="B177" s="1">
        <f>IF(Y177&lt;&gt;"",MAX($B$6:B176)+1,0)</f>
        <v>0</v>
      </c>
      <c r="C177" s="4">
        <v>172</v>
      </c>
      <c r="D177" s="24" t="str">
        <f>IF('RELACIÓN FACTURAS ACTUACIÓN 3'!N59="","",'RELACIÓN FACTURAS ACTUACIÓN 3'!N59)</f>
        <v/>
      </c>
      <c r="E177" s="198" t="str">
        <f>IF(D177="SEGUNDO PAGO O POSTERIORES",E176,IF('RELACIÓN FACTURAS ACTUACIÓN 3'!O59="","",'RELACIÓN FACTURAS ACTUACIÓN 3'!O59))</f>
        <v/>
      </c>
      <c r="F177" s="25" t="str">
        <f>IF(D177="SEGUNDO PAGO O POSTERIORES",F176,IF('RELACIÓN FACTURAS ACTUACIÓN 3'!Q59="","",'RELACIÓN FACTURAS ACTUACIÓN 3'!Q59))</f>
        <v/>
      </c>
      <c r="G177" s="106" t="str">
        <f>IF(D177="","",IF(AND(D177="NUEVA FACTURA",'RELACIÓN FACTURAS ACTUACIÓN 3'!P59=""),"",IF(AND(D177="NUEVA FACTURA",'RELACIÓN FACTURAS ACTUACIÓN 3'!P59&lt;&gt;""),'RELACIÓN FACTURAS ACTUACIÓN 3'!P59,IF(D177="SEGUNDO PAGO O POSTERIORES",G176,""))))</f>
        <v/>
      </c>
      <c r="H177" s="18"/>
      <c r="I177" s="29" t="str">
        <f>IF(D177="","",IF(J177="","REVISAR",IF(OR(J177&lt;EXPEDIENTE!$F$24,J177&gt;EXPEDIENTE!$F$26),"SI","NO")))</f>
        <v/>
      </c>
      <c r="J177" s="109" t="str">
        <f t="shared" si="38"/>
        <v/>
      </c>
      <c r="K177" s="106" t="str">
        <f>IF(D177="","",IF('RELACIÓN FACTURAS ACTUACIÓN 3'!AF59="","",'RELACIÓN FACTURAS ACTUACIÓN 3'!AF59))</f>
        <v/>
      </c>
      <c r="L177" s="18"/>
      <c r="M177" s="29" t="str">
        <f>IF(D177="","",IF(N177="","REVISAR",IF(OR(N177&lt;EXPEDIENTE!$F$24,N177&gt;EXPEDIENTE!$F$28),"SI","NO")))</f>
        <v/>
      </c>
      <c r="N177" s="174" t="str">
        <f t="shared" si="39"/>
        <v/>
      </c>
      <c r="O177" s="175">
        <f>IF(N177&lt;EXPEDIENTE!$H$24,-1,IF(N177&gt;EXPEDIENTE!$H$28,1,0))</f>
        <v>0</v>
      </c>
      <c r="P177" s="176" t="str">
        <f t="shared" si="40"/>
        <v/>
      </c>
      <c r="Q177" s="18"/>
      <c r="R177" s="196"/>
      <c r="S177" s="18" t="str">
        <f t="shared" si="41"/>
        <v/>
      </c>
      <c r="T177" s="29" t="str">
        <f t="shared" si="42"/>
        <v/>
      </c>
      <c r="U177" s="37" t="str">
        <f>IF('RELACIÓN FACTURAS ACTUACIÓN 3'!X59="","",'RELACIÓN FACTURAS ACTUACIÓN 3'!X59)</f>
        <v/>
      </c>
      <c r="V177" s="100" t="str">
        <f>IF('RELACIÓN FACTURAS ACTUACIÓN 3'!Y59="","",'RELACIÓN FACTURAS ACTUACIÓN 3'!Y59)</f>
        <v/>
      </c>
      <c r="W177" s="34"/>
      <c r="X177" s="103" t="str">
        <f t="shared" si="43"/>
        <v/>
      </c>
      <c r="Y177" s="41"/>
    </row>
    <row r="178" spans="2:25" ht="39.950000000000003" customHeight="1">
      <c r="B178" s="1">
        <f>IF(Y178&lt;&gt;"",MAX($B$6:B177)+1,0)</f>
        <v>0</v>
      </c>
      <c r="C178" s="4">
        <v>173</v>
      </c>
      <c r="D178" s="24" t="str">
        <f>IF('RELACIÓN FACTURAS ACTUACIÓN 3'!N60="","",'RELACIÓN FACTURAS ACTUACIÓN 3'!N60)</f>
        <v/>
      </c>
      <c r="E178" s="198" t="str">
        <f>IF(D178="SEGUNDO PAGO O POSTERIORES",E177,IF('RELACIÓN FACTURAS ACTUACIÓN 3'!O60="","",'RELACIÓN FACTURAS ACTUACIÓN 3'!O60))</f>
        <v/>
      </c>
      <c r="F178" s="25" t="str">
        <f>IF(D178="SEGUNDO PAGO O POSTERIORES",F177,IF('RELACIÓN FACTURAS ACTUACIÓN 3'!Q60="","",'RELACIÓN FACTURAS ACTUACIÓN 3'!Q60))</f>
        <v/>
      </c>
      <c r="G178" s="106" t="str">
        <f>IF(D178="","",IF(AND(D178="NUEVA FACTURA",'RELACIÓN FACTURAS ACTUACIÓN 3'!P60=""),"",IF(AND(D178="NUEVA FACTURA",'RELACIÓN FACTURAS ACTUACIÓN 3'!P60&lt;&gt;""),'RELACIÓN FACTURAS ACTUACIÓN 3'!P60,IF(D178="SEGUNDO PAGO O POSTERIORES",G177,""))))</f>
        <v/>
      </c>
      <c r="H178" s="18"/>
      <c r="I178" s="29" t="str">
        <f>IF(D178="","",IF(J178="","REVISAR",IF(OR(J178&lt;EXPEDIENTE!$F$24,J178&gt;EXPEDIENTE!$F$26),"SI","NO")))</f>
        <v/>
      </c>
      <c r="J178" s="109" t="str">
        <f t="shared" si="38"/>
        <v/>
      </c>
      <c r="K178" s="106" t="str">
        <f>IF(D178="","",IF('RELACIÓN FACTURAS ACTUACIÓN 3'!AF60="","",'RELACIÓN FACTURAS ACTUACIÓN 3'!AF60))</f>
        <v/>
      </c>
      <c r="L178" s="18"/>
      <c r="M178" s="29" t="str">
        <f>IF(D178="","",IF(N178="","REVISAR",IF(OR(N178&lt;EXPEDIENTE!$F$24,N178&gt;EXPEDIENTE!$F$28),"SI","NO")))</f>
        <v/>
      </c>
      <c r="N178" s="174" t="str">
        <f t="shared" si="39"/>
        <v/>
      </c>
      <c r="O178" s="175">
        <f>IF(N178&lt;EXPEDIENTE!$H$24,-1,IF(N178&gt;EXPEDIENTE!$H$28,1,0))</f>
        <v>0</v>
      </c>
      <c r="P178" s="176" t="str">
        <f t="shared" si="40"/>
        <v/>
      </c>
      <c r="Q178" s="18"/>
      <c r="R178" s="196"/>
      <c r="S178" s="18" t="str">
        <f t="shared" si="41"/>
        <v/>
      </c>
      <c r="T178" s="29" t="str">
        <f t="shared" si="42"/>
        <v/>
      </c>
      <c r="U178" s="37" t="str">
        <f>IF('RELACIÓN FACTURAS ACTUACIÓN 3'!X60="","",'RELACIÓN FACTURAS ACTUACIÓN 3'!X60)</f>
        <v/>
      </c>
      <c r="V178" s="100" t="str">
        <f>IF('RELACIÓN FACTURAS ACTUACIÓN 3'!Y60="","",'RELACIÓN FACTURAS ACTUACIÓN 3'!Y60)</f>
        <v/>
      </c>
      <c r="W178" s="34"/>
      <c r="X178" s="103" t="str">
        <f t="shared" si="43"/>
        <v/>
      </c>
      <c r="Y178" s="41"/>
    </row>
    <row r="179" spans="2:25" ht="39.950000000000003" customHeight="1">
      <c r="B179" s="1">
        <f>IF(Y179&lt;&gt;"",MAX($B$6:B178)+1,0)</f>
        <v>0</v>
      </c>
      <c r="C179" s="4">
        <v>174</v>
      </c>
      <c r="D179" s="24" t="str">
        <f>IF('RELACIÓN FACTURAS ACTUACIÓN 3'!N61="","",'RELACIÓN FACTURAS ACTUACIÓN 3'!N61)</f>
        <v/>
      </c>
      <c r="E179" s="198" t="str">
        <f>IF(D179="SEGUNDO PAGO O POSTERIORES",E178,IF('RELACIÓN FACTURAS ACTUACIÓN 3'!O61="","",'RELACIÓN FACTURAS ACTUACIÓN 3'!O61))</f>
        <v/>
      </c>
      <c r="F179" s="25" t="str">
        <f>IF(D179="SEGUNDO PAGO O POSTERIORES",F178,IF('RELACIÓN FACTURAS ACTUACIÓN 3'!Q61="","",'RELACIÓN FACTURAS ACTUACIÓN 3'!Q61))</f>
        <v/>
      </c>
      <c r="G179" s="106" t="str">
        <f>IF(D179="","",IF(AND(D179="NUEVA FACTURA",'RELACIÓN FACTURAS ACTUACIÓN 3'!P61=""),"",IF(AND(D179="NUEVA FACTURA",'RELACIÓN FACTURAS ACTUACIÓN 3'!P61&lt;&gt;""),'RELACIÓN FACTURAS ACTUACIÓN 3'!P61,IF(D179="SEGUNDO PAGO O POSTERIORES",G178,""))))</f>
        <v/>
      </c>
      <c r="H179" s="18"/>
      <c r="I179" s="29" t="str">
        <f>IF(D179="","",IF(J179="","REVISAR",IF(OR(J179&lt;EXPEDIENTE!$F$24,J179&gt;EXPEDIENTE!$F$26),"SI","NO")))</f>
        <v/>
      </c>
      <c r="J179" s="109" t="str">
        <f t="shared" si="38"/>
        <v/>
      </c>
      <c r="K179" s="106" t="str">
        <f>IF(D179="","",IF('RELACIÓN FACTURAS ACTUACIÓN 3'!AF61="","",'RELACIÓN FACTURAS ACTUACIÓN 3'!AF61))</f>
        <v/>
      </c>
      <c r="L179" s="18"/>
      <c r="M179" s="29" t="str">
        <f>IF(D179="","",IF(N179="","REVISAR",IF(OR(N179&lt;EXPEDIENTE!$F$24,N179&gt;EXPEDIENTE!$F$28),"SI","NO")))</f>
        <v/>
      </c>
      <c r="N179" s="174" t="str">
        <f t="shared" si="39"/>
        <v/>
      </c>
      <c r="O179" s="175">
        <f>IF(N179&lt;EXPEDIENTE!$H$24,-1,IF(N179&gt;EXPEDIENTE!$H$28,1,0))</f>
        <v>0</v>
      </c>
      <c r="P179" s="176" t="str">
        <f t="shared" si="40"/>
        <v/>
      </c>
      <c r="Q179" s="18"/>
      <c r="R179" s="196"/>
      <c r="S179" s="18" t="str">
        <f t="shared" si="41"/>
        <v/>
      </c>
      <c r="T179" s="29" t="str">
        <f t="shared" si="42"/>
        <v/>
      </c>
      <c r="U179" s="37" t="str">
        <f>IF('RELACIÓN FACTURAS ACTUACIÓN 3'!X61="","",'RELACIÓN FACTURAS ACTUACIÓN 3'!X61)</f>
        <v/>
      </c>
      <c r="V179" s="100" t="str">
        <f>IF('RELACIÓN FACTURAS ACTUACIÓN 3'!Y61="","",'RELACIÓN FACTURAS ACTUACIÓN 3'!Y61)</f>
        <v/>
      </c>
      <c r="W179" s="34"/>
      <c r="X179" s="103" t="str">
        <f t="shared" si="43"/>
        <v/>
      </c>
      <c r="Y179" s="41"/>
    </row>
    <row r="180" spans="2:25" ht="39.950000000000003" customHeight="1">
      <c r="B180" s="1">
        <f>IF(Y180&lt;&gt;"",MAX($B$6:B179)+1,0)</f>
        <v>0</v>
      </c>
      <c r="C180" s="4">
        <v>175</v>
      </c>
      <c r="D180" s="24" t="str">
        <f>IF('RELACIÓN FACTURAS ACTUACIÓN 3'!N62="","",'RELACIÓN FACTURAS ACTUACIÓN 3'!N62)</f>
        <v/>
      </c>
      <c r="E180" s="198" t="str">
        <f>IF(D180="SEGUNDO PAGO O POSTERIORES",E179,IF('RELACIÓN FACTURAS ACTUACIÓN 3'!O62="","",'RELACIÓN FACTURAS ACTUACIÓN 3'!O62))</f>
        <v/>
      </c>
      <c r="F180" s="25" t="str">
        <f>IF(D180="SEGUNDO PAGO O POSTERIORES",F179,IF('RELACIÓN FACTURAS ACTUACIÓN 3'!Q62="","",'RELACIÓN FACTURAS ACTUACIÓN 3'!Q62))</f>
        <v/>
      </c>
      <c r="G180" s="106" t="str">
        <f>IF(D180="","",IF(AND(D180="NUEVA FACTURA",'RELACIÓN FACTURAS ACTUACIÓN 3'!P62=""),"",IF(AND(D180="NUEVA FACTURA",'RELACIÓN FACTURAS ACTUACIÓN 3'!P62&lt;&gt;""),'RELACIÓN FACTURAS ACTUACIÓN 3'!P62,IF(D180="SEGUNDO PAGO O POSTERIORES",G179,""))))</f>
        <v/>
      </c>
      <c r="H180" s="18"/>
      <c r="I180" s="29" t="str">
        <f>IF(D180="","",IF(J180="","REVISAR",IF(OR(J180&lt;EXPEDIENTE!$F$24,J180&gt;EXPEDIENTE!$F$26),"SI","NO")))</f>
        <v/>
      </c>
      <c r="J180" s="109" t="str">
        <f t="shared" si="38"/>
        <v/>
      </c>
      <c r="K180" s="106" t="str">
        <f>IF(D180="","",IF('RELACIÓN FACTURAS ACTUACIÓN 3'!AF62="","",'RELACIÓN FACTURAS ACTUACIÓN 3'!AF62))</f>
        <v/>
      </c>
      <c r="L180" s="18"/>
      <c r="M180" s="29" t="str">
        <f>IF(D180="","",IF(N180="","REVISAR",IF(OR(N180&lt;EXPEDIENTE!$F$24,N180&gt;EXPEDIENTE!$F$28),"SI","NO")))</f>
        <v/>
      </c>
      <c r="N180" s="174" t="str">
        <f t="shared" si="39"/>
        <v/>
      </c>
      <c r="O180" s="175">
        <f>IF(N180&lt;EXPEDIENTE!$H$24,-1,IF(N180&gt;EXPEDIENTE!$H$28,1,0))</f>
        <v>0</v>
      </c>
      <c r="P180" s="176" t="str">
        <f t="shared" si="40"/>
        <v/>
      </c>
      <c r="Q180" s="18"/>
      <c r="R180" s="196"/>
      <c r="S180" s="18" t="str">
        <f t="shared" si="41"/>
        <v/>
      </c>
      <c r="T180" s="29" t="str">
        <f t="shared" si="42"/>
        <v/>
      </c>
      <c r="U180" s="37" t="str">
        <f>IF('RELACIÓN FACTURAS ACTUACIÓN 3'!X62="","",'RELACIÓN FACTURAS ACTUACIÓN 3'!X62)</f>
        <v/>
      </c>
      <c r="V180" s="100" t="str">
        <f>IF('RELACIÓN FACTURAS ACTUACIÓN 3'!Y62="","",'RELACIÓN FACTURAS ACTUACIÓN 3'!Y62)</f>
        <v/>
      </c>
      <c r="W180" s="34"/>
      <c r="X180" s="103" t="str">
        <f t="shared" si="43"/>
        <v/>
      </c>
      <c r="Y180" s="41"/>
    </row>
    <row r="181" spans="2:25" ht="39.950000000000003" customHeight="1">
      <c r="B181" s="1">
        <f>IF(Y181&lt;&gt;"",MAX($B$6:B180)+1,0)</f>
        <v>0</v>
      </c>
      <c r="C181" s="4">
        <v>176</v>
      </c>
      <c r="D181" s="24" t="str">
        <f>IF('RELACIÓN FACTURAS ACTUACIÓN 3'!N63="","",'RELACIÓN FACTURAS ACTUACIÓN 3'!N63)</f>
        <v/>
      </c>
      <c r="E181" s="198" t="str">
        <f>IF(D181="SEGUNDO PAGO O POSTERIORES",E180,IF('RELACIÓN FACTURAS ACTUACIÓN 3'!O63="","",'RELACIÓN FACTURAS ACTUACIÓN 3'!O63))</f>
        <v/>
      </c>
      <c r="F181" s="25" t="str">
        <f>IF(D181="SEGUNDO PAGO O POSTERIORES",F180,IF('RELACIÓN FACTURAS ACTUACIÓN 3'!Q63="","",'RELACIÓN FACTURAS ACTUACIÓN 3'!Q63))</f>
        <v/>
      </c>
      <c r="G181" s="106" t="str">
        <f>IF(D181="","",IF(AND(D181="NUEVA FACTURA",'RELACIÓN FACTURAS ACTUACIÓN 3'!P63=""),"",IF(AND(D181="NUEVA FACTURA",'RELACIÓN FACTURAS ACTUACIÓN 3'!P63&lt;&gt;""),'RELACIÓN FACTURAS ACTUACIÓN 3'!P63,IF(D181="SEGUNDO PAGO O POSTERIORES",G180,""))))</f>
        <v/>
      </c>
      <c r="H181" s="18"/>
      <c r="I181" s="29" t="str">
        <f>IF(D181="","",IF(J181="","REVISAR",IF(OR(J181&lt;EXPEDIENTE!$F$24,J181&gt;EXPEDIENTE!$F$26),"SI","NO")))</f>
        <v/>
      </c>
      <c r="J181" s="109" t="str">
        <f t="shared" si="38"/>
        <v/>
      </c>
      <c r="K181" s="106" t="str">
        <f>IF(D181="","",IF('RELACIÓN FACTURAS ACTUACIÓN 3'!AF63="","",'RELACIÓN FACTURAS ACTUACIÓN 3'!AF63))</f>
        <v/>
      </c>
      <c r="L181" s="18"/>
      <c r="M181" s="29" t="str">
        <f>IF(D181="","",IF(N181="","REVISAR",IF(OR(N181&lt;EXPEDIENTE!$F$24,N181&gt;EXPEDIENTE!$F$28),"SI","NO")))</f>
        <v/>
      </c>
      <c r="N181" s="174" t="str">
        <f t="shared" si="39"/>
        <v/>
      </c>
      <c r="O181" s="175">
        <f>IF(N181&lt;EXPEDIENTE!$H$24,-1,IF(N181&gt;EXPEDIENTE!$H$28,1,0))</f>
        <v>0</v>
      </c>
      <c r="P181" s="176" t="str">
        <f t="shared" si="40"/>
        <v/>
      </c>
      <c r="Q181" s="18"/>
      <c r="R181" s="196"/>
      <c r="S181" s="18" t="str">
        <f t="shared" si="41"/>
        <v/>
      </c>
      <c r="T181" s="29" t="str">
        <f t="shared" si="42"/>
        <v/>
      </c>
      <c r="U181" s="37" t="str">
        <f>IF('RELACIÓN FACTURAS ACTUACIÓN 3'!X63="","",'RELACIÓN FACTURAS ACTUACIÓN 3'!X63)</f>
        <v/>
      </c>
      <c r="V181" s="100" t="str">
        <f>IF('RELACIÓN FACTURAS ACTUACIÓN 3'!Y63="","",'RELACIÓN FACTURAS ACTUACIÓN 3'!Y63)</f>
        <v/>
      </c>
      <c r="W181" s="34"/>
      <c r="X181" s="103" t="str">
        <f t="shared" si="43"/>
        <v/>
      </c>
      <c r="Y181" s="41"/>
    </row>
    <row r="182" spans="2:25" ht="39.950000000000003" customHeight="1">
      <c r="B182" s="1">
        <f>IF(Y182&lt;&gt;"",MAX($B$6:B181)+1,0)</f>
        <v>0</v>
      </c>
      <c r="C182" s="4">
        <v>177</v>
      </c>
      <c r="D182" s="24" t="str">
        <f>IF('RELACIÓN FACTURAS ACTUACIÓN 3'!N64="","",'RELACIÓN FACTURAS ACTUACIÓN 3'!N64)</f>
        <v/>
      </c>
      <c r="E182" s="198" t="str">
        <f>IF(D182="SEGUNDO PAGO O POSTERIORES",E181,IF('RELACIÓN FACTURAS ACTUACIÓN 3'!O64="","",'RELACIÓN FACTURAS ACTUACIÓN 3'!O64))</f>
        <v/>
      </c>
      <c r="F182" s="25" t="str">
        <f>IF(D182="SEGUNDO PAGO O POSTERIORES",F181,IF('RELACIÓN FACTURAS ACTUACIÓN 3'!Q64="","",'RELACIÓN FACTURAS ACTUACIÓN 3'!Q64))</f>
        <v/>
      </c>
      <c r="G182" s="106" t="str">
        <f>IF(D182="","",IF(AND(D182="NUEVA FACTURA",'RELACIÓN FACTURAS ACTUACIÓN 3'!P64=""),"",IF(AND(D182="NUEVA FACTURA",'RELACIÓN FACTURAS ACTUACIÓN 3'!P64&lt;&gt;""),'RELACIÓN FACTURAS ACTUACIÓN 3'!P64,IF(D182="SEGUNDO PAGO O POSTERIORES",G181,""))))</f>
        <v/>
      </c>
      <c r="H182" s="18"/>
      <c r="I182" s="29" t="str">
        <f>IF(D182="","",IF(J182="","REVISAR",IF(OR(J182&lt;EXPEDIENTE!$F$24,J182&gt;EXPEDIENTE!$F$26),"SI","NO")))</f>
        <v/>
      </c>
      <c r="J182" s="109" t="str">
        <f t="shared" si="38"/>
        <v/>
      </c>
      <c r="K182" s="106" t="str">
        <f>IF(D182="","",IF('RELACIÓN FACTURAS ACTUACIÓN 3'!AF64="","",'RELACIÓN FACTURAS ACTUACIÓN 3'!AF64))</f>
        <v/>
      </c>
      <c r="L182" s="18"/>
      <c r="M182" s="29" t="str">
        <f>IF(D182="","",IF(N182="","REVISAR",IF(OR(N182&lt;EXPEDIENTE!$F$24,N182&gt;EXPEDIENTE!$F$28),"SI","NO")))</f>
        <v/>
      </c>
      <c r="N182" s="174" t="str">
        <f t="shared" si="39"/>
        <v/>
      </c>
      <c r="O182" s="175">
        <f>IF(N182&lt;EXPEDIENTE!$H$24,-1,IF(N182&gt;EXPEDIENTE!$H$28,1,0))</f>
        <v>0</v>
      </c>
      <c r="P182" s="176" t="str">
        <f t="shared" si="40"/>
        <v/>
      </c>
      <c r="Q182" s="18"/>
      <c r="R182" s="196"/>
      <c r="S182" s="18" t="str">
        <f t="shared" si="41"/>
        <v/>
      </c>
      <c r="T182" s="29" t="str">
        <f t="shared" si="42"/>
        <v/>
      </c>
      <c r="U182" s="37" t="str">
        <f>IF('RELACIÓN FACTURAS ACTUACIÓN 3'!X64="","",'RELACIÓN FACTURAS ACTUACIÓN 3'!X64)</f>
        <v/>
      </c>
      <c r="V182" s="100" t="str">
        <f>IF('RELACIÓN FACTURAS ACTUACIÓN 3'!Y64="","",'RELACIÓN FACTURAS ACTUACIÓN 3'!Y64)</f>
        <v/>
      </c>
      <c r="W182" s="34"/>
      <c r="X182" s="103" t="str">
        <f t="shared" si="43"/>
        <v/>
      </c>
      <c r="Y182" s="41"/>
    </row>
    <row r="183" spans="2:25" ht="39.950000000000003" customHeight="1">
      <c r="B183" s="1">
        <f>IF(Y183&lt;&gt;"",MAX($B$6:B182)+1,0)</f>
        <v>0</v>
      </c>
      <c r="C183" s="4">
        <v>178</v>
      </c>
      <c r="D183" s="24" t="str">
        <f>IF('RELACIÓN FACTURAS ACTUACIÓN 3'!N65="","",'RELACIÓN FACTURAS ACTUACIÓN 3'!N65)</f>
        <v/>
      </c>
      <c r="E183" s="198" t="str">
        <f>IF(D183="SEGUNDO PAGO O POSTERIORES",E182,IF('RELACIÓN FACTURAS ACTUACIÓN 3'!O65="","",'RELACIÓN FACTURAS ACTUACIÓN 3'!O65))</f>
        <v/>
      </c>
      <c r="F183" s="25" t="str">
        <f>IF(D183="SEGUNDO PAGO O POSTERIORES",F182,IF('RELACIÓN FACTURAS ACTUACIÓN 3'!Q65="","",'RELACIÓN FACTURAS ACTUACIÓN 3'!Q65))</f>
        <v/>
      </c>
      <c r="G183" s="106" t="str">
        <f>IF(D183="","",IF(AND(D183="NUEVA FACTURA",'RELACIÓN FACTURAS ACTUACIÓN 3'!P65=""),"",IF(AND(D183="NUEVA FACTURA",'RELACIÓN FACTURAS ACTUACIÓN 3'!P65&lt;&gt;""),'RELACIÓN FACTURAS ACTUACIÓN 3'!P65,IF(D183="SEGUNDO PAGO O POSTERIORES",G182,""))))</f>
        <v/>
      </c>
      <c r="H183" s="18"/>
      <c r="I183" s="29" t="str">
        <f>IF(D183="","",IF(J183="","REVISAR",IF(OR(J183&lt;EXPEDIENTE!$F$24,J183&gt;EXPEDIENTE!$F$26),"SI","NO")))</f>
        <v/>
      </c>
      <c r="J183" s="109" t="str">
        <f t="shared" si="38"/>
        <v/>
      </c>
      <c r="K183" s="106" t="str">
        <f>IF(D183="","",IF('RELACIÓN FACTURAS ACTUACIÓN 3'!AF65="","",'RELACIÓN FACTURAS ACTUACIÓN 3'!AF65))</f>
        <v/>
      </c>
      <c r="L183" s="18"/>
      <c r="M183" s="29" t="str">
        <f>IF(D183="","",IF(N183="","REVISAR",IF(OR(N183&lt;EXPEDIENTE!$F$24,N183&gt;EXPEDIENTE!$F$28),"SI","NO")))</f>
        <v/>
      </c>
      <c r="N183" s="174" t="str">
        <f t="shared" si="39"/>
        <v/>
      </c>
      <c r="O183" s="175">
        <f>IF(N183&lt;EXPEDIENTE!$H$24,-1,IF(N183&gt;EXPEDIENTE!$H$28,1,0))</f>
        <v>0</v>
      </c>
      <c r="P183" s="176" t="str">
        <f t="shared" si="40"/>
        <v/>
      </c>
      <c r="Q183" s="18"/>
      <c r="R183" s="196"/>
      <c r="S183" s="18" t="str">
        <f t="shared" si="41"/>
        <v/>
      </c>
      <c r="T183" s="29" t="str">
        <f t="shared" si="42"/>
        <v/>
      </c>
      <c r="U183" s="37" t="str">
        <f>IF('RELACIÓN FACTURAS ACTUACIÓN 3'!X65="","",'RELACIÓN FACTURAS ACTUACIÓN 3'!X65)</f>
        <v/>
      </c>
      <c r="V183" s="100" t="str">
        <f>IF('RELACIÓN FACTURAS ACTUACIÓN 3'!Y65="","",'RELACIÓN FACTURAS ACTUACIÓN 3'!Y65)</f>
        <v/>
      </c>
      <c r="W183" s="34"/>
      <c r="X183" s="103" t="str">
        <f t="shared" si="43"/>
        <v/>
      </c>
      <c r="Y183" s="41"/>
    </row>
    <row r="184" spans="2:25" ht="39.950000000000003" customHeight="1">
      <c r="B184" s="1">
        <f>IF(Y184&lt;&gt;"",MAX($B$6:B183)+1,0)</f>
        <v>0</v>
      </c>
      <c r="C184" s="4">
        <v>179</v>
      </c>
      <c r="D184" s="24" t="str">
        <f>IF('RELACIÓN FACTURAS ACTUACIÓN 3'!N66="","",'RELACIÓN FACTURAS ACTUACIÓN 3'!N66)</f>
        <v/>
      </c>
      <c r="E184" s="198" t="str">
        <f>IF(D184="SEGUNDO PAGO O POSTERIORES",E183,IF('RELACIÓN FACTURAS ACTUACIÓN 3'!O66="","",'RELACIÓN FACTURAS ACTUACIÓN 3'!O66))</f>
        <v/>
      </c>
      <c r="F184" s="25" t="str">
        <f>IF(D184="SEGUNDO PAGO O POSTERIORES",F183,IF('RELACIÓN FACTURAS ACTUACIÓN 3'!Q66="","",'RELACIÓN FACTURAS ACTUACIÓN 3'!Q66))</f>
        <v/>
      </c>
      <c r="G184" s="106" t="str">
        <f>IF(D184="","",IF(AND(D184="NUEVA FACTURA",'RELACIÓN FACTURAS ACTUACIÓN 3'!P66=""),"",IF(AND(D184="NUEVA FACTURA",'RELACIÓN FACTURAS ACTUACIÓN 3'!P66&lt;&gt;""),'RELACIÓN FACTURAS ACTUACIÓN 3'!P66,IF(D184="SEGUNDO PAGO O POSTERIORES",G183,""))))</f>
        <v/>
      </c>
      <c r="H184" s="18"/>
      <c r="I184" s="29" t="str">
        <f>IF(D184="","",IF(J184="","REVISAR",IF(OR(J184&lt;EXPEDIENTE!$F$24,J184&gt;EXPEDIENTE!$F$26),"SI","NO")))</f>
        <v/>
      </c>
      <c r="J184" s="109" t="str">
        <f t="shared" si="38"/>
        <v/>
      </c>
      <c r="K184" s="106" t="str">
        <f>IF(D184="","",IF('RELACIÓN FACTURAS ACTUACIÓN 3'!AF66="","",'RELACIÓN FACTURAS ACTUACIÓN 3'!AF66))</f>
        <v/>
      </c>
      <c r="L184" s="18"/>
      <c r="M184" s="29" t="str">
        <f>IF(D184="","",IF(N184="","REVISAR",IF(OR(N184&lt;EXPEDIENTE!$F$24,N184&gt;EXPEDIENTE!$F$28),"SI","NO")))</f>
        <v/>
      </c>
      <c r="N184" s="174" t="str">
        <f t="shared" si="39"/>
        <v/>
      </c>
      <c r="O184" s="175">
        <f>IF(N184&lt;EXPEDIENTE!$H$24,-1,IF(N184&gt;EXPEDIENTE!$H$28,1,0))</f>
        <v>0</v>
      </c>
      <c r="P184" s="176" t="str">
        <f t="shared" si="40"/>
        <v/>
      </c>
      <c r="Q184" s="18"/>
      <c r="R184" s="196"/>
      <c r="S184" s="18" t="str">
        <f t="shared" si="41"/>
        <v/>
      </c>
      <c r="T184" s="29" t="str">
        <f t="shared" si="42"/>
        <v/>
      </c>
      <c r="U184" s="37" t="str">
        <f>IF('RELACIÓN FACTURAS ACTUACIÓN 3'!X66="","",'RELACIÓN FACTURAS ACTUACIÓN 3'!X66)</f>
        <v/>
      </c>
      <c r="V184" s="100" t="str">
        <f>IF('RELACIÓN FACTURAS ACTUACIÓN 3'!Y66="","",'RELACIÓN FACTURAS ACTUACIÓN 3'!Y66)</f>
        <v/>
      </c>
      <c r="W184" s="34"/>
      <c r="X184" s="103" t="str">
        <f t="shared" si="43"/>
        <v/>
      </c>
      <c r="Y184" s="41"/>
    </row>
    <row r="185" spans="2:25" ht="39.950000000000003" customHeight="1" thickBot="1">
      <c r="B185" s="1">
        <f>IF(Y185&lt;&gt;"",MAX($B$6:B184)+1,0)</f>
        <v>0</v>
      </c>
      <c r="C185" s="4">
        <v>180</v>
      </c>
      <c r="D185" s="26" t="str">
        <f>IF('RELACIÓN FACTURAS ACTUACIÓN 3'!N67="","",'RELACIÓN FACTURAS ACTUACIÓN 3'!N67)</f>
        <v/>
      </c>
      <c r="E185" s="199" t="str">
        <f>IF(D185="SEGUNDO PAGO O POSTERIORES",E164,IF('RELACIÓN FACTURAS ACTUACIÓN 3'!O67="","",'RELACIÓN FACTURAS ACTUACIÓN 3'!O67))</f>
        <v/>
      </c>
      <c r="F185" s="27" t="str">
        <f>IF(D185="SEGUNDO PAGO O POSTERIORES",F164,IF('RELACIÓN FACTURAS ACTUACIÓN 3'!Q67="","",'RELACIÓN FACTURAS ACTUACIÓN 3'!Q67))</f>
        <v/>
      </c>
      <c r="G185" s="107" t="str">
        <f>IF(D185="","",IF(AND(D185="NUEVA FACTURA",'RELACIÓN FACTURAS ACTUACIÓN 3'!P67=""),"",IF(AND(D185="NUEVA FACTURA",'RELACIÓN FACTURAS ACTUACIÓN 3'!P67&lt;&gt;""),'RELACIÓN FACTURAS ACTUACIÓN 3'!P67,IF(D185="SEGUNDO PAGO O POSTERIORES",G164,""))))</f>
        <v/>
      </c>
      <c r="H185" s="32"/>
      <c r="I185" s="30" t="str">
        <f>IF(D185="","",IF(J185="","REVISAR",IF(OR(J185&lt;EXPEDIENTE!$F$24,J185&gt;EXPEDIENTE!$F$26),"SI","NO")))</f>
        <v/>
      </c>
      <c r="J185" s="218" t="str">
        <f t="shared" si="32"/>
        <v/>
      </c>
      <c r="K185" s="107" t="str">
        <f>IF(D185="","",IF('RELACIÓN FACTURAS ACTUACIÓN 3'!AF67="","",'RELACIÓN FACTURAS ACTUACIÓN 3'!AF67))</f>
        <v/>
      </c>
      <c r="L185" s="32"/>
      <c r="M185" s="30" t="str">
        <f>IF(D185="","",IF(N185="","REVISAR",IF(OR(N185&lt;EXPEDIENTE!$F$24,N185&gt;EXPEDIENTE!$F$28),"SI","NO")))</f>
        <v/>
      </c>
      <c r="N185" s="219" t="str">
        <f t="shared" si="33"/>
        <v/>
      </c>
      <c r="O185" s="220">
        <f>IF(N185&lt;EXPEDIENTE!$H$24,-1,IF(N185&gt;EXPEDIENTE!$H$28,1,0))</f>
        <v>0</v>
      </c>
      <c r="P185" s="177" t="str">
        <f t="shared" si="34"/>
        <v/>
      </c>
      <c r="Q185" s="32"/>
      <c r="R185" s="201"/>
      <c r="S185" s="32" t="str">
        <f t="shared" si="35"/>
        <v/>
      </c>
      <c r="T185" s="30" t="str">
        <f t="shared" si="36"/>
        <v/>
      </c>
      <c r="U185" s="38" t="str">
        <f>IF('RELACIÓN FACTURAS ACTUACIÓN 3'!X67="","",'RELACIÓN FACTURAS ACTUACIÓN 3'!X67)</f>
        <v/>
      </c>
      <c r="V185" s="101" t="str">
        <f>IF('RELACIÓN FACTURAS ACTUACIÓN 3'!Y67="","",'RELACIÓN FACTURAS ACTUACIÓN 3'!Y67)</f>
        <v/>
      </c>
      <c r="W185" s="35"/>
      <c r="X185" s="104" t="str">
        <f t="shared" si="37"/>
        <v/>
      </c>
      <c r="Y185" s="42"/>
    </row>
    <row r="186" spans="2:25" ht="39.950000000000003" customHeight="1">
      <c r="B186" s="1">
        <f>IF(Y186&lt;&gt;"",MAX($B$6:B185)+1,0)</f>
        <v>0</v>
      </c>
      <c r="C186" s="4">
        <v>181</v>
      </c>
      <c r="D186" s="22" t="str">
        <f>IF('RELACIÓN FACTURAS ACTUACIÓN 4'!N8="","",'RELACIÓN FACTURAS ACTUACIÓN 4'!N8)</f>
        <v/>
      </c>
      <c r="E186" s="197" t="str">
        <f>IF('RELACIÓN FACTURAS ACTUACIÓN 4'!O8="","",'RELACIÓN FACTURAS ACTUACIÓN 4'!O8)</f>
        <v/>
      </c>
      <c r="F186" s="23" t="str">
        <f>IF('RELACIÓN FACTURAS ACTUACIÓN 4'!Q8="","",'RELACIÓN FACTURAS ACTUACIÓN 4'!Q8)</f>
        <v/>
      </c>
      <c r="G186" s="105" t="str">
        <f>IF(D186="","",IF(AND(D186="NUEVA FACTURA",'RELACIÓN FACTURAS ACTUACIÓN 4'!P8=""),"",IF(AND(D186="NUEVA FACTURA",'RELACIÓN FACTURAS ACTUACIÓN 4'!P8&lt;&gt;""),'RELACIÓN FACTURAS ACTUACIÓN 4'!P8,IF(D186="SEGUNDO PAGO O POSTERIORES",G185,""))))</f>
        <v/>
      </c>
      <c r="H186" s="31"/>
      <c r="I186" s="28" t="str">
        <f>IF(D186="","",IF(J186="","REVISAR",IF(OR(J186&lt;EXPEDIENTE!$F$24,J186&gt;EXPEDIENTE!$F$26),"SI","NO")))</f>
        <v/>
      </c>
      <c r="J186" s="108" t="str">
        <f t="shared" si="32"/>
        <v/>
      </c>
      <c r="K186" s="111" t="str">
        <f>IF(D186="","",IF('RELACIÓN FACTURAS ACTUACIÓN 4'!AF8="","",'RELACIÓN FACTURAS ACTUACIÓN 4'!AF8))</f>
        <v/>
      </c>
      <c r="L186" s="31"/>
      <c r="M186" s="28" t="str">
        <f>IF(D186="","",IF(N186="","REVISAR",IF(OR(N186&lt;EXPEDIENTE!$F$24,N186&gt;EXPEDIENTE!$F$28),"SI","NO")))</f>
        <v/>
      </c>
      <c r="N186" s="174" t="str">
        <f t="shared" si="33"/>
        <v/>
      </c>
      <c r="O186" s="175">
        <f>IF(N186&lt;EXPEDIENTE!$H$24,-1,IF(N186&gt;EXPEDIENTE!$H$28,1,0))</f>
        <v>0</v>
      </c>
      <c r="P186" s="117" t="str">
        <f t="shared" si="34"/>
        <v/>
      </c>
      <c r="Q186" s="31"/>
      <c r="R186" s="200"/>
      <c r="S186" s="31" t="str">
        <f>IF(OR(Q186="",R186=""),"",IF(P186="SI",DATE(YEAR(Q186),MONTH(Q186),DAY(Q186)+R186),""))</f>
        <v/>
      </c>
      <c r="T186" s="28" t="str">
        <f>IF(D186="","",IF(AND(P186="NO",Q186="",S186=""),"NO",IF(OR(Q186="",R186="",S186=""),"PDTE",IF(S186&lt;N186,"SI","NO"))))</f>
        <v/>
      </c>
      <c r="U186" s="36" t="str">
        <f>IF('RELACIÓN FACTURAS ACTUACIÓN 4'!X8="","",'RELACIÓN FACTURAS ACTUACIÓN 4'!X8)</f>
        <v/>
      </c>
      <c r="V186" s="99" t="str">
        <f>IF('RELACIÓN FACTURAS ACTUACIÓN 4'!Y8="","",'RELACIÓN FACTURAS ACTUACIÓN 4'!Y8)</f>
        <v/>
      </c>
      <c r="W186" s="33"/>
      <c r="X186" s="102" t="str">
        <f t="shared" si="37"/>
        <v/>
      </c>
      <c r="Y186" s="40"/>
    </row>
    <row r="187" spans="2:25" ht="39.950000000000003" customHeight="1">
      <c r="B187" s="1">
        <f>IF(Y187&lt;&gt;"",MAX($B$6:B186)+1,0)</f>
        <v>0</v>
      </c>
      <c r="C187" s="4">
        <v>182</v>
      </c>
      <c r="D187" s="24" t="str">
        <f>IF('RELACIÓN FACTURAS ACTUACIÓN 4'!N9="","",'RELACIÓN FACTURAS ACTUACIÓN 4'!N9)</f>
        <v/>
      </c>
      <c r="E187" s="198" t="str">
        <f>IF(D187="SEGUNDO PAGO O POSTERIORES",E186,IF('RELACIÓN FACTURAS ACTUACIÓN 4'!O9="","",'RELACIÓN FACTURAS ACTUACIÓN 4'!O9))</f>
        <v/>
      </c>
      <c r="F187" s="25" t="str">
        <f>IF(D187="SEGUNDO PAGO O POSTERIORES",F186,IF('RELACIÓN FACTURAS ACTUACIÓN 4'!Q9="","",'RELACIÓN FACTURAS ACTUACIÓN 4'!Q9))</f>
        <v/>
      </c>
      <c r="G187" s="106" t="str">
        <f>IF(D187="","",IF(AND(D187="NUEVA FACTURA",'RELACIÓN FACTURAS ACTUACIÓN 4'!P9=""),"",IF(AND(D187="NUEVA FACTURA",'RELACIÓN FACTURAS ACTUACIÓN 4'!P9&lt;&gt;""),'RELACIÓN FACTURAS ACTUACIÓN 4'!P9,IF(D187="SEGUNDO PAGO O POSTERIORES",G186,""))))</f>
        <v/>
      </c>
      <c r="H187" s="18"/>
      <c r="I187" s="29" t="str">
        <f>IF(D187="","",IF(J187="","REVISAR",IF(OR(J187&lt;EXPEDIENTE!$F$24,J187&gt;EXPEDIENTE!$F$26),"SI","NO")))</f>
        <v/>
      </c>
      <c r="J187" s="109" t="str">
        <f t="shared" si="32"/>
        <v/>
      </c>
      <c r="K187" s="106" t="str">
        <f>IF(D187="","",IF('RELACIÓN FACTURAS ACTUACIÓN 4'!AF9="","",'RELACIÓN FACTURAS ACTUACIÓN 4'!AF9))</f>
        <v/>
      </c>
      <c r="L187" s="18"/>
      <c r="M187" s="29" t="str">
        <f>IF(D187="","",IF(N187="","REVISAR",IF(OR(N187&lt;EXPEDIENTE!$F$24,N187&gt;EXPEDIENTE!$F$28),"SI","NO")))</f>
        <v/>
      </c>
      <c r="N187" s="174" t="str">
        <f t="shared" si="33"/>
        <v/>
      </c>
      <c r="O187" s="175">
        <f>IF(N187&lt;EXPEDIENTE!$H$24,-1,IF(N187&gt;EXPEDIENTE!$H$28,1,0))</f>
        <v>0</v>
      </c>
      <c r="P187" s="176" t="str">
        <f t="shared" si="34"/>
        <v/>
      </c>
      <c r="Q187" s="18"/>
      <c r="R187" s="196"/>
      <c r="S187" s="18" t="str">
        <f>IF(OR(Q187="",R187=""),"",IF(P187="SI",DATE(YEAR(Q187),MONTH(Q187),DAY(Q187)+R187),""))</f>
        <v/>
      </c>
      <c r="T187" s="29" t="str">
        <f t="shared" ref="T187" si="44">IF(D187="","",IF(AND(P187="NO",Q187="",S187=""),"NO",IF(OR(Q187="",R187="",S187=""),"PDTE",IF(S187&lt;N187,"SI","NO"))))</f>
        <v/>
      </c>
      <c r="U187" s="37" t="str">
        <f>IF('RELACIÓN FACTURAS ACTUACIÓN 4'!X9="","",'RELACIÓN FACTURAS ACTUACIÓN 4'!X9)</f>
        <v/>
      </c>
      <c r="V187" s="100" t="str">
        <f>IF('RELACIÓN FACTURAS ACTUACIÓN 4'!Y9="","",'RELACIÓN FACTURAS ACTUACIÓN 4'!Y9)</f>
        <v/>
      </c>
      <c r="W187" s="34"/>
      <c r="X187" s="103" t="str">
        <f t="shared" si="37"/>
        <v/>
      </c>
      <c r="Y187" s="41"/>
    </row>
    <row r="188" spans="2:25" ht="39.950000000000003" customHeight="1">
      <c r="B188" s="1">
        <f>IF(Y188&lt;&gt;"",MAX($B$6:B187)+1,0)</f>
        <v>0</v>
      </c>
      <c r="C188" s="4">
        <v>183</v>
      </c>
      <c r="D188" s="24" t="str">
        <f>IF('RELACIÓN FACTURAS ACTUACIÓN 4'!N10="","",'RELACIÓN FACTURAS ACTUACIÓN 4'!N10)</f>
        <v/>
      </c>
      <c r="E188" s="198" t="str">
        <f>IF(D188="SEGUNDO PAGO O POSTERIORES",E187,IF('RELACIÓN FACTURAS ACTUACIÓN 4'!O10="","",'RELACIÓN FACTURAS ACTUACIÓN 4'!O10))</f>
        <v/>
      </c>
      <c r="F188" s="25" t="str">
        <f>IF(D188="SEGUNDO PAGO O POSTERIORES",F187,IF('RELACIÓN FACTURAS ACTUACIÓN 4'!Q10="","",'RELACIÓN FACTURAS ACTUACIÓN 4'!Q10))</f>
        <v/>
      </c>
      <c r="G188" s="106" t="str">
        <f>IF(D188="","",IF(AND(D188="NUEVA FACTURA",'RELACIÓN FACTURAS ACTUACIÓN 4'!P10=""),"",IF(AND(D188="NUEVA FACTURA",'RELACIÓN FACTURAS ACTUACIÓN 4'!P10&lt;&gt;""),'RELACIÓN FACTURAS ACTUACIÓN 4'!P10,IF(D188="SEGUNDO PAGO O POSTERIORES",G187,""))))</f>
        <v/>
      </c>
      <c r="H188" s="18"/>
      <c r="I188" s="29" t="str">
        <f>IF(D188="","",IF(J188="","REVISAR",IF(OR(J188&lt;EXPEDIENTE!$F$24,J188&gt;EXPEDIENTE!$F$26),"SI","NO")))</f>
        <v/>
      </c>
      <c r="J188" s="109" t="str">
        <f t="shared" ref="J188:J245" si="45">IF(D188="","",IF(H188&lt;&gt;"",H188,G188))</f>
        <v/>
      </c>
      <c r="K188" s="106" t="str">
        <f>IF(D188="","",IF('RELACIÓN FACTURAS ACTUACIÓN 4'!AF10="","",'RELACIÓN FACTURAS ACTUACIÓN 4'!AF10))</f>
        <v/>
      </c>
      <c r="L188" s="18"/>
      <c r="M188" s="29" t="str">
        <f>IF(D188="","",IF(N188="","REVISAR",IF(OR(N188&lt;EXPEDIENTE!$F$24,N188&gt;EXPEDIENTE!$F$28),"SI","NO")))</f>
        <v/>
      </c>
      <c r="N188" s="174" t="str">
        <f t="shared" ref="N188:N245" si="46">IF(D188="","",IF(L188&lt;&gt;"",L188,K188))</f>
        <v/>
      </c>
      <c r="O188" s="175">
        <f>IF(N188&lt;EXPEDIENTE!$H$24,-1,IF(N188&gt;EXPEDIENTE!$H$28,1,0))</f>
        <v>0</v>
      </c>
      <c r="P188" s="176" t="str">
        <f t="shared" ref="P188:P245" si="47">IF(D188="","",IF(OR(J188="",N188=""),"PDTE",IF(N188-J188&gt;30,"SI","NO")))</f>
        <v/>
      </c>
      <c r="Q188" s="18"/>
      <c r="R188" s="196"/>
      <c r="S188" s="18" t="str">
        <f t="shared" ref="S188:S245" si="48">IF(OR(Q188="",R188=""),"",IF(P188="SI",DATE(YEAR(Q188),MONTH(Q188),DAY(Q188)+R188),""))</f>
        <v/>
      </c>
      <c r="T188" s="29" t="str">
        <f t="shared" ref="T188:T245" si="49">IF(D188="","",IF(AND(P188="NO",Q188="",S188=""),"NO",IF(OR(Q188="",R188="",S188=""),"PDTE",IF(S188&lt;N188,"SI","NO"))))</f>
        <v/>
      </c>
      <c r="U188" s="37" t="str">
        <f>IF('RELACIÓN FACTURAS ACTUACIÓN 4'!X10="","",'RELACIÓN FACTURAS ACTUACIÓN 4'!X10)</f>
        <v/>
      </c>
      <c r="V188" s="100" t="str">
        <f>IF('RELACIÓN FACTURAS ACTUACIÓN 4'!Y10="","",'RELACIÓN FACTURAS ACTUACIÓN 4'!Y10)</f>
        <v/>
      </c>
      <c r="W188" s="34"/>
      <c r="X188" s="103" t="str">
        <f t="shared" ref="X188:X245" si="50">IF(D188="","",IF(AND(I188="NO",M188="NO",T188="NO",W188="NO"),"OK","NO OK"))</f>
        <v/>
      </c>
      <c r="Y188" s="41"/>
    </row>
    <row r="189" spans="2:25" ht="39.950000000000003" customHeight="1">
      <c r="B189" s="1">
        <f>IF(Y189&lt;&gt;"",MAX($B$6:B188)+1,0)</f>
        <v>0</v>
      </c>
      <c r="C189" s="4">
        <v>184</v>
      </c>
      <c r="D189" s="24" t="str">
        <f>IF('RELACIÓN FACTURAS ACTUACIÓN 4'!N11="","",'RELACIÓN FACTURAS ACTUACIÓN 4'!N11)</f>
        <v/>
      </c>
      <c r="E189" s="198" t="str">
        <f>IF(D189="SEGUNDO PAGO O POSTERIORES",E188,IF('RELACIÓN FACTURAS ACTUACIÓN 4'!O11="","",'RELACIÓN FACTURAS ACTUACIÓN 4'!O11))</f>
        <v/>
      </c>
      <c r="F189" s="25" t="str">
        <f>IF(D189="SEGUNDO PAGO O POSTERIORES",F188,IF('RELACIÓN FACTURAS ACTUACIÓN 4'!Q11="","",'RELACIÓN FACTURAS ACTUACIÓN 4'!Q11))</f>
        <v/>
      </c>
      <c r="G189" s="106" t="str">
        <f>IF(D189="","",IF(AND(D189="NUEVA FACTURA",'RELACIÓN FACTURAS ACTUACIÓN 4'!P11=""),"",IF(AND(D189="NUEVA FACTURA",'RELACIÓN FACTURAS ACTUACIÓN 4'!P11&lt;&gt;""),'RELACIÓN FACTURAS ACTUACIÓN 4'!P11,IF(D189="SEGUNDO PAGO O POSTERIORES",G188,""))))</f>
        <v/>
      </c>
      <c r="H189" s="18"/>
      <c r="I189" s="29" t="str">
        <f>IF(D189="","",IF(J189="","REVISAR",IF(OR(J189&lt;EXPEDIENTE!$F$24,J189&gt;EXPEDIENTE!$F$26),"SI","NO")))</f>
        <v/>
      </c>
      <c r="J189" s="109" t="str">
        <f t="shared" si="45"/>
        <v/>
      </c>
      <c r="K189" s="106" t="str">
        <f>IF(D189="","",IF('RELACIÓN FACTURAS ACTUACIÓN 4'!AF11="","",'RELACIÓN FACTURAS ACTUACIÓN 4'!AF11))</f>
        <v/>
      </c>
      <c r="L189" s="18"/>
      <c r="M189" s="29" t="str">
        <f>IF(D189="","",IF(N189="","REVISAR",IF(OR(N189&lt;EXPEDIENTE!$F$24,N189&gt;EXPEDIENTE!$F$28),"SI","NO")))</f>
        <v/>
      </c>
      <c r="N189" s="174" t="str">
        <f t="shared" si="46"/>
        <v/>
      </c>
      <c r="O189" s="175">
        <f>IF(N189&lt;EXPEDIENTE!$H$24,-1,IF(N189&gt;EXPEDIENTE!$H$28,1,0))</f>
        <v>0</v>
      </c>
      <c r="P189" s="176" t="str">
        <f t="shared" si="47"/>
        <v/>
      </c>
      <c r="Q189" s="18"/>
      <c r="R189" s="196"/>
      <c r="S189" s="18" t="str">
        <f t="shared" si="48"/>
        <v/>
      </c>
      <c r="T189" s="29" t="str">
        <f t="shared" si="49"/>
        <v/>
      </c>
      <c r="U189" s="37" t="str">
        <f>IF('RELACIÓN FACTURAS ACTUACIÓN 4'!X11="","",'RELACIÓN FACTURAS ACTUACIÓN 4'!X11)</f>
        <v/>
      </c>
      <c r="V189" s="100" t="str">
        <f>IF('RELACIÓN FACTURAS ACTUACIÓN 4'!Y11="","",'RELACIÓN FACTURAS ACTUACIÓN 4'!Y11)</f>
        <v/>
      </c>
      <c r="W189" s="34"/>
      <c r="X189" s="103" t="str">
        <f t="shared" si="50"/>
        <v/>
      </c>
      <c r="Y189" s="41"/>
    </row>
    <row r="190" spans="2:25" ht="39.950000000000003" customHeight="1">
      <c r="B190" s="1">
        <f>IF(Y190&lt;&gt;"",MAX($B$6:B189)+1,0)</f>
        <v>0</v>
      </c>
      <c r="C190" s="4">
        <v>185</v>
      </c>
      <c r="D190" s="24" t="str">
        <f>IF('RELACIÓN FACTURAS ACTUACIÓN 4'!N12="","",'RELACIÓN FACTURAS ACTUACIÓN 4'!N12)</f>
        <v/>
      </c>
      <c r="E190" s="198" t="str">
        <f>IF(D190="SEGUNDO PAGO O POSTERIORES",E189,IF('RELACIÓN FACTURAS ACTUACIÓN 4'!O12="","",'RELACIÓN FACTURAS ACTUACIÓN 4'!O12))</f>
        <v/>
      </c>
      <c r="F190" s="25" t="str">
        <f>IF(D190="SEGUNDO PAGO O POSTERIORES",F189,IF('RELACIÓN FACTURAS ACTUACIÓN 4'!Q12="","",'RELACIÓN FACTURAS ACTUACIÓN 4'!Q12))</f>
        <v/>
      </c>
      <c r="G190" s="106" t="str">
        <f>IF(D190="","",IF(AND(D190="NUEVA FACTURA",'RELACIÓN FACTURAS ACTUACIÓN 4'!P12=""),"",IF(AND(D190="NUEVA FACTURA",'RELACIÓN FACTURAS ACTUACIÓN 4'!P12&lt;&gt;""),'RELACIÓN FACTURAS ACTUACIÓN 4'!P12,IF(D190="SEGUNDO PAGO O POSTERIORES",G189,""))))</f>
        <v/>
      </c>
      <c r="H190" s="18"/>
      <c r="I190" s="29" t="str">
        <f>IF(D190="","",IF(J190="","REVISAR",IF(OR(J190&lt;EXPEDIENTE!$F$24,J190&gt;EXPEDIENTE!$F$26),"SI","NO")))</f>
        <v/>
      </c>
      <c r="J190" s="109" t="str">
        <f t="shared" si="45"/>
        <v/>
      </c>
      <c r="K190" s="106" t="str">
        <f>IF(D190="","",IF('RELACIÓN FACTURAS ACTUACIÓN 4'!AF12="","",'RELACIÓN FACTURAS ACTUACIÓN 4'!AF12))</f>
        <v/>
      </c>
      <c r="L190" s="18"/>
      <c r="M190" s="29" t="str">
        <f>IF(D190="","",IF(N190="","REVISAR",IF(OR(N190&lt;EXPEDIENTE!$F$24,N190&gt;EXPEDIENTE!$F$28),"SI","NO")))</f>
        <v/>
      </c>
      <c r="N190" s="174" t="str">
        <f t="shared" si="46"/>
        <v/>
      </c>
      <c r="O190" s="175">
        <f>IF(N190&lt;EXPEDIENTE!$H$24,-1,IF(N190&gt;EXPEDIENTE!$H$28,1,0))</f>
        <v>0</v>
      </c>
      <c r="P190" s="176" t="str">
        <f t="shared" si="47"/>
        <v/>
      </c>
      <c r="Q190" s="18"/>
      <c r="R190" s="196"/>
      <c r="S190" s="18" t="str">
        <f t="shared" si="48"/>
        <v/>
      </c>
      <c r="T190" s="29" t="str">
        <f t="shared" si="49"/>
        <v/>
      </c>
      <c r="U190" s="37" t="str">
        <f>IF('RELACIÓN FACTURAS ACTUACIÓN 4'!X12="","",'RELACIÓN FACTURAS ACTUACIÓN 4'!X12)</f>
        <v/>
      </c>
      <c r="V190" s="100" t="str">
        <f>IF('RELACIÓN FACTURAS ACTUACIÓN 4'!Y12="","",'RELACIÓN FACTURAS ACTUACIÓN 4'!Y12)</f>
        <v/>
      </c>
      <c r="W190" s="34"/>
      <c r="X190" s="103" t="str">
        <f t="shared" si="50"/>
        <v/>
      </c>
      <c r="Y190" s="41"/>
    </row>
    <row r="191" spans="2:25" ht="39.950000000000003" customHeight="1">
      <c r="B191" s="1">
        <f>IF(Y191&lt;&gt;"",MAX($B$6:B190)+1,0)</f>
        <v>0</v>
      </c>
      <c r="C191" s="4">
        <v>186</v>
      </c>
      <c r="D191" s="24" t="str">
        <f>IF('RELACIÓN FACTURAS ACTUACIÓN 4'!N13="","",'RELACIÓN FACTURAS ACTUACIÓN 4'!N13)</f>
        <v/>
      </c>
      <c r="E191" s="198" t="str">
        <f>IF(D191="SEGUNDO PAGO O POSTERIORES",E190,IF('RELACIÓN FACTURAS ACTUACIÓN 4'!O13="","",'RELACIÓN FACTURAS ACTUACIÓN 4'!O13))</f>
        <v/>
      </c>
      <c r="F191" s="25" t="str">
        <f>IF(D191="SEGUNDO PAGO O POSTERIORES",F190,IF('RELACIÓN FACTURAS ACTUACIÓN 4'!Q13="","",'RELACIÓN FACTURAS ACTUACIÓN 4'!Q13))</f>
        <v/>
      </c>
      <c r="G191" s="106" t="str">
        <f>IF(D191="","",IF(AND(D191="NUEVA FACTURA",'RELACIÓN FACTURAS ACTUACIÓN 4'!P13=""),"",IF(AND(D191="NUEVA FACTURA",'RELACIÓN FACTURAS ACTUACIÓN 4'!P13&lt;&gt;""),'RELACIÓN FACTURAS ACTUACIÓN 4'!P13,IF(D191="SEGUNDO PAGO O POSTERIORES",G190,""))))</f>
        <v/>
      </c>
      <c r="H191" s="18"/>
      <c r="I191" s="29" t="str">
        <f>IF(D191="","",IF(J191="","REVISAR",IF(OR(J191&lt;EXPEDIENTE!$F$24,J191&gt;EXPEDIENTE!$F$26),"SI","NO")))</f>
        <v/>
      </c>
      <c r="J191" s="109" t="str">
        <f t="shared" si="45"/>
        <v/>
      </c>
      <c r="K191" s="106" t="str">
        <f>IF(D191="","",IF('RELACIÓN FACTURAS ACTUACIÓN 4'!AF13="","",'RELACIÓN FACTURAS ACTUACIÓN 4'!AF13))</f>
        <v/>
      </c>
      <c r="L191" s="18"/>
      <c r="M191" s="29" t="str">
        <f>IF(D191="","",IF(N191="","REVISAR",IF(OR(N191&lt;EXPEDIENTE!$F$24,N191&gt;EXPEDIENTE!$F$28),"SI","NO")))</f>
        <v/>
      </c>
      <c r="N191" s="174" t="str">
        <f t="shared" si="46"/>
        <v/>
      </c>
      <c r="O191" s="175">
        <f>IF(N191&lt;EXPEDIENTE!$H$24,-1,IF(N191&gt;EXPEDIENTE!$H$28,1,0))</f>
        <v>0</v>
      </c>
      <c r="P191" s="176" t="str">
        <f t="shared" si="47"/>
        <v/>
      </c>
      <c r="Q191" s="18"/>
      <c r="R191" s="196"/>
      <c r="S191" s="18" t="str">
        <f t="shared" si="48"/>
        <v/>
      </c>
      <c r="T191" s="29" t="str">
        <f t="shared" si="49"/>
        <v/>
      </c>
      <c r="U191" s="37" t="str">
        <f>IF('RELACIÓN FACTURAS ACTUACIÓN 4'!X13="","",'RELACIÓN FACTURAS ACTUACIÓN 4'!X13)</f>
        <v/>
      </c>
      <c r="V191" s="100" t="str">
        <f>IF('RELACIÓN FACTURAS ACTUACIÓN 4'!Y13="","",'RELACIÓN FACTURAS ACTUACIÓN 4'!Y13)</f>
        <v/>
      </c>
      <c r="W191" s="34"/>
      <c r="X191" s="103" t="str">
        <f t="shared" si="50"/>
        <v/>
      </c>
      <c r="Y191" s="41"/>
    </row>
    <row r="192" spans="2:25" ht="39.950000000000003" customHeight="1">
      <c r="B192" s="1">
        <f>IF(Y192&lt;&gt;"",MAX($B$6:B191)+1,0)</f>
        <v>0</v>
      </c>
      <c r="C192" s="4">
        <v>187</v>
      </c>
      <c r="D192" s="24" t="str">
        <f>IF('RELACIÓN FACTURAS ACTUACIÓN 4'!N14="","",'RELACIÓN FACTURAS ACTUACIÓN 4'!N14)</f>
        <v/>
      </c>
      <c r="E192" s="198" t="str">
        <f>IF(D192="SEGUNDO PAGO O POSTERIORES",E191,IF('RELACIÓN FACTURAS ACTUACIÓN 4'!O14="","",'RELACIÓN FACTURAS ACTUACIÓN 4'!O14))</f>
        <v/>
      </c>
      <c r="F192" s="25" t="str">
        <f>IF(D192="SEGUNDO PAGO O POSTERIORES",F191,IF('RELACIÓN FACTURAS ACTUACIÓN 4'!Q14="","",'RELACIÓN FACTURAS ACTUACIÓN 4'!Q14))</f>
        <v/>
      </c>
      <c r="G192" s="106" t="str">
        <f>IF(D192="","",IF(AND(D192="NUEVA FACTURA",'RELACIÓN FACTURAS ACTUACIÓN 4'!P14=""),"",IF(AND(D192="NUEVA FACTURA",'RELACIÓN FACTURAS ACTUACIÓN 4'!P14&lt;&gt;""),'RELACIÓN FACTURAS ACTUACIÓN 4'!P14,IF(D192="SEGUNDO PAGO O POSTERIORES",G191,""))))</f>
        <v/>
      </c>
      <c r="H192" s="18"/>
      <c r="I192" s="29" t="str">
        <f>IF(D192="","",IF(J192="","REVISAR",IF(OR(J192&lt;EXPEDIENTE!$F$24,J192&gt;EXPEDIENTE!$F$26),"SI","NO")))</f>
        <v/>
      </c>
      <c r="J192" s="109" t="str">
        <f t="shared" si="45"/>
        <v/>
      </c>
      <c r="K192" s="106" t="str">
        <f>IF(D192="","",IF('RELACIÓN FACTURAS ACTUACIÓN 4'!AF14="","",'RELACIÓN FACTURAS ACTUACIÓN 4'!AF14))</f>
        <v/>
      </c>
      <c r="L192" s="18"/>
      <c r="M192" s="29" t="str">
        <f>IF(D192="","",IF(N192="","REVISAR",IF(OR(N192&lt;EXPEDIENTE!$F$24,N192&gt;EXPEDIENTE!$F$28),"SI","NO")))</f>
        <v/>
      </c>
      <c r="N192" s="174" t="str">
        <f t="shared" si="46"/>
        <v/>
      </c>
      <c r="O192" s="175">
        <f>IF(N192&lt;EXPEDIENTE!$H$24,-1,IF(N192&gt;EXPEDIENTE!$H$28,1,0))</f>
        <v>0</v>
      </c>
      <c r="P192" s="176" t="str">
        <f t="shared" si="47"/>
        <v/>
      </c>
      <c r="Q192" s="18"/>
      <c r="R192" s="196"/>
      <c r="S192" s="18" t="str">
        <f t="shared" si="48"/>
        <v/>
      </c>
      <c r="T192" s="29" t="str">
        <f t="shared" si="49"/>
        <v/>
      </c>
      <c r="U192" s="37" t="str">
        <f>IF('RELACIÓN FACTURAS ACTUACIÓN 4'!X14="","",'RELACIÓN FACTURAS ACTUACIÓN 4'!X14)</f>
        <v/>
      </c>
      <c r="V192" s="100" t="str">
        <f>IF('RELACIÓN FACTURAS ACTUACIÓN 4'!Y14="","",'RELACIÓN FACTURAS ACTUACIÓN 4'!Y14)</f>
        <v/>
      </c>
      <c r="W192" s="34"/>
      <c r="X192" s="103" t="str">
        <f t="shared" si="50"/>
        <v/>
      </c>
      <c r="Y192" s="41"/>
    </row>
    <row r="193" spans="2:25" ht="39.950000000000003" customHeight="1">
      <c r="B193" s="1">
        <f>IF(Y193&lt;&gt;"",MAX($B$6:B192)+1,0)</f>
        <v>0</v>
      </c>
      <c r="C193" s="4">
        <v>188</v>
      </c>
      <c r="D193" s="24" t="str">
        <f>IF('RELACIÓN FACTURAS ACTUACIÓN 4'!N15="","",'RELACIÓN FACTURAS ACTUACIÓN 4'!N15)</f>
        <v/>
      </c>
      <c r="E193" s="198" t="str">
        <f>IF(D193="SEGUNDO PAGO O POSTERIORES",E192,IF('RELACIÓN FACTURAS ACTUACIÓN 4'!O15="","",'RELACIÓN FACTURAS ACTUACIÓN 4'!O15))</f>
        <v/>
      </c>
      <c r="F193" s="25" t="str">
        <f>IF(D193="SEGUNDO PAGO O POSTERIORES",F192,IF('RELACIÓN FACTURAS ACTUACIÓN 4'!Q15="","",'RELACIÓN FACTURAS ACTUACIÓN 4'!Q15))</f>
        <v/>
      </c>
      <c r="G193" s="106" t="str">
        <f>IF(D193="","",IF(AND(D193="NUEVA FACTURA",'RELACIÓN FACTURAS ACTUACIÓN 4'!P15=""),"",IF(AND(D193="NUEVA FACTURA",'RELACIÓN FACTURAS ACTUACIÓN 4'!P15&lt;&gt;""),'RELACIÓN FACTURAS ACTUACIÓN 4'!P15,IF(D193="SEGUNDO PAGO O POSTERIORES",G192,""))))</f>
        <v/>
      </c>
      <c r="H193" s="18"/>
      <c r="I193" s="29" t="str">
        <f>IF(D193="","",IF(J193="","REVISAR",IF(OR(J193&lt;EXPEDIENTE!$F$24,J193&gt;EXPEDIENTE!$F$26),"SI","NO")))</f>
        <v/>
      </c>
      <c r="J193" s="109" t="str">
        <f t="shared" si="45"/>
        <v/>
      </c>
      <c r="K193" s="106" t="str">
        <f>IF(D193="","",IF('RELACIÓN FACTURAS ACTUACIÓN 4'!AF15="","",'RELACIÓN FACTURAS ACTUACIÓN 4'!AF15))</f>
        <v/>
      </c>
      <c r="L193" s="18"/>
      <c r="M193" s="29" t="str">
        <f>IF(D193="","",IF(N193="","REVISAR",IF(OR(N193&lt;EXPEDIENTE!$F$24,N193&gt;EXPEDIENTE!$F$28),"SI","NO")))</f>
        <v/>
      </c>
      <c r="N193" s="174" t="str">
        <f t="shared" si="46"/>
        <v/>
      </c>
      <c r="O193" s="175">
        <f>IF(N193&lt;EXPEDIENTE!$H$24,-1,IF(N193&gt;EXPEDIENTE!$H$28,1,0))</f>
        <v>0</v>
      </c>
      <c r="P193" s="176" t="str">
        <f t="shared" si="47"/>
        <v/>
      </c>
      <c r="Q193" s="18"/>
      <c r="R193" s="196"/>
      <c r="S193" s="18" t="str">
        <f t="shared" si="48"/>
        <v/>
      </c>
      <c r="T193" s="29" t="str">
        <f t="shared" si="49"/>
        <v/>
      </c>
      <c r="U193" s="37" t="str">
        <f>IF('RELACIÓN FACTURAS ACTUACIÓN 4'!X15="","",'RELACIÓN FACTURAS ACTUACIÓN 4'!X15)</f>
        <v/>
      </c>
      <c r="V193" s="100" t="str">
        <f>IF('RELACIÓN FACTURAS ACTUACIÓN 4'!Y15="","",'RELACIÓN FACTURAS ACTUACIÓN 4'!Y15)</f>
        <v/>
      </c>
      <c r="W193" s="34"/>
      <c r="X193" s="103" t="str">
        <f t="shared" si="50"/>
        <v/>
      </c>
      <c r="Y193" s="41"/>
    </row>
    <row r="194" spans="2:25" ht="39.950000000000003" customHeight="1">
      <c r="B194" s="1">
        <f>IF(Y194&lt;&gt;"",MAX($B$6:B193)+1,0)</f>
        <v>0</v>
      </c>
      <c r="C194" s="4">
        <v>189</v>
      </c>
      <c r="D194" s="24" t="str">
        <f>IF('RELACIÓN FACTURAS ACTUACIÓN 4'!N16="","",'RELACIÓN FACTURAS ACTUACIÓN 4'!N16)</f>
        <v/>
      </c>
      <c r="E194" s="198" t="str">
        <f>IF(D194="SEGUNDO PAGO O POSTERIORES",E193,IF('RELACIÓN FACTURAS ACTUACIÓN 4'!O16="","",'RELACIÓN FACTURAS ACTUACIÓN 4'!O16))</f>
        <v/>
      </c>
      <c r="F194" s="25" t="str">
        <f>IF(D194="SEGUNDO PAGO O POSTERIORES",F193,IF('RELACIÓN FACTURAS ACTUACIÓN 4'!Q16="","",'RELACIÓN FACTURAS ACTUACIÓN 4'!Q16))</f>
        <v/>
      </c>
      <c r="G194" s="106" t="str">
        <f>IF(D194="","",IF(AND(D194="NUEVA FACTURA",'RELACIÓN FACTURAS ACTUACIÓN 4'!P16=""),"",IF(AND(D194="NUEVA FACTURA",'RELACIÓN FACTURAS ACTUACIÓN 4'!P16&lt;&gt;""),'RELACIÓN FACTURAS ACTUACIÓN 4'!P16,IF(D194="SEGUNDO PAGO O POSTERIORES",G193,""))))</f>
        <v/>
      </c>
      <c r="H194" s="18"/>
      <c r="I194" s="29" t="str">
        <f>IF(D194="","",IF(J194="","REVISAR",IF(OR(J194&lt;EXPEDIENTE!$F$24,J194&gt;EXPEDIENTE!$F$26),"SI","NO")))</f>
        <v/>
      </c>
      <c r="J194" s="109" t="str">
        <f t="shared" si="45"/>
        <v/>
      </c>
      <c r="K194" s="106" t="str">
        <f>IF(D194="","",IF('RELACIÓN FACTURAS ACTUACIÓN 4'!AF16="","",'RELACIÓN FACTURAS ACTUACIÓN 4'!AF16))</f>
        <v/>
      </c>
      <c r="L194" s="18"/>
      <c r="M194" s="29" t="str">
        <f>IF(D194="","",IF(N194="","REVISAR",IF(OR(N194&lt;EXPEDIENTE!$F$24,N194&gt;EXPEDIENTE!$F$28),"SI","NO")))</f>
        <v/>
      </c>
      <c r="N194" s="174" t="str">
        <f t="shared" si="46"/>
        <v/>
      </c>
      <c r="O194" s="175">
        <f>IF(N194&lt;EXPEDIENTE!$H$24,-1,IF(N194&gt;EXPEDIENTE!$H$28,1,0))</f>
        <v>0</v>
      </c>
      <c r="P194" s="176" t="str">
        <f t="shared" si="47"/>
        <v/>
      </c>
      <c r="Q194" s="18"/>
      <c r="R194" s="196"/>
      <c r="S194" s="18" t="str">
        <f t="shared" si="48"/>
        <v/>
      </c>
      <c r="T194" s="29" t="str">
        <f t="shared" si="49"/>
        <v/>
      </c>
      <c r="U194" s="37" t="str">
        <f>IF('RELACIÓN FACTURAS ACTUACIÓN 4'!X16="","",'RELACIÓN FACTURAS ACTUACIÓN 4'!X16)</f>
        <v/>
      </c>
      <c r="V194" s="100" t="str">
        <f>IF('RELACIÓN FACTURAS ACTUACIÓN 4'!Y16="","",'RELACIÓN FACTURAS ACTUACIÓN 4'!Y16)</f>
        <v/>
      </c>
      <c r="W194" s="34"/>
      <c r="X194" s="103" t="str">
        <f t="shared" si="50"/>
        <v/>
      </c>
      <c r="Y194" s="41"/>
    </row>
    <row r="195" spans="2:25" ht="39.950000000000003" customHeight="1">
      <c r="B195" s="1">
        <f>IF(Y195&lt;&gt;"",MAX($B$6:B194)+1,0)</f>
        <v>0</v>
      </c>
      <c r="C195" s="4">
        <v>190</v>
      </c>
      <c r="D195" s="24" t="str">
        <f>IF('RELACIÓN FACTURAS ACTUACIÓN 4'!N17="","",'RELACIÓN FACTURAS ACTUACIÓN 4'!N17)</f>
        <v/>
      </c>
      <c r="E195" s="198" t="str">
        <f>IF(D195="SEGUNDO PAGO O POSTERIORES",E194,IF('RELACIÓN FACTURAS ACTUACIÓN 4'!O17="","",'RELACIÓN FACTURAS ACTUACIÓN 4'!O17))</f>
        <v/>
      </c>
      <c r="F195" s="25" t="str">
        <f>IF(D195="SEGUNDO PAGO O POSTERIORES",F194,IF('RELACIÓN FACTURAS ACTUACIÓN 4'!Q17="","",'RELACIÓN FACTURAS ACTUACIÓN 4'!Q17))</f>
        <v/>
      </c>
      <c r="G195" s="106" t="str">
        <f>IF(D195="","",IF(AND(D195="NUEVA FACTURA",'RELACIÓN FACTURAS ACTUACIÓN 4'!P17=""),"",IF(AND(D195="NUEVA FACTURA",'RELACIÓN FACTURAS ACTUACIÓN 4'!P17&lt;&gt;""),'RELACIÓN FACTURAS ACTUACIÓN 4'!P17,IF(D195="SEGUNDO PAGO O POSTERIORES",G194,""))))</f>
        <v/>
      </c>
      <c r="H195" s="18"/>
      <c r="I195" s="29" t="str">
        <f>IF(D195="","",IF(J195="","REVISAR",IF(OR(J195&lt;EXPEDIENTE!$F$24,J195&gt;EXPEDIENTE!$F$26),"SI","NO")))</f>
        <v/>
      </c>
      <c r="J195" s="109" t="str">
        <f t="shared" si="45"/>
        <v/>
      </c>
      <c r="K195" s="106" t="str">
        <f>IF(D195="","",IF('RELACIÓN FACTURAS ACTUACIÓN 4'!AF17="","",'RELACIÓN FACTURAS ACTUACIÓN 4'!AF17))</f>
        <v/>
      </c>
      <c r="L195" s="18"/>
      <c r="M195" s="29" t="str">
        <f>IF(D195="","",IF(N195="","REVISAR",IF(OR(N195&lt;EXPEDIENTE!$F$24,N195&gt;EXPEDIENTE!$F$28),"SI","NO")))</f>
        <v/>
      </c>
      <c r="N195" s="174" t="str">
        <f t="shared" si="46"/>
        <v/>
      </c>
      <c r="O195" s="175">
        <f>IF(N195&lt;EXPEDIENTE!$H$24,-1,IF(N195&gt;EXPEDIENTE!$H$28,1,0))</f>
        <v>0</v>
      </c>
      <c r="P195" s="176" t="str">
        <f t="shared" si="47"/>
        <v/>
      </c>
      <c r="Q195" s="18"/>
      <c r="R195" s="196"/>
      <c r="S195" s="18" t="str">
        <f t="shared" si="48"/>
        <v/>
      </c>
      <c r="T195" s="29" t="str">
        <f t="shared" si="49"/>
        <v/>
      </c>
      <c r="U195" s="37" t="str">
        <f>IF('RELACIÓN FACTURAS ACTUACIÓN 4'!X17="","",'RELACIÓN FACTURAS ACTUACIÓN 4'!X17)</f>
        <v/>
      </c>
      <c r="V195" s="100" t="str">
        <f>IF('RELACIÓN FACTURAS ACTUACIÓN 4'!Y17="","",'RELACIÓN FACTURAS ACTUACIÓN 4'!Y17)</f>
        <v/>
      </c>
      <c r="W195" s="34"/>
      <c r="X195" s="103" t="str">
        <f t="shared" si="50"/>
        <v/>
      </c>
      <c r="Y195" s="41"/>
    </row>
    <row r="196" spans="2:25" ht="39.950000000000003" customHeight="1">
      <c r="B196" s="1">
        <f>IF(Y196&lt;&gt;"",MAX($B$6:B195)+1,0)</f>
        <v>0</v>
      </c>
      <c r="C196" s="4">
        <v>191</v>
      </c>
      <c r="D196" s="24" t="str">
        <f>IF('RELACIÓN FACTURAS ACTUACIÓN 4'!N18="","",'RELACIÓN FACTURAS ACTUACIÓN 4'!N18)</f>
        <v/>
      </c>
      <c r="E196" s="198" t="str">
        <f>IF(D196="SEGUNDO PAGO O POSTERIORES",E195,IF('RELACIÓN FACTURAS ACTUACIÓN 4'!O18="","",'RELACIÓN FACTURAS ACTUACIÓN 4'!O18))</f>
        <v/>
      </c>
      <c r="F196" s="25" t="str">
        <f>IF(D196="SEGUNDO PAGO O POSTERIORES",F195,IF('RELACIÓN FACTURAS ACTUACIÓN 4'!Q18="","",'RELACIÓN FACTURAS ACTUACIÓN 4'!Q18))</f>
        <v/>
      </c>
      <c r="G196" s="106" t="str">
        <f>IF(D196="","",IF(AND(D196="NUEVA FACTURA",'RELACIÓN FACTURAS ACTUACIÓN 4'!P18=""),"",IF(AND(D196="NUEVA FACTURA",'RELACIÓN FACTURAS ACTUACIÓN 4'!P18&lt;&gt;""),'RELACIÓN FACTURAS ACTUACIÓN 4'!P18,IF(D196="SEGUNDO PAGO O POSTERIORES",G195,""))))</f>
        <v/>
      </c>
      <c r="H196" s="18"/>
      <c r="I196" s="29" t="str">
        <f>IF(D196="","",IF(J196="","REVISAR",IF(OR(J196&lt;EXPEDIENTE!$F$24,J196&gt;EXPEDIENTE!$F$26),"SI","NO")))</f>
        <v/>
      </c>
      <c r="J196" s="109" t="str">
        <f t="shared" si="45"/>
        <v/>
      </c>
      <c r="K196" s="106" t="str">
        <f>IF(D196="","",IF('RELACIÓN FACTURAS ACTUACIÓN 4'!AF18="","",'RELACIÓN FACTURAS ACTUACIÓN 4'!AF18))</f>
        <v/>
      </c>
      <c r="L196" s="18"/>
      <c r="M196" s="29" t="str">
        <f>IF(D196="","",IF(N196="","REVISAR",IF(OR(N196&lt;EXPEDIENTE!$F$24,N196&gt;EXPEDIENTE!$F$28),"SI","NO")))</f>
        <v/>
      </c>
      <c r="N196" s="174" t="str">
        <f t="shared" si="46"/>
        <v/>
      </c>
      <c r="O196" s="175">
        <f>IF(N196&lt;EXPEDIENTE!$H$24,-1,IF(N196&gt;EXPEDIENTE!$H$28,1,0))</f>
        <v>0</v>
      </c>
      <c r="P196" s="176" t="str">
        <f t="shared" si="47"/>
        <v/>
      </c>
      <c r="Q196" s="18"/>
      <c r="R196" s="196"/>
      <c r="S196" s="18" t="str">
        <f t="shared" si="48"/>
        <v/>
      </c>
      <c r="T196" s="29" t="str">
        <f t="shared" si="49"/>
        <v/>
      </c>
      <c r="U196" s="37" t="str">
        <f>IF('RELACIÓN FACTURAS ACTUACIÓN 4'!X18="","",'RELACIÓN FACTURAS ACTUACIÓN 4'!X18)</f>
        <v/>
      </c>
      <c r="V196" s="100" t="str">
        <f>IF('RELACIÓN FACTURAS ACTUACIÓN 4'!Y18="","",'RELACIÓN FACTURAS ACTUACIÓN 4'!Y18)</f>
        <v/>
      </c>
      <c r="W196" s="34"/>
      <c r="X196" s="103" t="str">
        <f t="shared" si="50"/>
        <v/>
      </c>
      <c r="Y196" s="41"/>
    </row>
    <row r="197" spans="2:25" ht="39.950000000000003" customHeight="1">
      <c r="B197" s="1">
        <f>IF(Y197&lt;&gt;"",MAX($B$6:B196)+1,0)</f>
        <v>0</v>
      </c>
      <c r="C197" s="4">
        <v>192</v>
      </c>
      <c r="D197" s="24" t="str">
        <f>IF('RELACIÓN FACTURAS ACTUACIÓN 4'!N19="","",'RELACIÓN FACTURAS ACTUACIÓN 4'!N19)</f>
        <v/>
      </c>
      <c r="E197" s="198" t="str">
        <f>IF(D197="SEGUNDO PAGO O POSTERIORES",E196,IF('RELACIÓN FACTURAS ACTUACIÓN 4'!O19="","",'RELACIÓN FACTURAS ACTUACIÓN 4'!O19))</f>
        <v/>
      </c>
      <c r="F197" s="25" t="str">
        <f>IF(D197="SEGUNDO PAGO O POSTERIORES",F196,IF('RELACIÓN FACTURAS ACTUACIÓN 4'!Q19="","",'RELACIÓN FACTURAS ACTUACIÓN 4'!Q19))</f>
        <v/>
      </c>
      <c r="G197" s="106" t="str">
        <f>IF(D197="","",IF(AND(D197="NUEVA FACTURA",'RELACIÓN FACTURAS ACTUACIÓN 4'!P19=""),"",IF(AND(D197="NUEVA FACTURA",'RELACIÓN FACTURAS ACTUACIÓN 4'!P19&lt;&gt;""),'RELACIÓN FACTURAS ACTUACIÓN 4'!P19,IF(D197="SEGUNDO PAGO O POSTERIORES",G196,""))))</f>
        <v/>
      </c>
      <c r="H197" s="18"/>
      <c r="I197" s="29" t="str">
        <f>IF(D197="","",IF(J197="","REVISAR",IF(OR(J197&lt;EXPEDIENTE!$F$24,J197&gt;EXPEDIENTE!$F$26),"SI","NO")))</f>
        <v/>
      </c>
      <c r="J197" s="109" t="str">
        <f t="shared" si="45"/>
        <v/>
      </c>
      <c r="K197" s="106" t="str">
        <f>IF(D197="","",IF('RELACIÓN FACTURAS ACTUACIÓN 4'!AF19="","",'RELACIÓN FACTURAS ACTUACIÓN 4'!AF19))</f>
        <v/>
      </c>
      <c r="L197" s="18"/>
      <c r="M197" s="29" t="str">
        <f>IF(D197="","",IF(N197="","REVISAR",IF(OR(N197&lt;EXPEDIENTE!$F$24,N197&gt;EXPEDIENTE!$F$28),"SI","NO")))</f>
        <v/>
      </c>
      <c r="N197" s="174" t="str">
        <f t="shared" si="46"/>
        <v/>
      </c>
      <c r="O197" s="175">
        <f>IF(N197&lt;EXPEDIENTE!$H$24,-1,IF(N197&gt;EXPEDIENTE!$H$28,1,0))</f>
        <v>0</v>
      </c>
      <c r="P197" s="176" t="str">
        <f t="shared" si="47"/>
        <v/>
      </c>
      <c r="Q197" s="18"/>
      <c r="R197" s="196"/>
      <c r="S197" s="18" t="str">
        <f t="shared" si="48"/>
        <v/>
      </c>
      <c r="T197" s="29" t="str">
        <f t="shared" si="49"/>
        <v/>
      </c>
      <c r="U197" s="37" t="str">
        <f>IF('RELACIÓN FACTURAS ACTUACIÓN 4'!X19="","",'RELACIÓN FACTURAS ACTUACIÓN 4'!X19)</f>
        <v/>
      </c>
      <c r="V197" s="100" t="str">
        <f>IF('RELACIÓN FACTURAS ACTUACIÓN 4'!Y19="","",'RELACIÓN FACTURAS ACTUACIÓN 4'!Y19)</f>
        <v/>
      </c>
      <c r="W197" s="34"/>
      <c r="X197" s="103" t="str">
        <f t="shared" si="50"/>
        <v/>
      </c>
      <c r="Y197" s="41"/>
    </row>
    <row r="198" spans="2:25" ht="39.950000000000003" customHeight="1">
      <c r="B198" s="1">
        <f>IF(Y198&lt;&gt;"",MAX($B$6:B197)+1,0)</f>
        <v>0</v>
      </c>
      <c r="C198" s="4">
        <v>193</v>
      </c>
      <c r="D198" s="24" t="str">
        <f>IF('RELACIÓN FACTURAS ACTUACIÓN 4'!N20="","",'RELACIÓN FACTURAS ACTUACIÓN 4'!N20)</f>
        <v/>
      </c>
      <c r="E198" s="198" t="str">
        <f>IF(D198="SEGUNDO PAGO O POSTERIORES",E197,IF('RELACIÓN FACTURAS ACTUACIÓN 4'!O20="","",'RELACIÓN FACTURAS ACTUACIÓN 4'!O20))</f>
        <v/>
      </c>
      <c r="F198" s="25" t="str">
        <f>IF(D198="SEGUNDO PAGO O POSTERIORES",F197,IF('RELACIÓN FACTURAS ACTUACIÓN 4'!Q20="","",'RELACIÓN FACTURAS ACTUACIÓN 4'!Q20))</f>
        <v/>
      </c>
      <c r="G198" s="106" t="str">
        <f>IF(D198="","",IF(AND(D198="NUEVA FACTURA",'RELACIÓN FACTURAS ACTUACIÓN 4'!P20=""),"",IF(AND(D198="NUEVA FACTURA",'RELACIÓN FACTURAS ACTUACIÓN 4'!P20&lt;&gt;""),'RELACIÓN FACTURAS ACTUACIÓN 4'!P20,IF(D198="SEGUNDO PAGO O POSTERIORES",G197,""))))</f>
        <v/>
      </c>
      <c r="H198" s="18"/>
      <c r="I198" s="29" t="str">
        <f>IF(D198="","",IF(J198="","REVISAR",IF(OR(J198&lt;EXPEDIENTE!$F$24,J198&gt;EXPEDIENTE!$F$26),"SI","NO")))</f>
        <v/>
      </c>
      <c r="J198" s="109" t="str">
        <f t="shared" si="45"/>
        <v/>
      </c>
      <c r="K198" s="106" t="str">
        <f>IF(D198="","",IF('RELACIÓN FACTURAS ACTUACIÓN 4'!AF20="","",'RELACIÓN FACTURAS ACTUACIÓN 4'!AF20))</f>
        <v/>
      </c>
      <c r="L198" s="18"/>
      <c r="M198" s="29" t="str">
        <f>IF(D198="","",IF(N198="","REVISAR",IF(OR(N198&lt;EXPEDIENTE!$F$24,N198&gt;EXPEDIENTE!$F$28),"SI","NO")))</f>
        <v/>
      </c>
      <c r="N198" s="174" t="str">
        <f t="shared" si="46"/>
        <v/>
      </c>
      <c r="O198" s="175">
        <f>IF(N198&lt;EXPEDIENTE!$H$24,-1,IF(N198&gt;EXPEDIENTE!$H$28,1,0))</f>
        <v>0</v>
      </c>
      <c r="P198" s="176" t="str">
        <f t="shared" si="47"/>
        <v/>
      </c>
      <c r="Q198" s="18"/>
      <c r="R198" s="196"/>
      <c r="S198" s="18" t="str">
        <f t="shared" si="48"/>
        <v/>
      </c>
      <c r="T198" s="29" t="str">
        <f t="shared" si="49"/>
        <v/>
      </c>
      <c r="U198" s="37" t="str">
        <f>IF('RELACIÓN FACTURAS ACTUACIÓN 4'!X20="","",'RELACIÓN FACTURAS ACTUACIÓN 4'!X20)</f>
        <v/>
      </c>
      <c r="V198" s="100" t="str">
        <f>IF('RELACIÓN FACTURAS ACTUACIÓN 4'!Y20="","",'RELACIÓN FACTURAS ACTUACIÓN 4'!Y20)</f>
        <v/>
      </c>
      <c r="W198" s="34"/>
      <c r="X198" s="103" t="str">
        <f t="shared" si="50"/>
        <v/>
      </c>
      <c r="Y198" s="41"/>
    </row>
    <row r="199" spans="2:25" ht="39.950000000000003" customHeight="1">
      <c r="B199" s="1">
        <f>IF(Y199&lt;&gt;"",MAX($B$6:B198)+1,0)</f>
        <v>0</v>
      </c>
      <c r="C199" s="4">
        <v>194</v>
      </c>
      <c r="D199" s="24" t="str">
        <f>IF('RELACIÓN FACTURAS ACTUACIÓN 4'!N21="","",'RELACIÓN FACTURAS ACTUACIÓN 4'!N21)</f>
        <v/>
      </c>
      <c r="E199" s="198" t="str">
        <f>IF(D199="SEGUNDO PAGO O POSTERIORES",E198,IF('RELACIÓN FACTURAS ACTUACIÓN 4'!O21="","",'RELACIÓN FACTURAS ACTUACIÓN 4'!O21))</f>
        <v/>
      </c>
      <c r="F199" s="25" t="str">
        <f>IF(D199="SEGUNDO PAGO O POSTERIORES",F198,IF('RELACIÓN FACTURAS ACTUACIÓN 4'!Q21="","",'RELACIÓN FACTURAS ACTUACIÓN 4'!Q21))</f>
        <v/>
      </c>
      <c r="G199" s="106" t="str">
        <f>IF(D199="","",IF(AND(D199="NUEVA FACTURA",'RELACIÓN FACTURAS ACTUACIÓN 4'!P21=""),"",IF(AND(D199="NUEVA FACTURA",'RELACIÓN FACTURAS ACTUACIÓN 4'!P21&lt;&gt;""),'RELACIÓN FACTURAS ACTUACIÓN 4'!P21,IF(D199="SEGUNDO PAGO O POSTERIORES",G198,""))))</f>
        <v/>
      </c>
      <c r="H199" s="18"/>
      <c r="I199" s="29" t="str">
        <f>IF(D199="","",IF(J199="","REVISAR",IF(OR(J199&lt;EXPEDIENTE!$F$24,J199&gt;EXPEDIENTE!$F$26),"SI","NO")))</f>
        <v/>
      </c>
      <c r="J199" s="109" t="str">
        <f t="shared" si="45"/>
        <v/>
      </c>
      <c r="K199" s="106" t="str">
        <f>IF(D199="","",IF('RELACIÓN FACTURAS ACTUACIÓN 4'!AF21="","",'RELACIÓN FACTURAS ACTUACIÓN 4'!AF21))</f>
        <v/>
      </c>
      <c r="L199" s="18"/>
      <c r="M199" s="29" t="str">
        <f>IF(D199="","",IF(N199="","REVISAR",IF(OR(N199&lt;EXPEDIENTE!$F$24,N199&gt;EXPEDIENTE!$F$28),"SI","NO")))</f>
        <v/>
      </c>
      <c r="N199" s="174" t="str">
        <f t="shared" si="46"/>
        <v/>
      </c>
      <c r="O199" s="175">
        <f>IF(N199&lt;EXPEDIENTE!$H$24,-1,IF(N199&gt;EXPEDIENTE!$H$28,1,0))</f>
        <v>0</v>
      </c>
      <c r="P199" s="176" t="str">
        <f t="shared" si="47"/>
        <v/>
      </c>
      <c r="Q199" s="18"/>
      <c r="R199" s="196"/>
      <c r="S199" s="18" t="str">
        <f t="shared" si="48"/>
        <v/>
      </c>
      <c r="T199" s="29" t="str">
        <f t="shared" si="49"/>
        <v/>
      </c>
      <c r="U199" s="37" t="str">
        <f>IF('RELACIÓN FACTURAS ACTUACIÓN 4'!X21="","",'RELACIÓN FACTURAS ACTUACIÓN 4'!X21)</f>
        <v/>
      </c>
      <c r="V199" s="100" t="str">
        <f>IF('RELACIÓN FACTURAS ACTUACIÓN 4'!Y21="","",'RELACIÓN FACTURAS ACTUACIÓN 4'!Y21)</f>
        <v/>
      </c>
      <c r="W199" s="34"/>
      <c r="X199" s="103" t="str">
        <f t="shared" si="50"/>
        <v/>
      </c>
      <c r="Y199" s="41"/>
    </row>
    <row r="200" spans="2:25" ht="39.950000000000003" customHeight="1">
      <c r="B200" s="1">
        <f>IF(Y200&lt;&gt;"",MAX($B$6:B199)+1,0)</f>
        <v>0</v>
      </c>
      <c r="C200" s="4">
        <v>195</v>
      </c>
      <c r="D200" s="24" t="str">
        <f>IF('RELACIÓN FACTURAS ACTUACIÓN 4'!N22="","",'RELACIÓN FACTURAS ACTUACIÓN 4'!N22)</f>
        <v/>
      </c>
      <c r="E200" s="198" t="str">
        <f>IF(D200="SEGUNDO PAGO O POSTERIORES",E199,IF('RELACIÓN FACTURAS ACTUACIÓN 4'!O22="","",'RELACIÓN FACTURAS ACTUACIÓN 4'!O22))</f>
        <v/>
      </c>
      <c r="F200" s="25" t="str">
        <f>IF(D200="SEGUNDO PAGO O POSTERIORES",F199,IF('RELACIÓN FACTURAS ACTUACIÓN 4'!Q22="","",'RELACIÓN FACTURAS ACTUACIÓN 4'!Q22))</f>
        <v/>
      </c>
      <c r="G200" s="106" t="str">
        <f>IF(D200="","",IF(AND(D200="NUEVA FACTURA",'RELACIÓN FACTURAS ACTUACIÓN 4'!P22=""),"",IF(AND(D200="NUEVA FACTURA",'RELACIÓN FACTURAS ACTUACIÓN 4'!P22&lt;&gt;""),'RELACIÓN FACTURAS ACTUACIÓN 4'!P22,IF(D200="SEGUNDO PAGO O POSTERIORES",G199,""))))</f>
        <v/>
      </c>
      <c r="H200" s="18"/>
      <c r="I200" s="29" t="str">
        <f>IF(D200="","",IF(J200="","REVISAR",IF(OR(J200&lt;EXPEDIENTE!$F$24,J200&gt;EXPEDIENTE!$F$26),"SI","NO")))</f>
        <v/>
      </c>
      <c r="J200" s="109" t="str">
        <f t="shared" si="45"/>
        <v/>
      </c>
      <c r="K200" s="106" t="str">
        <f>IF(D200="","",IF('RELACIÓN FACTURAS ACTUACIÓN 4'!AF22="","",'RELACIÓN FACTURAS ACTUACIÓN 4'!AF22))</f>
        <v/>
      </c>
      <c r="L200" s="18"/>
      <c r="M200" s="29" t="str">
        <f>IF(D200="","",IF(N200="","REVISAR",IF(OR(N200&lt;EXPEDIENTE!$F$24,N200&gt;EXPEDIENTE!$F$28),"SI","NO")))</f>
        <v/>
      </c>
      <c r="N200" s="174" t="str">
        <f t="shared" si="46"/>
        <v/>
      </c>
      <c r="O200" s="175">
        <f>IF(N200&lt;EXPEDIENTE!$H$24,-1,IF(N200&gt;EXPEDIENTE!$H$28,1,0))</f>
        <v>0</v>
      </c>
      <c r="P200" s="176" t="str">
        <f t="shared" si="47"/>
        <v/>
      </c>
      <c r="Q200" s="18"/>
      <c r="R200" s="196"/>
      <c r="S200" s="18" t="str">
        <f t="shared" si="48"/>
        <v/>
      </c>
      <c r="T200" s="29" t="str">
        <f t="shared" si="49"/>
        <v/>
      </c>
      <c r="U200" s="37" t="str">
        <f>IF('RELACIÓN FACTURAS ACTUACIÓN 4'!X22="","",'RELACIÓN FACTURAS ACTUACIÓN 4'!X22)</f>
        <v/>
      </c>
      <c r="V200" s="100" t="str">
        <f>IF('RELACIÓN FACTURAS ACTUACIÓN 4'!Y22="","",'RELACIÓN FACTURAS ACTUACIÓN 4'!Y22)</f>
        <v/>
      </c>
      <c r="W200" s="34"/>
      <c r="X200" s="103" t="str">
        <f t="shared" si="50"/>
        <v/>
      </c>
      <c r="Y200" s="41"/>
    </row>
    <row r="201" spans="2:25" ht="39.950000000000003" customHeight="1">
      <c r="B201" s="1">
        <f>IF(Y201&lt;&gt;"",MAX($B$6:B200)+1,0)</f>
        <v>0</v>
      </c>
      <c r="C201" s="4">
        <v>196</v>
      </c>
      <c r="D201" s="24" t="str">
        <f>IF('RELACIÓN FACTURAS ACTUACIÓN 4'!N23="","",'RELACIÓN FACTURAS ACTUACIÓN 4'!N23)</f>
        <v/>
      </c>
      <c r="E201" s="198" t="str">
        <f>IF(D201="SEGUNDO PAGO O POSTERIORES",E200,IF('RELACIÓN FACTURAS ACTUACIÓN 4'!O23="","",'RELACIÓN FACTURAS ACTUACIÓN 4'!O23))</f>
        <v/>
      </c>
      <c r="F201" s="25" t="str">
        <f>IF(D201="SEGUNDO PAGO O POSTERIORES",F200,IF('RELACIÓN FACTURAS ACTUACIÓN 4'!Q23="","",'RELACIÓN FACTURAS ACTUACIÓN 4'!Q23))</f>
        <v/>
      </c>
      <c r="G201" s="106" t="str">
        <f>IF(D201="","",IF(AND(D201="NUEVA FACTURA",'RELACIÓN FACTURAS ACTUACIÓN 4'!P23=""),"",IF(AND(D201="NUEVA FACTURA",'RELACIÓN FACTURAS ACTUACIÓN 4'!P23&lt;&gt;""),'RELACIÓN FACTURAS ACTUACIÓN 4'!P23,IF(D201="SEGUNDO PAGO O POSTERIORES",G200,""))))</f>
        <v/>
      </c>
      <c r="H201" s="18"/>
      <c r="I201" s="29" t="str">
        <f>IF(D201="","",IF(J201="","REVISAR",IF(OR(J201&lt;EXPEDIENTE!$F$24,J201&gt;EXPEDIENTE!$F$26),"SI","NO")))</f>
        <v/>
      </c>
      <c r="J201" s="109" t="str">
        <f t="shared" si="45"/>
        <v/>
      </c>
      <c r="K201" s="106" t="str">
        <f>IF(D201="","",IF('RELACIÓN FACTURAS ACTUACIÓN 4'!AF23="","",'RELACIÓN FACTURAS ACTUACIÓN 4'!AF23))</f>
        <v/>
      </c>
      <c r="L201" s="18"/>
      <c r="M201" s="29" t="str">
        <f>IF(D201="","",IF(N201="","REVISAR",IF(OR(N201&lt;EXPEDIENTE!$F$24,N201&gt;EXPEDIENTE!$F$28),"SI","NO")))</f>
        <v/>
      </c>
      <c r="N201" s="174" t="str">
        <f t="shared" si="46"/>
        <v/>
      </c>
      <c r="O201" s="175">
        <f>IF(N201&lt;EXPEDIENTE!$H$24,-1,IF(N201&gt;EXPEDIENTE!$H$28,1,0))</f>
        <v>0</v>
      </c>
      <c r="P201" s="176" t="str">
        <f t="shared" si="47"/>
        <v/>
      </c>
      <c r="Q201" s="18"/>
      <c r="R201" s="196"/>
      <c r="S201" s="18" t="str">
        <f t="shared" si="48"/>
        <v/>
      </c>
      <c r="T201" s="29" t="str">
        <f t="shared" si="49"/>
        <v/>
      </c>
      <c r="U201" s="37" t="str">
        <f>IF('RELACIÓN FACTURAS ACTUACIÓN 4'!X23="","",'RELACIÓN FACTURAS ACTUACIÓN 4'!X23)</f>
        <v/>
      </c>
      <c r="V201" s="100" t="str">
        <f>IF('RELACIÓN FACTURAS ACTUACIÓN 4'!Y23="","",'RELACIÓN FACTURAS ACTUACIÓN 4'!Y23)</f>
        <v/>
      </c>
      <c r="W201" s="34"/>
      <c r="X201" s="103" t="str">
        <f t="shared" si="50"/>
        <v/>
      </c>
      <c r="Y201" s="41"/>
    </row>
    <row r="202" spans="2:25" ht="39.950000000000003" customHeight="1">
      <c r="B202" s="1">
        <f>IF(Y202&lt;&gt;"",MAX($B$6:B201)+1,0)</f>
        <v>0</v>
      </c>
      <c r="C202" s="4">
        <v>197</v>
      </c>
      <c r="D202" s="24" t="str">
        <f>IF('RELACIÓN FACTURAS ACTUACIÓN 4'!N24="","",'RELACIÓN FACTURAS ACTUACIÓN 4'!N24)</f>
        <v/>
      </c>
      <c r="E202" s="198" t="str">
        <f>IF(D202="SEGUNDO PAGO O POSTERIORES",E201,IF('RELACIÓN FACTURAS ACTUACIÓN 4'!O24="","",'RELACIÓN FACTURAS ACTUACIÓN 4'!O24))</f>
        <v/>
      </c>
      <c r="F202" s="25" t="str">
        <f>IF(D202="SEGUNDO PAGO O POSTERIORES",F201,IF('RELACIÓN FACTURAS ACTUACIÓN 4'!Q24="","",'RELACIÓN FACTURAS ACTUACIÓN 4'!Q24))</f>
        <v/>
      </c>
      <c r="G202" s="106" t="str">
        <f>IF(D202="","",IF(AND(D202="NUEVA FACTURA",'RELACIÓN FACTURAS ACTUACIÓN 4'!P24=""),"",IF(AND(D202="NUEVA FACTURA",'RELACIÓN FACTURAS ACTUACIÓN 4'!P24&lt;&gt;""),'RELACIÓN FACTURAS ACTUACIÓN 4'!P24,IF(D202="SEGUNDO PAGO O POSTERIORES",G201,""))))</f>
        <v/>
      </c>
      <c r="H202" s="18"/>
      <c r="I202" s="29" t="str">
        <f>IF(D202="","",IF(J202="","REVISAR",IF(OR(J202&lt;EXPEDIENTE!$F$24,J202&gt;EXPEDIENTE!$F$26),"SI","NO")))</f>
        <v/>
      </c>
      <c r="J202" s="109" t="str">
        <f t="shared" si="45"/>
        <v/>
      </c>
      <c r="K202" s="106" t="str">
        <f>IF(D202="","",IF('RELACIÓN FACTURAS ACTUACIÓN 4'!AF24="","",'RELACIÓN FACTURAS ACTUACIÓN 4'!AF24))</f>
        <v/>
      </c>
      <c r="L202" s="18"/>
      <c r="M202" s="29" t="str">
        <f>IF(D202="","",IF(N202="","REVISAR",IF(OR(N202&lt;EXPEDIENTE!$F$24,N202&gt;EXPEDIENTE!$F$28),"SI","NO")))</f>
        <v/>
      </c>
      <c r="N202" s="174" t="str">
        <f t="shared" si="46"/>
        <v/>
      </c>
      <c r="O202" s="175">
        <f>IF(N202&lt;EXPEDIENTE!$H$24,-1,IF(N202&gt;EXPEDIENTE!$H$28,1,0))</f>
        <v>0</v>
      </c>
      <c r="P202" s="176" t="str">
        <f t="shared" si="47"/>
        <v/>
      </c>
      <c r="Q202" s="18"/>
      <c r="R202" s="196"/>
      <c r="S202" s="18" t="str">
        <f t="shared" si="48"/>
        <v/>
      </c>
      <c r="T202" s="29" t="str">
        <f t="shared" si="49"/>
        <v/>
      </c>
      <c r="U202" s="37" t="str">
        <f>IF('RELACIÓN FACTURAS ACTUACIÓN 4'!X24="","",'RELACIÓN FACTURAS ACTUACIÓN 4'!X24)</f>
        <v/>
      </c>
      <c r="V202" s="100" t="str">
        <f>IF('RELACIÓN FACTURAS ACTUACIÓN 4'!Y24="","",'RELACIÓN FACTURAS ACTUACIÓN 4'!Y24)</f>
        <v/>
      </c>
      <c r="W202" s="34"/>
      <c r="X202" s="103" t="str">
        <f t="shared" si="50"/>
        <v/>
      </c>
      <c r="Y202" s="41"/>
    </row>
    <row r="203" spans="2:25" ht="39.950000000000003" customHeight="1">
      <c r="B203" s="1">
        <f>IF(Y203&lt;&gt;"",MAX($B$6:B202)+1,0)</f>
        <v>0</v>
      </c>
      <c r="C203" s="4">
        <v>198</v>
      </c>
      <c r="D203" s="24" t="str">
        <f>IF('RELACIÓN FACTURAS ACTUACIÓN 4'!N25="","",'RELACIÓN FACTURAS ACTUACIÓN 4'!N25)</f>
        <v/>
      </c>
      <c r="E203" s="198" t="str">
        <f>IF(D203="SEGUNDO PAGO O POSTERIORES",E202,IF('RELACIÓN FACTURAS ACTUACIÓN 4'!O25="","",'RELACIÓN FACTURAS ACTUACIÓN 4'!O25))</f>
        <v/>
      </c>
      <c r="F203" s="25" t="str">
        <f>IF(D203="SEGUNDO PAGO O POSTERIORES",F202,IF('RELACIÓN FACTURAS ACTUACIÓN 4'!Q25="","",'RELACIÓN FACTURAS ACTUACIÓN 4'!Q25))</f>
        <v/>
      </c>
      <c r="G203" s="106" t="str">
        <f>IF(D203="","",IF(AND(D203="NUEVA FACTURA",'RELACIÓN FACTURAS ACTUACIÓN 4'!P25=""),"",IF(AND(D203="NUEVA FACTURA",'RELACIÓN FACTURAS ACTUACIÓN 4'!P25&lt;&gt;""),'RELACIÓN FACTURAS ACTUACIÓN 4'!P25,IF(D203="SEGUNDO PAGO O POSTERIORES",G202,""))))</f>
        <v/>
      </c>
      <c r="H203" s="18"/>
      <c r="I203" s="29" t="str">
        <f>IF(D203="","",IF(J203="","REVISAR",IF(OR(J203&lt;EXPEDIENTE!$F$24,J203&gt;EXPEDIENTE!$F$26),"SI","NO")))</f>
        <v/>
      </c>
      <c r="J203" s="109" t="str">
        <f t="shared" si="45"/>
        <v/>
      </c>
      <c r="K203" s="106" t="str">
        <f>IF(D203="","",IF('RELACIÓN FACTURAS ACTUACIÓN 4'!AF25="","",'RELACIÓN FACTURAS ACTUACIÓN 4'!AF25))</f>
        <v/>
      </c>
      <c r="L203" s="18"/>
      <c r="M203" s="29" t="str">
        <f>IF(D203="","",IF(N203="","REVISAR",IF(OR(N203&lt;EXPEDIENTE!$F$24,N203&gt;EXPEDIENTE!$F$28),"SI","NO")))</f>
        <v/>
      </c>
      <c r="N203" s="174" t="str">
        <f t="shared" si="46"/>
        <v/>
      </c>
      <c r="O203" s="175">
        <f>IF(N203&lt;EXPEDIENTE!$H$24,-1,IF(N203&gt;EXPEDIENTE!$H$28,1,0))</f>
        <v>0</v>
      </c>
      <c r="P203" s="176" t="str">
        <f t="shared" si="47"/>
        <v/>
      </c>
      <c r="Q203" s="18"/>
      <c r="R203" s="196"/>
      <c r="S203" s="18" t="str">
        <f t="shared" si="48"/>
        <v/>
      </c>
      <c r="T203" s="29" t="str">
        <f t="shared" si="49"/>
        <v/>
      </c>
      <c r="U203" s="37" t="str">
        <f>IF('RELACIÓN FACTURAS ACTUACIÓN 4'!X25="","",'RELACIÓN FACTURAS ACTUACIÓN 4'!X25)</f>
        <v/>
      </c>
      <c r="V203" s="100" t="str">
        <f>IF('RELACIÓN FACTURAS ACTUACIÓN 4'!Y25="","",'RELACIÓN FACTURAS ACTUACIÓN 4'!Y25)</f>
        <v/>
      </c>
      <c r="W203" s="34"/>
      <c r="X203" s="103" t="str">
        <f t="shared" si="50"/>
        <v/>
      </c>
      <c r="Y203" s="41"/>
    </row>
    <row r="204" spans="2:25" ht="39.950000000000003" customHeight="1">
      <c r="B204" s="1">
        <f>IF(Y204&lt;&gt;"",MAX($B$6:B203)+1,0)</f>
        <v>0</v>
      </c>
      <c r="C204" s="4">
        <v>199</v>
      </c>
      <c r="D204" s="24" t="str">
        <f>IF('RELACIÓN FACTURAS ACTUACIÓN 4'!N26="","",'RELACIÓN FACTURAS ACTUACIÓN 4'!N26)</f>
        <v/>
      </c>
      <c r="E204" s="198" t="str">
        <f>IF(D204="SEGUNDO PAGO O POSTERIORES",E203,IF('RELACIÓN FACTURAS ACTUACIÓN 4'!O26="","",'RELACIÓN FACTURAS ACTUACIÓN 4'!O26))</f>
        <v/>
      </c>
      <c r="F204" s="25" t="str">
        <f>IF(D204="SEGUNDO PAGO O POSTERIORES",F203,IF('RELACIÓN FACTURAS ACTUACIÓN 4'!Q26="","",'RELACIÓN FACTURAS ACTUACIÓN 4'!Q26))</f>
        <v/>
      </c>
      <c r="G204" s="106" t="str">
        <f>IF(D204="","",IF(AND(D204="NUEVA FACTURA",'RELACIÓN FACTURAS ACTUACIÓN 4'!P26=""),"",IF(AND(D204="NUEVA FACTURA",'RELACIÓN FACTURAS ACTUACIÓN 4'!P26&lt;&gt;""),'RELACIÓN FACTURAS ACTUACIÓN 4'!P26,IF(D204="SEGUNDO PAGO O POSTERIORES",G203,""))))</f>
        <v/>
      </c>
      <c r="H204" s="18"/>
      <c r="I204" s="29" t="str">
        <f>IF(D204="","",IF(J204="","REVISAR",IF(OR(J204&lt;EXPEDIENTE!$F$24,J204&gt;EXPEDIENTE!$F$26),"SI","NO")))</f>
        <v/>
      </c>
      <c r="J204" s="109" t="str">
        <f t="shared" si="45"/>
        <v/>
      </c>
      <c r="K204" s="106" t="str">
        <f>IF(D204="","",IF('RELACIÓN FACTURAS ACTUACIÓN 4'!AF26="","",'RELACIÓN FACTURAS ACTUACIÓN 4'!AF26))</f>
        <v/>
      </c>
      <c r="L204" s="18"/>
      <c r="M204" s="29" t="str">
        <f>IF(D204="","",IF(N204="","REVISAR",IF(OR(N204&lt;EXPEDIENTE!$F$24,N204&gt;EXPEDIENTE!$F$28),"SI","NO")))</f>
        <v/>
      </c>
      <c r="N204" s="174" t="str">
        <f t="shared" si="46"/>
        <v/>
      </c>
      <c r="O204" s="175">
        <f>IF(N204&lt;EXPEDIENTE!$H$24,-1,IF(N204&gt;EXPEDIENTE!$H$28,1,0))</f>
        <v>0</v>
      </c>
      <c r="P204" s="176" t="str">
        <f t="shared" si="47"/>
        <v/>
      </c>
      <c r="Q204" s="18"/>
      <c r="R204" s="196"/>
      <c r="S204" s="18" t="str">
        <f t="shared" si="48"/>
        <v/>
      </c>
      <c r="T204" s="29" t="str">
        <f t="shared" si="49"/>
        <v/>
      </c>
      <c r="U204" s="37" t="str">
        <f>IF('RELACIÓN FACTURAS ACTUACIÓN 4'!X26="","",'RELACIÓN FACTURAS ACTUACIÓN 4'!X26)</f>
        <v/>
      </c>
      <c r="V204" s="100" t="str">
        <f>IF('RELACIÓN FACTURAS ACTUACIÓN 4'!Y26="","",'RELACIÓN FACTURAS ACTUACIÓN 4'!Y26)</f>
        <v/>
      </c>
      <c r="W204" s="34"/>
      <c r="X204" s="103" t="str">
        <f t="shared" si="50"/>
        <v/>
      </c>
      <c r="Y204" s="41"/>
    </row>
    <row r="205" spans="2:25" ht="39.950000000000003" customHeight="1">
      <c r="B205" s="1">
        <f>IF(Y205&lt;&gt;"",MAX($B$6:B204)+1,0)</f>
        <v>0</v>
      </c>
      <c r="C205" s="4">
        <v>200</v>
      </c>
      <c r="D205" s="24" t="str">
        <f>IF('RELACIÓN FACTURAS ACTUACIÓN 4'!N27="","",'RELACIÓN FACTURAS ACTUACIÓN 4'!N27)</f>
        <v/>
      </c>
      <c r="E205" s="198" t="str">
        <f>IF(D205="SEGUNDO PAGO O POSTERIORES",E204,IF('RELACIÓN FACTURAS ACTUACIÓN 4'!O27="","",'RELACIÓN FACTURAS ACTUACIÓN 4'!O27))</f>
        <v/>
      </c>
      <c r="F205" s="25" t="str">
        <f>IF(D205="SEGUNDO PAGO O POSTERIORES",F204,IF('RELACIÓN FACTURAS ACTUACIÓN 4'!Q27="","",'RELACIÓN FACTURAS ACTUACIÓN 4'!Q27))</f>
        <v/>
      </c>
      <c r="G205" s="106" t="str">
        <f>IF(D205="","",IF(AND(D205="NUEVA FACTURA",'RELACIÓN FACTURAS ACTUACIÓN 4'!P27=""),"",IF(AND(D205="NUEVA FACTURA",'RELACIÓN FACTURAS ACTUACIÓN 4'!P27&lt;&gt;""),'RELACIÓN FACTURAS ACTUACIÓN 4'!P27,IF(D205="SEGUNDO PAGO O POSTERIORES",G204,""))))</f>
        <v/>
      </c>
      <c r="H205" s="18"/>
      <c r="I205" s="29" t="str">
        <f>IF(D205="","",IF(J205="","REVISAR",IF(OR(J205&lt;EXPEDIENTE!$F$24,J205&gt;EXPEDIENTE!$F$26),"SI","NO")))</f>
        <v/>
      </c>
      <c r="J205" s="109" t="str">
        <f t="shared" si="45"/>
        <v/>
      </c>
      <c r="K205" s="106" t="str">
        <f>IF(D205="","",IF('RELACIÓN FACTURAS ACTUACIÓN 4'!AF27="","",'RELACIÓN FACTURAS ACTUACIÓN 4'!AF27))</f>
        <v/>
      </c>
      <c r="L205" s="18"/>
      <c r="M205" s="29" t="str">
        <f>IF(D205="","",IF(N205="","REVISAR",IF(OR(N205&lt;EXPEDIENTE!$F$24,N205&gt;EXPEDIENTE!$F$28),"SI","NO")))</f>
        <v/>
      </c>
      <c r="N205" s="174" t="str">
        <f t="shared" si="46"/>
        <v/>
      </c>
      <c r="O205" s="175">
        <f>IF(N205&lt;EXPEDIENTE!$H$24,-1,IF(N205&gt;EXPEDIENTE!$H$28,1,0))</f>
        <v>0</v>
      </c>
      <c r="P205" s="176" t="str">
        <f t="shared" si="47"/>
        <v/>
      </c>
      <c r="Q205" s="18"/>
      <c r="R205" s="196"/>
      <c r="S205" s="18" t="str">
        <f t="shared" si="48"/>
        <v/>
      </c>
      <c r="T205" s="29" t="str">
        <f t="shared" si="49"/>
        <v/>
      </c>
      <c r="U205" s="37" t="str">
        <f>IF('RELACIÓN FACTURAS ACTUACIÓN 4'!X27="","",'RELACIÓN FACTURAS ACTUACIÓN 4'!X27)</f>
        <v/>
      </c>
      <c r="V205" s="100" t="str">
        <f>IF('RELACIÓN FACTURAS ACTUACIÓN 4'!Y27="","",'RELACIÓN FACTURAS ACTUACIÓN 4'!Y27)</f>
        <v/>
      </c>
      <c r="W205" s="34"/>
      <c r="X205" s="103" t="str">
        <f t="shared" si="50"/>
        <v/>
      </c>
      <c r="Y205" s="41"/>
    </row>
    <row r="206" spans="2:25" ht="39.950000000000003" customHeight="1">
      <c r="B206" s="1">
        <f>IF(Y206&lt;&gt;"",MAX($B$6:B205)+1,0)</f>
        <v>0</v>
      </c>
      <c r="C206" s="4">
        <v>201</v>
      </c>
      <c r="D206" s="24" t="str">
        <f>IF('RELACIÓN FACTURAS ACTUACIÓN 4'!N28="","",'RELACIÓN FACTURAS ACTUACIÓN 4'!N28)</f>
        <v/>
      </c>
      <c r="E206" s="198" t="str">
        <f>IF(D206="SEGUNDO PAGO O POSTERIORES",E205,IF('RELACIÓN FACTURAS ACTUACIÓN 4'!O28="","",'RELACIÓN FACTURAS ACTUACIÓN 4'!O28))</f>
        <v/>
      </c>
      <c r="F206" s="25" t="str">
        <f>IF(D206="SEGUNDO PAGO O POSTERIORES",F205,IF('RELACIÓN FACTURAS ACTUACIÓN 4'!Q28="","",'RELACIÓN FACTURAS ACTUACIÓN 4'!Q28))</f>
        <v/>
      </c>
      <c r="G206" s="106" t="str">
        <f>IF(D206="","",IF(AND(D206="NUEVA FACTURA",'RELACIÓN FACTURAS ACTUACIÓN 4'!P28=""),"",IF(AND(D206="NUEVA FACTURA",'RELACIÓN FACTURAS ACTUACIÓN 4'!P28&lt;&gt;""),'RELACIÓN FACTURAS ACTUACIÓN 4'!P28,IF(D206="SEGUNDO PAGO O POSTERIORES",G205,""))))</f>
        <v/>
      </c>
      <c r="H206" s="18"/>
      <c r="I206" s="29" t="str">
        <f>IF(D206="","",IF(J206="","REVISAR",IF(OR(J206&lt;EXPEDIENTE!$F$24,J206&gt;EXPEDIENTE!$F$26),"SI","NO")))</f>
        <v/>
      </c>
      <c r="J206" s="109" t="str">
        <f t="shared" si="45"/>
        <v/>
      </c>
      <c r="K206" s="106" t="str">
        <f>IF(D206="","",IF('RELACIÓN FACTURAS ACTUACIÓN 4'!AF28="","",'RELACIÓN FACTURAS ACTUACIÓN 4'!AF28))</f>
        <v/>
      </c>
      <c r="L206" s="18"/>
      <c r="M206" s="29" t="str">
        <f>IF(D206="","",IF(N206="","REVISAR",IF(OR(N206&lt;EXPEDIENTE!$F$24,N206&gt;EXPEDIENTE!$F$28),"SI","NO")))</f>
        <v/>
      </c>
      <c r="N206" s="174" t="str">
        <f t="shared" si="46"/>
        <v/>
      </c>
      <c r="O206" s="175">
        <f>IF(N206&lt;EXPEDIENTE!$H$24,-1,IF(N206&gt;EXPEDIENTE!$H$28,1,0))</f>
        <v>0</v>
      </c>
      <c r="P206" s="176" t="str">
        <f t="shared" si="47"/>
        <v/>
      </c>
      <c r="Q206" s="18"/>
      <c r="R206" s="196"/>
      <c r="S206" s="18" t="str">
        <f t="shared" si="48"/>
        <v/>
      </c>
      <c r="T206" s="29" t="str">
        <f t="shared" si="49"/>
        <v/>
      </c>
      <c r="U206" s="37" t="str">
        <f>IF('RELACIÓN FACTURAS ACTUACIÓN 4'!X28="","",'RELACIÓN FACTURAS ACTUACIÓN 4'!X28)</f>
        <v/>
      </c>
      <c r="V206" s="100" t="str">
        <f>IF('RELACIÓN FACTURAS ACTUACIÓN 4'!Y28="","",'RELACIÓN FACTURAS ACTUACIÓN 4'!Y28)</f>
        <v/>
      </c>
      <c r="W206" s="34"/>
      <c r="X206" s="103" t="str">
        <f t="shared" si="50"/>
        <v/>
      </c>
      <c r="Y206" s="41"/>
    </row>
    <row r="207" spans="2:25" ht="39.950000000000003" customHeight="1">
      <c r="B207" s="1">
        <f>IF(Y207&lt;&gt;"",MAX($B$6:B206)+1,0)</f>
        <v>0</v>
      </c>
      <c r="C207" s="4">
        <v>202</v>
      </c>
      <c r="D207" s="24" t="str">
        <f>IF('RELACIÓN FACTURAS ACTUACIÓN 4'!N29="","",'RELACIÓN FACTURAS ACTUACIÓN 4'!N29)</f>
        <v/>
      </c>
      <c r="E207" s="198" t="str">
        <f>IF(D207="SEGUNDO PAGO O POSTERIORES",E206,IF('RELACIÓN FACTURAS ACTUACIÓN 4'!O29="","",'RELACIÓN FACTURAS ACTUACIÓN 4'!O29))</f>
        <v/>
      </c>
      <c r="F207" s="25" t="str">
        <f>IF(D207="SEGUNDO PAGO O POSTERIORES",F206,IF('RELACIÓN FACTURAS ACTUACIÓN 4'!Q29="","",'RELACIÓN FACTURAS ACTUACIÓN 4'!Q29))</f>
        <v/>
      </c>
      <c r="G207" s="106" t="str">
        <f>IF(D207="","",IF(AND(D207="NUEVA FACTURA",'RELACIÓN FACTURAS ACTUACIÓN 4'!P29=""),"",IF(AND(D207="NUEVA FACTURA",'RELACIÓN FACTURAS ACTUACIÓN 4'!P29&lt;&gt;""),'RELACIÓN FACTURAS ACTUACIÓN 4'!P29,IF(D207="SEGUNDO PAGO O POSTERIORES",G206,""))))</f>
        <v/>
      </c>
      <c r="H207" s="18"/>
      <c r="I207" s="29" t="str">
        <f>IF(D207="","",IF(J207="","REVISAR",IF(OR(J207&lt;EXPEDIENTE!$F$24,J207&gt;EXPEDIENTE!$F$26),"SI","NO")))</f>
        <v/>
      </c>
      <c r="J207" s="109" t="str">
        <f t="shared" si="45"/>
        <v/>
      </c>
      <c r="K207" s="106" t="str">
        <f>IF(D207="","",IF('RELACIÓN FACTURAS ACTUACIÓN 4'!AF29="","",'RELACIÓN FACTURAS ACTUACIÓN 4'!AF29))</f>
        <v/>
      </c>
      <c r="L207" s="18"/>
      <c r="M207" s="29" t="str">
        <f>IF(D207="","",IF(N207="","REVISAR",IF(OR(N207&lt;EXPEDIENTE!$F$24,N207&gt;EXPEDIENTE!$F$28),"SI","NO")))</f>
        <v/>
      </c>
      <c r="N207" s="174" t="str">
        <f t="shared" si="46"/>
        <v/>
      </c>
      <c r="O207" s="175">
        <f>IF(N207&lt;EXPEDIENTE!$H$24,-1,IF(N207&gt;EXPEDIENTE!$H$28,1,0))</f>
        <v>0</v>
      </c>
      <c r="P207" s="176" t="str">
        <f t="shared" si="47"/>
        <v/>
      </c>
      <c r="Q207" s="18"/>
      <c r="R207" s="196"/>
      <c r="S207" s="18" t="str">
        <f t="shared" si="48"/>
        <v/>
      </c>
      <c r="T207" s="29" t="str">
        <f t="shared" si="49"/>
        <v/>
      </c>
      <c r="U207" s="37" t="str">
        <f>IF('RELACIÓN FACTURAS ACTUACIÓN 4'!X29="","",'RELACIÓN FACTURAS ACTUACIÓN 4'!X29)</f>
        <v/>
      </c>
      <c r="V207" s="100" t="str">
        <f>IF('RELACIÓN FACTURAS ACTUACIÓN 4'!Y29="","",'RELACIÓN FACTURAS ACTUACIÓN 4'!Y29)</f>
        <v/>
      </c>
      <c r="W207" s="34"/>
      <c r="X207" s="103" t="str">
        <f t="shared" si="50"/>
        <v/>
      </c>
      <c r="Y207" s="41"/>
    </row>
    <row r="208" spans="2:25" ht="39.950000000000003" customHeight="1">
      <c r="B208" s="1">
        <f>IF(Y208&lt;&gt;"",MAX($B$6:B207)+1,0)</f>
        <v>0</v>
      </c>
      <c r="C208" s="4">
        <v>203</v>
      </c>
      <c r="D208" s="24" t="str">
        <f>IF('RELACIÓN FACTURAS ACTUACIÓN 4'!N30="","",'RELACIÓN FACTURAS ACTUACIÓN 4'!N30)</f>
        <v/>
      </c>
      <c r="E208" s="198" t="str">
        <f>IF(D208="SEGUNDO PAGO O POSTERIORES",E207,IF('RELACIÓN FACTURAS ACTUACIÓN 4'!O30="","",'RELACIÓN FACTURAS ACTUACIÓN 4'!O30))</f>
        <v/>
      </c>
      <c r="F208" s="25" t="str">
        <f>IF(D208="SEGUNDO PAGO O POSTERIORES",F207,IF('RELACIÓN FACTURAS ACTUACIÓN 4'!Q30="","",'RELACIÓN FACTURAS ACTUACIÓN 4'!Q30))</f>
        <v/>
      </c>
      <c r="G208" s="106" t="str">
        <f>IF(D208="","",IF(AND(D208="NUEVA FACTURA",'RELACIÓN FACTURAS ACTUACIÓN 4'!P30=""),"",IF(AND(D208="NUEVA FACTURA",'RELACIÓN FACTURAS ACTUACIÓN 4'!P30&lt;&gt;""),'RELACIÓN FACTURAS ACTUACIÓN 4'!P30,IF(D208="SEGUNDO PAGO O POSTERIORES",G207,""))))</f>
        <v/>
      </c>
      <c r="H208" s="18"/>
      <c r="I208" s="29" t="str">
        <f>IF(D208="","",IF(J208="","REVISAR",IF(OR(J208&lt;EXPEDIENTE!$F$24,J208&gt;EXPEDIENTE!$F$26),"SI","NO")))</f>
        <v/>
      </c>
      <c r="J208" s="109" t="str">
        <f t="shared" si="45"/>
        <v/>
      </c>
      <c r="K208" s="106" t="str">
        <f>IF(D208="","",IF('RELACIÓN FACTURAS ACTUACIÓN 4'!AF30="","",'RELACIÓN FACTURAS ACTUACIÓN 4'!AF30))</f>
        <v/>
      </c>
      <c r="L208" s="18"/>
      <c r="M208" s="29" t="str">
        <f>IF(D208="","",IF(N208="","REVISAR",IF(OR(N208&lt;EXPEDIENTE!$F$24,N208&gt;EXPEDIENTE!$F$28),"SI","NO")))</f>
        <v/>
      </c>
      <c r="N208" s="174" t="str">
        <f t="shared" si="46"/>
        <v/>
      </c>
      <c r="O208" s="175">
        <f>IF(N208&lt;EXPEDIENTE!$H$24,-1,IF(N208&gt;EXPEDIENTE!$H$28,1,0))</f>
        <v>0</v>
      </c>
      <c r="P208" s="176" t="str">
        <f t="shared" si="47"/>
        <v/>
      </c>
      <c r="Q208" s="18"/>
      <c r="R208" s="196"/>
      <c r="S208" s="18" t="str">
        <f t="shared" si="48"/>
        <v/>
      </c>
      <c r="T208" s="29" t="str">
        <f t="shared" si="49"/>
        <v/>
      </c>
      <c r="U208" s="37" t="str">
        <f>IF('RELACIÓN FACTURAS ACTUACIÓN 4'!X30="","",'RELACIÓN FACTURAS ACTUACIÓN 4'!X30)</f>
        <v/>
      </c>
      <c r="V208" s="100" t="str">
        <f>IF('RELACIÓN FACTURAS ACTUACIÓN 4'!Y30="","",'RELACIÓN FACTURAS ACTUACIÓN 4'!Y30)</f>
        <v/>
      </c>
      <c r="W208" s="34"/>
      <c r="X208" s="103" t="str">
        <f t="shared" si="50"/>
        <v/>
      </c>
      <c r="Y208" s="41"/>
    </row>
    <row r="209" spans="2:25" ht="39.950000000000003" customHeight="1">
      <c r="B209" s="1">
        <f>IF(Y209&lt;&gt;"",MAX($B$6:B208)+1,0)</f>
        <v>0</v>
      </c>
      <c r="C209" s="4">
        <v>204</v>
      </c>
      <c r="D209" s="24" t="str">
        <f>IF('RELACIÓN FACTURAS ACTUACIÓN 4'!N31="","",'RELACIÓN FACTURAS ACTUACIÓN 4'!N31)</f>
        <v/>
      </c>
      <c r="E209" s="198" t="str">
        <f>IF(D209="SEGUNDO PAGO O POSTERIORES",E208,IF('RELACIÓN FACTURAS ACTUACIÓN 4'!O31="","",'RELACIÓN FACTURAS ACTUACIÓN 4'!O31))</f>
        <v/>
      </c>
      <c r="F209" s="25" t="str">
        <f>IF(D209="SEGUNDO PAGO O POSTERIORES",F208,IF('RELACIÓN FACTURAS ACTUACIÓN 4'!Q31="","",'RELACIÓN FACTURAS ACTUACIÓN 4'!Q31))</f>
        <v/>
      </c>
      <c r="G209" s="106" t="str">
        <f>IF(D209="","",IF(AND(D209="NUEVA FACTURA",'RELACIÓN FACTURAS ACTUACIÓN 4'!P31=""),"",IF(AND(D209="NUEVA FACTURA",'RELACIÓN FACTURAS ACTUACIÓN 4'!P31&lt;&gt;""),'RELACIÓN FACTURAS ACTUACIÓN 4'!P31,IF(D209="SEGUNDO PAGO O POSTERIORES",G208,""))))</f>
        <v/>
      </c>
      <c r="H209" s="18"/>
      <c r="I209" s="29" t="str">
        <f>IF(D209="","",IF(J209="","REVISAR",IF(OR(J209&lt;EXPEDIENTE!$F$24,J209&gt;EXPEDIENTE!$F$26),"SI","NO")))</f>
        <v/>
      </c>
      <c r="J209" s="109" t="str">
        <f t="shared" si="45"/>
        <v/>
      </c>
      <c r="K209" s="106" t="str">
        <f>IF(D209="","",IF('RELACIÓN FACTURAS ACTUACIÓN 4'!AF31="","",'RELACIÓN FACTURAS ACTUACIÓN 4'!AF31))</f>
        <v/>
      </c>
      <c r="L209" s="18"/>
      <c r="M209" s="29" t="str">
        <f>IF(D209="","",IF(N209="","REVISAR",IF(OR(N209&lt;EXPEDIENTE!$F$24,N209&gt;EXPEDIENTE!$F$28),"SI","NO")))</f>
        <v/>
      </c>
      <c r="N209" s="174" t="str">
        <f t="shared" si="46"/>
        <v/>
      </c>
      <c r="O209" s="175">
        <f>IF(N209&lt;EXPEDIENTE!$H$24,-1,IF(N209&gt;EXPEDIENTE!$H$28,1,0))</f>
        <v>0</v>
      </c>
      <c r="P209" s="176" t="str">
        <f t="shared" si="47"/>
        <v/>
      </c>
      <c r="Q209" s="18"/>
      <c r="R209" s="196"/>
      <c r="S209" s="18" t="str">
        <f t="shared" si="48"/>
        <v/>
      </c>
      <c r="T209" s="29" t="str">
        <f t="shared" si="49"/>
        <v/>
      </c>
      <c r="U209" s="37" t="str">
        <f>IF('RELACIÓN FACTURAS ACTUACIÓN 4'!X31="","",'RELACIÓN FACTURAS ACTUACIÓN 4'!X31)</f>
        <v/>
      </c>
      <c r="V209" s="100" t="str">
        <f>IF('RELACIÓN FACTURAS ACTUACIÓN 4'!Y31="","",'RELACIÓN FACTURAS ACTUACIÓN 4'!Y31)</f>
        <v/>
      </c>
      <c r="W209" s="34"/>
      <c r="X209" s="103" t="str">
        <f t="shared" si="50"/>
        <v/>
      </c>
      <c r="Y209" s="41"/>
    </row>
    <row r="210" spans="2:25" ht="39.950000000000003" customHeight="1">
      <c r="B210" s="1">
        <f>IF(Y210&lt;&gt;"",MAX($B$6:B209)+1,0)</f>
        <v>0</v>
      </c>
      <c r="C210" s="4">
        <v>205</v>
      </c>
      <c r="D210" s="24" t="str">
        <f>IF('RELACIÓN FACTURAS ACTUACIÓN 4'!N32="","",'RELACIÓN FACTURAS ACTUACIÓN 4'!N32)</f>
        <v/>
      </c>
      <c r="E210" s="198" t="str">
        <f>IF(D210="SEGUNDO PAGO O POSTERIORES",E209,IF('RELACIÓN FACTURAS ACTUACIÓN 4'!O32="","",'RELACIÓN FACTURAS ACTUACIÓN 4'!O32))</f>
        <v/>
      </c>
      <c r="F210" s="25" t="str">
        <f>IF(D210="SEGUNDO PAGO O POSTERIORES",F209,IF('RELACIÓN FACTURAS ACTUACIÓN 4'!Q32="","",'RELACIÓN FACTURAS ACTUACIÓN 4'!Q32))</f>
        <v/>
      </c>
      <c r="G210" s="106" t="str">
        <f>IF(D210="","",IF(AND(D210="NUEVA FACTURA",'RELACIÓN FACTURAS ACTUACIÓN 4'!P32=""),"",IF(AND(D210="NUEVA FACTURA",'RELACIÓN FACTURAS ACTUACIÓN 4'!P32&lt;&gt;""),'RELACIÓN FACTURAS ACTUACIÓN 4'!P32,IF(D210="SEGUNDO PAGO O POSTERIORES",G209,""))))</f>
        <v/>
      </c>
      <c r="H210" s="18"/>
      <c r="I210" s="29" t="str">
        <f>IF(D210="","",IF(J210="","REVISAR",IF(OR(J210&lt;EXPEDIENTE!$F$24,J210&gt;EXPEDIENTE!$F$26),"SI","NO")))</f>
        <v/>
      </c>
      <c r="J210" s="109" t="str">
        <f t="shared" si="45"/>
        <v/>
      </c>
      <c r="K210" s="106" t="str">
        <f>IF(D210="","",IF('RELACIÓN FACTURAS ACTUACIÓN 4'!AF32="","",'RELACIÓN FACTURAS ACTUACIÓN 4'!AF32))</f>
        <v/>
      </c>
      <c r="L210" s="18"/>
      <c r="M210" s="29" t="str">
        <f>IF(D210="","",IF(N210="","REVISAR",IF(OR(N210&lt;EXPEDIENTE!$F$24,N210&gt;EXPEDIENTE!$F$28),"SI","NO")))</f>
        <v/>
      </c>
      <c r="N210" s="174" t="str">
        <f t="shared" si="46"/>
        <v/>
      </c>
      <c r="O210" s="175">
        <f>IF(N210&lt;EXPEDIENTE!$H$24,-1,IF(N210&gt;EXPEDIENTE!$H$28,1,0))</f>
        <v>0</v>
      </c>
      <c r="P210" s="176" t="str">
        <f t="shared" si="47"/>
        <v/>
      </c>
      <c r="Q210" s="18"/>
      <c r="R210" s="196"/>
      <c r="S210" s="18" t="str">
        <f t="shared" si="48"/>
        <v/>
      </c>
      <c r="T210" s="29" t="str">
        <f t="shared" si="49"/>
        <v/>
      </c>
      <c r="U210" s="37" t="str">
        <f>IF('RELACIÓN FACTURAS ACTUACIÓN 4'!X32="","",'RELACIÓN FACTURAS ACTUACIÓN 4'!X32)</f>
        <v/>
      </c>
      <c r="V210" s="100" t="str">
        <f>IF('RELACIÓN FACTURAS ACTUACIÓN 4'!Y32="","",'RELACIÓN FACTURAS ACTUACIÓN 4'!Y32)</f>
        <v/>
      </c>
      <c r="W210" s="34"/>
      <c r="X210" s="103" t="str">
        <f t="shared" si="50"/>
        <v/>
      </c>
      <c r="Y210" s="41"/>
    </row>
    <row r="211" spans="2:25" ht="39.950000000000003" customHeight="1">
      <c r="B211" s="1">
        <f>IF(Y211&lt;&gt;"",MAX($B$6:B210)+1,0)</f>
        <v>0</v>
      </c>
      <c r="C211" s="4">
        <v>206</v>
      </c>
      <c r="D211" s="24" t="str">
        <f>IF('RELACIÓN FACTURAS ACTUACIÓN 4'!N33="","",'RELACIÓN FACTURAS ACTUACIÓN 4'!N33)</f>
        <v/>
      </c>
      <c r="E211" s="198" t="str">
        <f>IF(D211="SEGUNDO PAGO O POSTERIORES",E210,IF('RELACIÓN FACTURAS ACTUACIÓN 4'!O33="","",'RELACIÓN FACTURAS ACTUACIÓN 4'!O33))</f>
        <v/>
      </c>
      <c r="F211" s="25" t="str">
        <f>IF(D211="SEGUNDO PAGO O POSTERIORES",F210,IF('RELACIÓN FACTURAS ACTUACIÓN 4'!Q33="","",'RELACIÓN FACTURAS ACTUACIÓN 4'!Q33))</f>
        <v/>
      </c>
      <c r="G211" s="106" t="str">
        <f>IF(D211="","",IF(AND(D211="NUEVA FACTURA",'RELACIÓN FACTURAS ACTUACIÓN 4'!P33=""),"",IF(AND(D211="NUEVA FACTURA",'RELACIÓN FACTURAS ACTUACIÓN 4'!P33&lt;&gt;""),'RELACIÓN FACTURAS ACTUACIÓN 4'!P33,IF(D211="SEGUNDO PAGO O POSTERIORES",G210,""))))</f>
        <v/>
      </c>
      <c r="H211" s="18"/>
      <c r="I211" s="29" t="str">
        <f>IF(D211="","",IF(J211="","REVISAR",IF(OR(J211&lt;EXPEDIENTE!$F$24,J211&gt;EXPEDIENTE!$F$26),"SI","NO")))</f>
        <v/>
      </c>
      <c r="J211" s="109" t="str">
        <f t="shared" si="45"/>
        <v/>
      </c>
      <c r="K211" s="106" t="str">
        <f>IF(D211="","",IF('RELACIÓN FACTURAS ACTUACIÓN 4'!AF33="","",'RELACIÓN FACTURAS ACTUACIÓN 4'!AF33))</f>
        <v/>
      </c>
      <c r="L211" s="18"/>
      <c r="M211" s="29" t="str">
        <f>IF(D211="","",IF(N211="","REVISAR",IF(OR(N211&lt;EXPEDIENTE!$F$24,N211&gt;EXPEDIENTE!$F$28),"SI","NO")))</f>
        <v/>
      </c>
      <c r="N211" s="174" t="str">
        <f t="shared" si="46"/>
        <v/>
      </c>
      <c r="O211" s="175">
        <f>IF(N211&lt;EXPEDIENTE!$H$24,-1,IF(N211&gt;EXPEDIENTE!$H$28,1,0))</f>
        <v>0</v>
      </c>
      <c r="P211" s="176" t="str">
        <f t="shared" si="47"/>
        <v/>
      </c>
      <c r="Q211" s="18"/>
      <c r="R211" s="196"/>
      <c r="S211" s="18" t="str">
        <f t="shared" si="48"/>
        <v/>
      </c>
      <c r="T211" s="29" t="str">
        <f t="shared" si="49"/>
        <v/>
      </c>
      <c r="U211" s="37" t="str">
        <f>IF('RELACIÓN FACTURAS ACTUACIÓN 4'!X33="","",'RELACIÓN FACTURAS ACTUACIÓN 4'!X33)</f>
        <v/>
      </c>
      <c r="V211" s="100" t="str">
        <f>IF('RELACIÓN FACTURAS ACTUACIÓN 4'!Y33="","",'RELACIÓN FACTURAS ACTUACIÓN 4'!Y33)</f>
        <v/>
      </c>
      <c r="W211" s="34"/>
      <c r="X211" s="103" t="str">
        <f t="shared" si="50"/>
        <v/>
      </c>
      <c r="Y211" s="41"/>
    </row>
    <row r="212" spans="2:25" ht="39.950000000000003" customHeight="1">
      <c r="B212" s="1">
        <f>IF(Y212&lt;&gt;"",MAX($B$6:B211)+1,0)</f>
        <v>0</v>
      </c>
      <c r="C212" s="4">
        <v>207</v>
      </c>
      <c r="D212" s="24" t="str">
        <f>IF('RELACIÓN FACTURAS ACTUACIÓN 4'!N34="","",'RELACIÓN FACTURAS ACTUACIÓN 4'!N34)</f>
        <v/>
      </c>
      <c r="E212" s="198" t="str">
        <f>IF(D212="SEGUNDO PAGO O POSTERIORES",E211,IF('RELACIÓN FACTURAS ACTUACIÓN 4'!O34="","",'RELACIÓN FACTURAS ACTUACIÓN 4'!O34))</f>
        <v/>
      </c>
      <c r="F212" s="25" t="str">
        <f>IF(D212="SEGUNDO PAGO O POSTERIORES",F211,IF('RELACIÓN FACTURAS ACTUACIÓN 4'!Q34="","",'RELACIÓN FACTURAS ACTUACIÓN 4'!Q34))</f>
        <v/>
      </c>
      <c r="G212" s="106" t="str">
        <f>IF(D212="","",IF(AND(D212="NUEVA FACTURA",'RELACIÓN FACTURAS ACTUACIÓN 4'!P34=""),"",IF(AND(D212="NUEVA FACTURA",'RELACIÓN FACTURAS ACTUACIÓN 4'!P34&lt;&gt;""),'RELACIÓN FACTURAS ACTUACIÓN 4'!P34,IF(D212="SEGUNDO PAGO O POSTERIORES",G211,""))))</f>
        <v/>
      </c>
      <c r="H212" s="18"/>
      <c r="I212" s="29" t="str">
        <f>IF(D212="","",IF(J212="","REVISAR",IF(OR(J212&lt;EXPEDIENTE!$F$24,J212&gt;EXPEDIENTE!$F$26),"SI","NO")))</f>
        <v/>
      </c>
      <c r="J212" s="109" t="str">
        <f t="shared" si="45"/>
        <v/>
      </c>
      <c r="K212" s="106" t="str">
        <f>IF(D212="","",IF('RELACIÓN FACTURAS ACTUACIÓN 4'!AF34="","",'RELACIÓN FACTURAS ACTUACIÓN 4'!AF34))</f>
        <v/>
      </c>
      <c r="L212" s="18"/>
      <c r="M212" s="29" t="str">
        <f>IF(D212="","",IF(N212="","REVISAR",IF(OR(N212&lt;EXPEDIENTE!$F$24,N212&gt;EXPEDIENTE!$F$28),"SI","NO")))</f>
        <v/>
      </c>
      <c r="N212" s="174" t="str">
        <f t="shared" si="46"/>
        <v/>
      </c>
      <c r="O212" s="175">
        <f>IF(N212&lt;EXPEDIENTE!$H$24,-1,IF(N212&gt;EXPEDIENTE!$H$28,1,0))</f>
        <v>0</v>
      </c>
      <c r="P212" s="176" t="str">
        <f t="shared" si="47"/>
        <v/>
      </c>
      <c r="Q212" s="18"/>
      <c r="R212" s="196"/>
      <c r="S212" s="18" t="str">
        <f t="shared" si="48"/>
        <v/>
      </c>
      <c r="T212" s="29" t="str">
        <f t="shared" si="49"/>
        <v/>
      </c>
      <c r="U212" s="37" t="str">
        <f>IF('RELACIÓN FACTURAS ACTUACIÓN 4'!X34="","",'RELACIÓN FACTURAS ACTUACIÓN 4'!X34)</f>
        <v/>
      </c>
      <c r="V212" s="100" t="str">
        <f>IF('RELACIÓN FACTURAS ACTUACIÓN 4'!Y34="","",'RELACIÓN FACTURAS ACTUACIÓN 4'!Y34)</f>
        <v/>
      </c>
      <c r="W212" s="34"/>
      <c r="X212" s="103" t="str">
        <f t="shared" si="50"/>
        <v/>
      </c>
      <c r="Y212" s="41"/>
    </row>
    <row r="213" spans="2:25" ht="39.950000000000003" customHeight="1">
      <c r="B213" s="1">
        <f>IF(Y213&lt;&gt;"",MAX($B$6:B212)+1,0)</f>
        <v>0</v>
      </c>
      <c r="C213" s="4">
        <v>208</v>
      </c>
      <c r="D213" s="24" t="str">
        <f>IF('RELACIÓN FACTURAS ACTUACIÓN 4'!N35="","",'RELACIÓN FACTURAS ACTUACIÓN 4'!N35)</f>
        <v/>
      </c>
      <c r="E213" s="198" t="str">
        <f>IF(D213="SEGUNDO PAGO O POSTERIORES",E212,IF('RELACIÓN FACTURAS ACTUACIÓN 4'!O35="","",'RELACIÓN FACTURAS ACTUACIÓN 4'!O35))</f>
        <v/>
      </c>
      <c r="F213" s="25" t="str">
        <f>IF(D213="SEGUNDO PAGO O POSTERIORES",F212,IF('RELACIÓN FACTURAS ACTUACIÓN 4'!Q35="","",'RELACIÓN FACTURAS ACTUACIÓN 4'!Q35))</f>
        <v/>
      </c>
      <c r="G213" s="106" t="str">
        <f>IF(D213="","",IF(AND(D213="NUEVA FACTURA",'RELACIÓN FACTURAS ACTUACIÓN 4'!P35=""),"",IF(AND(D213="NUEVA FACTURA",'RELACIÓN FACTURAS ACTUACIÓN 4'!P35&lt;&gt;""),'RELACIÓN FACTURAS ACTUACIÓN 4'!P35,IF(D213="SEGUNDO PAGO O POSTERIORES",G212,""))))</f>
        <v/>
      </c>
      <c r="H213" s="18"/>
      <c r="I213" s="29" t="str">
        <f>IF(D213="","",IF(J213="","REVISAR",IF(OR(J213&lt;EXPEDIENTE!$F$24,J213&gt;EXPEDIENTE!$F$26),"SI","NO")))</f>
        <v/>
      </c>
      <c r="J213" s="109" t="str">
        <f t="shared" si="45"/>
        <v/>
      </c>
      <c r="K213" s="106" t="str">
        <f>IF(D213="","",IF('RELACIÓN FACTURAS ACTUACIÓN 4'!AF35="","",'RELACIÓN FACTURAS ACTUACIÓN 4'!AF35))</f>
        <v/>
      </c>
      <c r="L213" s="18"/>
      <c r="M213" s="29" t="str">
        <f>IF(D213="","",IF(N213="","REVISAR",IF(OR(N213&lt;EXPEDIENTE!$F$24,N213&gt;EXPEDIENTE!$F$28),"SI","NO")))</f>
        <v/>
      </c>
      <c r="N213" s="174" t="str">
        <f t="shared" si="46"/>
        <v/>
      </c>
      <c r="O213" s="175">
        <f>IF(N213&lt;EXPEDIENTE!$H$24,-1,IF(N213&gt;EXPEDIENTE!$H$28,1,0))</f>
        <v>0</v>
      </c>
      <c r="P213" s="176" t="str">
        <f t="shared" si="47"/>
        <v/>
      </c>
      <c r="Q213" s="18"/>
      <c r="R213" s="196"/>
      <c r="S213" s="18" t="str">
        <f t="shared" si="48"/>
        <v/>
      </c>
      <c r="T213" s="29" t="str">
        <f t="shared" si="49"/>
        <v/>
      </c>
      <c r="U213" s="37" t="str">
        <f>IF('RELACIÓN FACTURAS ACTUACIÓN 4'!X35="","",'RELACIÓN FACTURAS ACTUACIÓN 4'!X35)</f>
        <v/>
      </c>
      <c r="V213" s="100" t="str">
        <f>IF('RELACIÓN FACTURAS ACTUACIÓN 4'!Y35="","",'RELACIÓN FACTURAS ACTUACIÓN 4'!Y35)</f>
        <v/>
      </c>
      <c r="W213" s="34"/>
      <c r="X213" s="103" t="str">
        <f t="shared" si="50"/>
        <v/>
      </c>
      <c r="Y213" s="41"/>
    </row>
    <row r="214" spans="2:25" ht="39.950000000000003" customHeight="1">
      <c r="B214" s="1">
        <f>IF(Y214&lt;&gt;"",MAX($B$6:B213)+1,0)</f>
        <v>0</v>
      </c>
      <c r="C214" s="4">
        <v>209</v>
      </c>
      <c r="D214" s="24" t="str">
        <f>IF('RELACIÓN FACTURAS ACTUACIÓN 4'!N36="","",'RELACIÓN FACTURAS ACTUACIÓN 4'!N36)</f>
        <v/>
      </c>
      <c r="E214" s="198" t="str">
        <f>IF(D214="SEGUNDO PAGO O POSTERIORES",E213,IF('RELACIÓN FACTURAS ACTUACIÓN 4'!O36="","",'RELACIÓN FACTURAS ACTUACIÓN 4'!O36))</f>
        <v/>
      </c>
      <c r="F214" s="25" t="str">
        <f>IF(D214="SEGUNDO PAGO O POSTERIORES",F213,IF('RELACIÓN FACTURAS ACTUACIÓN 4'!Q36="","",'RELACIÓN FACTURAS ACTUACIÓN 4'!Q36))</f>
        <v/>
      </c>
      <c r="G214" s="106" t="str">
        <f>IF(D214="","",IF(AND(D214="NUEVA FACTURA",'RELACIÓN FACTURAS ACTUACIÓN 4'!P36=""),"",IF(AND(D214="NUEVA FACTURA",'RELACIÓN FACTURAS ACTUACIÓN 4'!P36&lt;&gt;""),'RELACIÓN FACTURAS ACTUACIÓN 4'!P36,IF(D214="SEGUNDO PAGO O POSTERIORES",G213,""))))</f>
        <v/>
      </c>
      <c r="H214" s="18"/>
      <c r="I214" s="29" t="str">
        <f>IF(D214="","",IF(J214="","REVISAR",IF(OR(J214&lt;EXPEDIENTE!$F$24,J214&gt;EXPEDIENTE!$F$26),"SI","NO")))</f>
        <v/>
      </c>
      <c r="J214" s="109" t="str">
        <f t="shared" si="45"/>
        <v/>
      </c>
      <c r="K214" s="106" t="str">
        <f>IF(D214="","",IF('RELACIÓN FACTURAS ACTUACIÓN 4'!AF36="","",'RELACIÓN FACTURAS ACTUACIÓN 4'!AF36))</f>
        <v/>
      </c>
      <c r="L214" s="18"/>
      <c r="M214" s="29" t="str">
        <f>IF(D214="","",IF(N214="","REVISAR",IF(OR(N214&lt;EXPEDIENTE!$F$24,N214&gt;EXPEDIENTE!$F$28),"SI","NO")))</f>
        <v/>
      </c>
      <c r="N214" s="174" t="str">
        <f t="shared" si="46"/>
        <v/>
      </c>
      <c r="O214" s="175">
        <f>IF(N214&lt;EXPEDIENTE!$H$24,-1,IF(N214&gt;EXPEDIENTE!$H$28,1,0))</f>
        <v>0</v>
      </c>
      <c r="P214" s="176" t="str">
        <f t="shared" si="47"/>
        <v/>
      </c>
      <c r="Q214" s="18"/>
      <c r="R214" s="196"/>
      <c r="S214" s="18" t="str">
        <f t="shared" si="48"/>
        <v/>
      </c>
      <c r="T214" s="29" t="str">
        <f t="shared" si="49"/>
        <v/>
      </c>
      <c r="U214" s="37" t="str">
        <f>IF('RELACIÓN FACTURAS ACTUACIÓN 4'!X36="","",'RELACIÓN FACTURAS ACTUACIÓN 4'!X36)</f>
        <v/>
      </c>
      <c r="V214" s="100" t="str">
        <f>IF('RELACIÓN FACTURAS ACTUACIÓN 4'!Y36="","",'RELACIÓN FACTURAS ACTUACIÓN 4'!Y36)</f>
        <v/>
      </c>
      <c r="W214" s="34"/>
      <c r="X214" s="103" t="str">
        <f t="shared" si="50"/>
        <v/>
      </c>
      <c r="Y214" s="41"/>
    </row>
    <row r="215" spans="2:25" ht="39.950000000000003" customHeight="1">
      <c r="B215" s="1">
        <f>IF(Y215&lt;&gt;"",MAX($B$6:B214)+1,0)</f>
        <v>0</v>
      </c>
      <c r="C215" s="4">
        <v>210</v>
      </c>
      <c r="D215" s="24" t="str">
        <f>IF('RELACIÓN FACTURAS ACTUACIÓN 4'!N37="","",'RELACIÓN FACTURAS ACTUACIÓN 4'!N37)</f>
        <v/>
      </c>
      <c r="E215" s="198" t="str">
        <f>IF(D215="SEGUNDO PAGO O POSTERIORES",E214,IF('RELACIÓN FACTURAS ACTUACIÓN 4'!O37="","",'RELACIÓN FACTURAS ACTUACIÓN 4'!O37))</f>
        <v/>
      </c>
      <c r="F215" s="25" t="str">
        <f>IF(D215="SEGUNDO PAGO O POSTERIORES",F214,IF('RELACIÓN FACTURAS ACTUACIÓN 4'!Q37="","",'RELACIÓN FACTURAS ACTUACIÓN 4'!Q37))</f>
        <v/>
      </c>
      <c r="G215" s="106" t="str">
        <f>IF(D215="","",IF(AND(D215="NUEVA FACTURA",'RELACIÓN FACTURAS ACTUACIÓN 4'!P37=""),"",IF(AND(D215="NUEVA FACTURA",'RELACIÓN FACTURAS ACTUACIÓN 4'!P37&lt;&gt;""),'RELACIÓN FACTURAS ACTUACIÓN 4'!P37,IF(D215="SEGUNDO PAGO O POSTERIORES",G214,""))))</f>
        <v/>
      </c>
      <c r="H215" s="18"/>
      <c r="I215" s="29" t="str">
        <f>IF(D215="","",IF(J215="","REVISAR",IF(OR(J215&lt;EXPEDIENTE!$F$24,J215&gt;EXPEDIENTE!$F$26),"SI","NO")))</f>
        <v/>
      </c>
      <c r="J215" s="109" t="str">
        <f t="shared" si="45"/>
        <v/>
      </c>
      <c r="K215" s="106" t="str">
        <f>IF(D215="","",IF('RELACIÓN FACTURAS ACTUACIÓN 4'!AF37="","",'RELACIÓN FACTURAS ACTUACIÓN 4'!AF37))</f>
        <v/>
      </c>
      <c r="L215" s="18"/>
      <c r="M215" s="29" t="str">
        <f>IF(D215="","",IF(N215="","REVISAR",IF(OR(N215&lt;EXPEDIENTE!$F$24,N215&gt;EXPEDIENTE!$F$28),"SI","NO")))</f>
        <v/>
      </c>
      <c r="N215" s="174" t="str">
        <f t="shared" si="46"/>
        <v/>
      </c>
      <c r="O215" s="175">
        <f>IF(N215&lt;EXPEDIENTE!$H$24,-1,IF(N215&gt;EXPEDIENTE!$H$28,1,0))</f>
        <v>0</v>
      </c>
      <c r="P215" s="176" t="str">
        <f t="shared" si="47"/>
        <v/>
      </c>
      <c r="Q215" s="18"/>
      <c r="R215" s="196"/>
      <c r="S215" s="18" t="str">
        <f t="shared" si="48"/>
        <v/>
      </c>
      <c r="T215" s="29" t="str">
        <f t="shared" si="49"/>
        <v/>
      </c>
      <c r="U215" s="37" t="str">
        <f>IF('RELACIÓN FACTURAS ACTUACIÓN 4'!X37="","",'RELACIÓN FACTURAS ACTUACIÓN 4'!X37)</f>
        <v/>
      </c>
      <c r="V215" s="100" t="str">
        <f>IF('RELACIÓN FACTURAS ACTUACIÓN 4'!Y37="","",'RELACIÓN FACTURAS ACTUACIÓN 4'!Y37)</f>
        <v/>
      </c>
      <c r="W215" s="34"/>
      <c r="X215" s="103" t="str">
        <f t="shared" si="50"/>
        <v/>
      </c>
      <c r="Y215" s="41"/>
    </row>
    <row r="216" spans="2:25" ht="39.950000000000003" customHeight="1">
      <c r="B216" s="1">
        <f>IF(Y216&lt;&gt;"",MAX($B$6:B215)+1,0)</f>
        <v>0</v>
      </c>
      <c r="C216" s="4">
        <v>211</v>
      </c>
      <c r="D216" s="24" t="str">
        <f>IF('RELACIÓN FACTURAS ACTUACIÓN 4'!N38="","",'RELACIÓN FACTURAS ACTUACIÓN 4'!N38)</f>
        <v/>
      </c>
      <c r="E216" s="198" t="str">
        <f>IF(D216="SEGUNDO PAGO O POSTERIORES",E215,IF('RELACIÓN FACTURAS ACTUACIÓN 4'!O38="","",'RELACIÓN FACTURAS ACTUACIÓN 4'!O38))</f>
        <v/>
      </c>
      <c r="F216" s="25" t="str">
        <f>IF(D216="SEGUNDO PAGO O POSTERIORES",F215,IF('RELACIÓN FACTURAS ACTUACIÓN 4'!Q38="","",'RELACIÓN FACTURAS ACTUACIÓN 4'!Q38))</f>
        <v/>
      </c>
      <c r="G216" s="106" t="str">
        <f>IF(D216="","",IF(AND(D216="NUEVA FACTURA",'RELACIÓN FACTURAS ACTUACIÓN 4'!P38=""),"",IF(AND(D216="NUEVA FACTURA",'RELACIÓN FACTURAS ACTUACIÓN 4'!P38&lt;&gt;""),'RELACIÓN FACTURAS ACTUACIÓN 4'!P38,IF(D216="SEGUNDO PAGO O POSTERIORES",G215,""))))</f>
        <v/>
      </c>
      <c r="H216" s="18"/>
      <c r="I216" s="29" t="str">
        <f>IF(D216="","",IF(J216="","REVISAR",IF(OR(J216&lt;EXPEDIENTE!$F$24,J216&gt;EXPEDIENTE!$F$26),"SI","NO")))</f>
        <v/>
      </c>
      <c r="J216" s="109" t="str">
        <f t="shared" si="45"/>
        <v/>
      </c>
      <c r="K216" s="106" t="str">
        <f>IF(D216="","",IF('RELACIÓN FACTURAS ACTUACIÓN 4'!AF38="","",'RELACIÓN FACTURAS ACTUACIÓN 4'!AF38))</f>
        <v/>
      </c>
      <c r="L216" s="18"/>
      <c r="M216" s="29" t="str">
        <f>IF(D216="","",IF(N216="","REVISAR",IF(OR(N216&lt;EXPEDIENTE!$F$24,N216&gt;EXPEDIENTE!$F$28),"SI","NO")))</f>
        <v/>
      </c>
      <c r="N216" s="174" t="str">
        <f t="shared" si="46"/>
        <v/>
      </c>
      <c r="O216" s="175">
        <f>IF(N216&lt;EXPEDIENTE!$H$24,-1,IF(N216&gt;EXPEDIENTE!$H$28,1,0))</f>
        <v>0</v>
      </c>
      <c r="P216" s="176" t="str">
        <f t="shared" si="47"/>
        <v/>
      </c>
      <c r="Q216" s="18"/>
      <c r="R216" s="196"/>
      <c r="S216" s="18" t="str">
        <f t="shared" si="48"/>
        <v/>
      </c>
      <c r="T216" s="29" t="str">
        <f t="shared" si="49"/>
        <v/>
      </c>
      <c r="U216" s="37" t="str">
        <f>IF('RELACIÓN FACTURAS ACTUACIÓN 4'!X38="","",'RELACIÓN FACTURAS ACTUACIÓN 4'!X38)</f>
        <v/>
      </c>
      <c r="V216" s="100" t="str">
        <f>IF('RELACIÓN FACTURAS ACTUACIÓN 4'!Y38="","",'RELACIÓN FACTURAS ACTUACIÓN 4'!Y38)</f>
        <v/>
      </c>
      <c r="W216" s="34"/>
      <c r="X216" s="103" t="str">
        <f t="shared" si="50"/>
        <v/>
      </c>
      <c r="Y216" s="41"/>
    </row>
    <row r="217" spans="2:25" ht="39.950000000000003" customHeight="1">
      <c r="B217" s="1">
        <f>IF(Y217&lt;&gt;"",MAX($B$6:B216)+1,0)</f>
        <v>0</v>
      </c>
      <c r="C217" s="4">
        <v>212</v>
      </c>
      <c r="D217" s="24" t="str">
        <f>IF('RELACIÓN FACTURAS ACTUACIÓN 4'!N39="","",'RELACIÓN FACTURAS ACTUACIÓN 4'!N39)</f>
        <v/>
      </c>
      <c r="E217" s="198" t="str">
        <f>IF(D217="SEGUNDO PAGO O POSTERIORES",E216,IF('RELACIÓN FACTURAS ACTUACIÓN 4'!O39="","",'RELACIÓN FACTURAS ACTUACIÓN 4'!O39))</f>
        <v/>
      </c>
      <c r="F217" s="25" t="str">
        <f>IF(D217="SEGUNDO PAGO O POSTERIORES",F216,IF('RELACIÓN FACTURAS ACTUACIÓN 4'!Q39="","",'RELACIÓN FACTURAS ACTUACIÓN 4'!Q39))</f>
        <v/>
      </c>
      <c r="G217" s="106" t="str">
        <f>IF(D217="","",IF(AND(D217="NUEVA FACTURA",'RELACIÓN FACTURAS ACTUACIÓN 4'!P39=""),"",IF(AND(D217="NUEVA FACTURA",'RELACIÓN FACTURAS ACTUACIÓN 4'!P39&lt;&gt;""),'RELACIÓN FACTURAS ACTUACIÓN 4'!P39,IF(D217="SEGUNDO PAGO O POSTERIORES",G216,""))))</f>
        <v/>
      </c>
      <c r="H217" s="18"/>
      <c r="I217" s="29" t="str">
        <f>IF(D217="","",IF(J217="","REVISAR",IF(OR(J217&lt;EXPEDIENTE!$F$24,J217&gt;EXPEDIENTE!$F$26),"SI","NO")))</f>
        <v/>
      </c>
      <c r="J217" s="109" t="str">
        <f t="shared" si="45"/>
        <v/>
      </c>
      <c r="K217" s="106" t="str">
        <f>IF(D217="","",IF('RELACIÓN FACTURAS ACTUACIÓN 4'!AF39="","",'RELACIÓN FACTURAS ACTUACIÓN 4'!AF39))</f>
        <v/>
      </c>
      <c r="L217" s="18"/>
      <c r="M217" s="29" t="str">
        <f>IF(D217="","",IF(N217="","REVISAR",IF(OR(N217&lt;EXPEDIENTE!$F$24,N217&gt;EXPEDIENTE!$F$28),"SI","NO")))</f>
        <v/>
      </c>
      <c r="N217" s="174" t="str">
        <f t="shared" si="46"/>
        <v/>
      </c>
      <c r="O217" s="175">
        <f>IF(N217&lt;EXPEDIENTE!$H$24,-1,IF(N217&gt;EXPEDIENTE!$H$28,1,0))</f>
        <v>0</v>
      </c>
      <c r="P217" s="176" t="str">
        <f t="shared" si="47"/>
        <v/>
      </c>
      <c r="Q217" s="18"/>
      <c r="R217" s="196"/>
      <c r="S217" s="18" t="str">
        <f t="shared" si="48"/>
        <v/>
      </c>
      <c r="T217" s="29" t="str">
        <f t="shared" si="49"/>
        <v/>
      </c>
      <c r="U217" s="37" t="str">
        <f>IF('RELACIÓN FACTURAS ACTUACIÓN 4'!X39="","",'RELACIÓN FACTURAS ACTUACIÓN 4'!X39)</f>
        <v/>
      </c>
      <c r="V217" s="100" t="str">
        <f>IF('RELACIÓN FACTURAS ACTUACIÓN 4'!Y39="","",'RELACIÓN FACTURAS ACTUACIÓN 4'!Y39)</f>
        <v/>
      </c>
      <c r="W217" s="34"/>
      <c r="X217" s="103" t="str">
        <f t="shared" si="50"/>
        <v/>
      </c>
      <c r="Y217" s="41"/>
    </row>
    <row r="218" spans="2:25" ht="39.950000000000003" customHeight="1">
      <c r="B218" s="1">
        <f>IF(Y218&lt;&gt;"",MAX($B$6:B217)+1,0)</f>
        <v>0</v>
      </c>
      <c r="C218" s="4">
        <v>213</v>
      </c>
      <c r="D218" s="24" t="str">
        <f>IF('RELACIÓN FACTURAS ACTUACIÓN 4'!N40="","",'RELACIÓN FACTURAS ACTUACIÓN 4'!N40)</f>
        <v/>
      </c>
      <c r="E218" s="198" t="str">
        <f>IF(D218="SEGUNDO PAGO O POSTERIORES",E217,IF('RELACIÓN FACTURAS ACTUACIÓN 4'!O40="","",'RELACIÓN FACTURAS ACTUACIÓN 4'!O40))</f>
        <v/>
      </c>
      <c r="F218" s="25" t="str">
        <f>IF(D218="SEGUNDO PAGO O POSTERIORES",F217,IF('RELACIÓN FACTURAS ACTUACIÓN 4'!Q40="","",'RELACIÓN FACTURAS ACTUACIÓN 4'!Q40))</f>
        <v/>
      </c>
      <c r="G218" s="106" t="str">
        <f>IF(D218="","",IF(AND(D218="NUEVA FACTURA",'RELACIÓN FACTURAS ACTUACIÓN 4'!P40=""),"",IF(AND(D218="NUEVA FACTURA",'RELACIÓN FACTURAS ACTUACIÓN 4'!P40&lt;&gt;""),'RELACIÓN FACTURAS ACTUACIÓN 4'!P40,IF(D218="SEGUNDO PAGO O POSTERIORES",G217,""))))</f>
        <v/>
      </c>
      <c r="H218" s="18"/>
      <c r="I218" s="29" t="str">
        <f>IF(D218="","",IF(J218="","REVISAR",IF(OR(J218&lt;EXPEDIENTE!$F$24,J218&gt;EXPEDIENTE!$F$26),"SI","NO")))</f>
        <v/>
      </c>
      <c r="J218" s="109" t="str">
        <f t="shared" si="45"/>
        <v/>
      </c>
      <c r="K218" s="106" t="str">
        <f>IF(D218="","",IF('RELACIÓN FACTURAS ACTUACIÓN 4'!AF40="","",'RELACIÓN FACTURAS ACTUACIÓN 4'!AF40))</f>
        <v/>
      </c>
      <c r="L218" s="18"/>
      <c r="M218" s="29" t="str">
        <f>IF(D218="","",IF(N218="","REVISAR",IF(OR(N218&lt;EXPEDIENTE!$F$24,N218&gt;EXPEDIENTE!$F$28),"SI","NO")))</f>
        <v/>
      </c>
      <c r="N218" s="174" t="str">
        <f t="shared" si="46"/>
        <v/>
      </c>
      <c r="O218" s="175">
        <f>IF(N218&lt;EXPEDIENTE!$H$24,-1,IF(N218&gt;EXPEDIENTE!$H$28,1,0))</f>
        <v>0</v>
      </c>
      <c r="P218" s="176" t="str">
        <f t="shared" si="47"/>
        <v/>
      </c>
      <c r="Q218" s="18"/>
      <c r="R218" s="196"/>
      <c r="S218" s="18" t="str">
        <f t="shared" si="48"/>
        <v/>
      </c>
      <c r="T218" s="29" t="str">
        <f t="shared" si="49"/>
        <v/>
      </c>
      <c r="U218" s="37" t="str">
        <f>IF('RELACIÓN FACTURAS ACTUACIÓN 4'!X40="","",'RELACIÓN FACTURAS ACTUACIÓN 4'!X40)</f>
        <v/>
      </c>
      <c r="V218" s="100" t="str">
        <f>IF('RELACIÓN FACTURAS ACTUACIÓN 4'!Y40="","",'RELACIÓN FACTURAS ACTUACIÓN 4'!Y40)</f>
        <v/>
      </c>
      <c r="W218" s="34"/>
      <c r="X218" s="103" t="str">
        <f t="shared" si="50"/>
        <v/>
      </c>
      <c r="Y218" s="41"/>
    </row>
    <row r="219" spans="2:25" ht="39.950000000000003" customHeight="1">
      <c r="B219" s="1">
        <f>IF(Y219&lt;&gt;"",MAX($B$6:B218)+1,0)</f>
        <v>0</v>
      </c>
      <c r="C219" s="4">
        <v>214</v>
      </c>
      <c r="D219" s="24" t="str">
        <f>IF('RELACIÓN FACTURAS ACTUACIÓN 4'!N41="","",'RELACIÓN FACTURAS ACTUACIÓN 4'!N41)</f>
        <v/>
      </c>
      <c r="E219" s="198" t="str">
        <f>IF(D219="SEGUNDO PAGO O POSTERIORES",E218,IF('RELACIÓN FACTURAS ACTUACIÓN 4'!O41="","",'RELACIÓN FACTURAS ACTUACIÓN 4'!O41))</f>
        <v/>
      </c>
      <c r="F219" s="25" t="str">
        <f>IF(D219="SEGUNDO PAGO O POSTERIORES",F218,IF('RELACIÓN FACTURAS ACTUACIÓN 4'!Q41="","",'RELACIÓN FACTURAS ACTUACIÓN 4'!Q41))</f>
        <v/>
      </c>
      <c r="G219" s="106" t="str">
        <f>IF(D219="","",IF(AND(D219="NUEVA FACTURA",'RELACIÓN FACTURAS ACTUACIÓN 4'!P41=""),"",IF(AND(D219="NUEVA FACTURA",'RELACIÓN FACTURAS ACTUACIÓN 4'!P41&lt;&gt;""),'RELACIÓN FACTURAS ACTUACIÓN 4'!P41,IF(D219="SEGUNDO PAGO O POSTERIORES",G218,""))))</f>
        <v/>
      </c>
      <c r="H219" s="18"/>
      <c r="I219" s="29" t="str">
        <f>IF(D219="","",IF(J219="","REVISAR",IF(OR(J219&lt;EXPEDIENTE!$F$24,J219&gt;EXPEDIENTE!$F$26),"SI","NO")))</f>
        <v/>
      </c>
      <c r="J219" s="109" t="str">
        <f t="shared" si="45"/>
        <v/>
      </c>
      <c r="K219" s="106" t="str">
        <f>IF(D219="","",IF('RELACIÓN FACTURAS ACTUACIÓN 4'!AF41="","",'RELACIÓN FACTURAS ACTUACIÓN 4'!AF41))</f>
        <v/>
      </c>
      <c r="L219" s="18"/>
      <c r="M219" s="29" t="str">
        <f>IF(D219="","",IF(N219="","REVISAR",IF(OR(N219&lt;EXPEDIENTE!$F$24,N219&gt;EXPEDIENTE!$F$28),"SI","NO")))</f>
        <v/>
      </c>
      <c r="N219" s="174" t="str">
        <f t="shared" si="46"/>
        <v/>
      </c>
      <c r="O219" s="175">
        <f>IF(N219&lt;EXPEDIENTE!$H$24,-1,IF(N219&gt;EXPEDIENTE!$H$28,1,0))</f>
        <v>0</v>
      </c>
      <c r="P219" s="176" t="str">
        <f t="shared" si="47"/>
        <v/>
      </c>
      <c r="Q219" s="18"/>
      <c r="R219" s="196"/>
      <c r="S219" s="18" t="str">
        <f t="shared" si="48"/>
        <v/>
      </c>
      <c r="T219" s="29" t="str">
        <f t="shared" si="49"/>
        <v/>
      </c>
      <c r="U219" s="37" t="str">
        <f>IF('RELACIÓN FACTURAS ACTUACIÓN 4'!X41="","",'RELACIÓN FACTURAS ACTUACIÓN 4'!X41)</f>
        <v/>
      </c>
      <c r="V219" s="100" t="str">
        <f>IF('RELACIÓN FACTURAS ACTUACIÓN 4'!Y41="","",'RELACIÓN FACTURAS ACTUACIÓN 4'!Y41)</f>
        <v/>
      </c>
      <c r="W219" s="34"/>
      <c r="X219" s="103" t="str">
        <f t="shared" si="50"/>
        <v/>
      </c>
      <c r="Y219" s="41"/>
    </row>
    <row r="220" spans="2:25" ht="39.950000000000003" customHeight="1">
      <c r="B220" s="1">
        <f>IF(Y220&lt;&gt;"",MAX($B$6:B219)+1,0)</f>
        <v>0</v>
      </c>
      <c r="C220" s="4">
        <v>215</v>
      </c>
      <c r="D220" s="24" t="str">
        <f>IF('RELACIÓN FACTURAS ACTUACIÓN 4'!N42="","",'RELACIÓN FACTURAS ACTUACIÓN 4'!N42)</f>
        <v/>
      </c>
      <c r="E220" s="198" t="str">
        <f>IF(D220="SEGUNDO PAGO O POSTERIORES",E219,IF('RELACIÓN FACTURAS ACTUACIÓN 4'!O42="","",'RELACIÓN FACTURAS ACTUACIÓN 4'!O42))</f>
        <v/>
      </c>
      <c r="F220" s="25" t="str">
        <f>IF(D220="SEGUNDO PAGO O POSTERIORES",F219,IF('RELACIÓN FACTURAS ACTUACIÓN 4'!Q42="","",'RELACIÓN FACTURAS ACTUACIÓN 4'!Q42))</f>
        <v/>
      </c>
      <c r="G220" s="106" t="str">
        <f>IF(D220="","",IF(AND(D220="NUEVA FACTURA",'RELACIÓN FACTURAS ACTUACIÓN 4'!P42=""),"",IF(AND(D220="NUEVA FACTURA",'RELACIÓN FACTURAS ACTUACIÓN 4'!P42&lt;&gt;""),'RELACIÓN FACTURAS ACTUACIÓN 4'!P42,IF(D220="SEGUNDO PAGO O POSTERIORES",G219,""))))</f>
        <v/>
      </c>
      <c r="H220" s="18"/>
      <c r="I220" s="29" t="str">
        <f>IF(D220="","",IF(J220="","REVISAR",IF(OR(J220&lt;EXPEDIENTE!$F$24,J220&gt;EXPEDIENTE!$F$26),"SI","NO")))</f>
        <v/>
      </c>
      <c r="J220" s="109" t="str">
        <f t="shared" si="45"/>
        <v/>
      </c>
      <c r="K220" s="106" t="str">
        <f>IF(D220="","",IF('RELACIÓN FACTURAS ACTUACIÓN 4'!AF42="","",'RELACIÓN FACTURAS ACTUACIÓN 4'!AF42))</f>
        <v/>
      </c>
      <c r="L220" s="18"/>
      <c r="M220" s="29" t="str">
        <f>IF(D220="","",IF(N220="","REVISAR",IF(OR(N220&lt;EXPEDIENTE!$F$24,N220&gt;EXPEDIENTE!$F$28),"SI","NO")))</f>
        <v/>
      </c>
      <c r="N220" s="174" t="str">
        <f t="shared" si="46"/>
        <v/>
      </c>
      <c r="O220" s="175">
        <f>IF(N220&lt;EXPEDIENTE!$H$24,-1,IF(N220&gt;EXPEDIENTE!$H$28,1,0))</f>
        <v>0</v>
      </c>
      <c r="P220" s="176" t="str">
        <f t="shared" si="47"/>
        <v/>
      </c>
      <c r="Q220" s="18"/>
      <c r="R220" s="196"/>
      <c r="S220" s="18" t="str">
        <f t="shared" si="48"/>
        <v/>
      </c>
      <c r="T220" s="29" t="str">
        <f t="shared" si="49"/>
        <v/>
      </c>
      <c r="U220" s="37" t="str">
        <f>IF('RELACIÓN FACTURAS ACTUACIÓN 4'!X42="","",'RELACIÓN FACTURAS ACTUACIÓN 4'!X42)</f>
        <v/>
      </c>
      <c r="V220" s="100" t="str">
        <f>IF('RELACIÓN FACTURAS ACTUACIÓN 4'!Y42="","",'RELACIÓN FACTURAS ACTUACIÓN 4'!Y42)</f>
        <v/>
      </c>
      <c r="W220" s="34"/>
      <c r="X220" s="103" t="str">
        <f t="shared" si="50"/>
        <v/>
      </c>
      <c r="Y220" s="41"/>
    </row>
    <row r="221" spans="2:25" ht="39.950000000000003" customHeight="1">
      <c r="B221" s="1">
        <f>IF(Y221&lt;&gt;"",MAX($B$6:B220)+1,0)</f>
        <v>0</v>
      </c>
      <c r="C221" s="4">
        <v>216</v>
      </c>
      <c r="D221" s="24" t="str">
        <f>IF('RELACIÓN FACTURAS ACTUACIÓN 4'!N43="","",'RELACIÓN FACTURAS ACTUACIÓN 4'!N43)</f>
        <v/>
      </c>
      <c r="E221" s="198" t="str">
        <f>IF(D221="SEGUNDO PAGO O POSTERIORES",E220,IF('RELACIÓN FACTURAS ACTUACIÓN 4'!O43="","",'RELACIÓN FACTURAS ACTUACIÓN 4'!O43))</f>
        <v/>
      </c>
      <c r="F221" s="25" t="str">
        <f>IF(D221="SEGUNDO PAGO O POSTERIORES",F220,IF('RELACIÓN FACTURAS ACTUACIÓN 4'!Q43="","",'RELACIÓN FACTURAS ACTUACIÓN 4'!Q43))</f>
        <v/>
      </c>
      <c r="G221" s="106" t="str">
        <f>IF(D221="","",IF(AND(D221="NUEVA FACTURA",'RELACIÓN FACTURAS ACTUACIÓN 4'!P43=""),"",IF(AND(D221="NUEVA FACTURA",'RELACIÓN FACTURAS ACTUACIÓN 4'!P43&lt;&gt;""),'RELACIÓN FACTURAS ACTUACIÓN 4'!P43,IF(D221="SEGUNDO PAGO O POSTERIORES",G220,""))))</f>
        <v/>
      </c>
      <c r="H221" s="18"/>
      <c r="I221" s="29" t="str">
        <f>IF(D221="","",IF(J221="","REVISAR",IF(OR(J221&lt;EXPEDIENTE!$F$24,J221&gt;EXPEDIENTE!$F$26),"SI","NO")))</f>
        <v/>
      </c>
      <c r="J221" s="109" t="str">
        <f t="shared" si="45"/>
        <v/>
      </c>
      <c r="K221" s="106" t="str">
        <f>IF(D221="","",IF('RELACIÓN FACTURAS ACTUACIÓN 4'!AF43="","",'RELACIÓN FACTURAS ACTUACIÓN 4'!AF43))</f>
        <v/>
      </c>
      <c r="L221" s="18"/>
      <c r="M221" s="29" t="str">
        <f>IF(D221="","",IF(N221="","REVISAR",IF(OR(N221&lt;EXPEDIENTE!$F$24,N221&gt;EXPEDIENTE!$F$28),"SI","NO")))</f>
        <v/>
      </c>
      <c r="N221" s="174" t="str">
        <f t="shared" si="46"/>
        <v/>
      </c>
      <c r="O221" s="175">
        <f>IF(N221&lt;EXPEDIENTE!$H$24,-1,IF(N221&gt;EXPEDIENTE!$H$28,1,0))</f>
        <v>0</v>
      </c>
      <c r="P221" s="176" t="str">
        <f t="shared" si="47"/>
        <v/>
      </c>
      <c r="Q221" s="18"/>
      <c r="R221" s="196"/>
      <c r="S221" s="18" t="str">
        <f t="shared" si="48"/>
        <v/>
      </c>
      <c r="T221" s="29" t="str">
        <f t="shared" si="49"/>
        <v/>
      </c>
      <c r="U221" s="37" t="str">
        <f>IF('RELACIÓN FACTURAS ACTUACIÓN 4'!X43="","",'RELACIÓN FACTURAS ACTUACIÓN 4'!X43)</f>
        <v/>
      </c>
      <c r="V221" s="100" t="str">
        <f>IF('RELACIÓN FACTURAS ACTUACIÓN 4'!Y43="","",'RELACIÓN FACTURAS ACTUACIÓN 4'!Y43)</f>
        <v/>
      </c>
      <c r="W221" s="34"/>
      <c r="X221" s="103" t="str">
        <f t="shared" si="50"/>
        <v/>
      </c>
      <c r="Y221" s="41"/>
    </row>
    <row r="222" spans="2:25" ht="39.950000000000003" customHeight="1">
      <c r="B222" s="1">
        <f>IF(Y222&lt;&gt;"",MAX($B$6:B221)+1,0)</f>
        <v>0</v>
      </c>
      <c r="C222" s="4">
        <v>217</v>
      </c>
      <c r="D222" s="24" t="str">
        <f>IF('RELACIÓN FACTURAS ACTUACIÓN 4'!N44="","",'RELACIÓN FACTURAS ACTUACIÓN 4'!N44)</f>
        <v/>
      </c>
      <c r="E222" s="198" t="str">
        <f>IF(D222="SEGUNDO PAGO O POSTERIORES",E221,IF('RELACIÓN FACTURAS ACTUACIÓN 4'!O44="","",'RELACIÓN FACTURAS ACTUACIÓN 4'!O44))</f>
        <v/>
      </c>
      <c r="F222" s="25" t="str">
        <f>IF(D222="SEGUNDO PAGO O POSTERIORES",F221,IF('RELACIÓN FACTURAS ACTUACIÓN 4'!Q44="","",'RELACIÓN FACTURAS ACTUACIÓN 4'!Q44))</f>
        <v/>
      </c>
      <c r="G222" s="106" t="str">
        <f>IF(D222="","",IF(AND(D222="NUEVA FACTURA",'RELACIÓN FACTURAS ACTUACIÓN 4'!P44=""),"",IF(AND(D222="NUEVA FACTURA",'RELACIÓN FACTURAS ACTUACIÓN 4'!P44&lt;&gt;""),'RELACIÓN FACTURAS ACTUACIÓN 4'!P44,IF(D222="SEGUNDO PAGO O POSTERIORES",G221,""))))</f>
        <v/>
      </c>
      <c r="H222" s="18"/>
      <c r="I222" s="29" t="str">
        <f>IF(D222="","",IF(J222="","REVISAR",IF(OR(J222&lt;EXPEDIENTE!$F$24,J222&gt;EXPEDIENTE!$F$26),"SI","NO")))</f>
        <v/>
      </c>
      <c r="J222" s="109" t="str">
        <f t="shared" si="45"/>
        <v/>
      </c>
      <c r="K222" s="106" t="str">
        <f>IF(D222="","",IF('RELACIÓN FACTURAS ACTUACIÓN 4'!AF44="","",'RELACIÓN FACTURAS ACTUACIÓN 4'!AF44))</f>
        <v/>
      </c>
      <c r="L222" s="18"/>
      <c r="M222" s="29" t="str">
        <f>IF(D222="","",IF(N222="","REVISAR",IF(OR(N222&lt;EXPEDIENTE!$F$24,N222&gt;EXPEDIENTE!$F$28),"SI","NO")))</f>
        <v/>
      </c>
      <c r="N222" s="174" t="str">
        <f t="shared" si="46"/>
        <v/>
      </c>
      <c r="O222" s="175">
        <f>IF(N222&lt;EXPEDIENTE!$H$24,-1,IF(N222&gt;EXPEDIENTE!$H$28,1,0))</f>
        <v>0</v>
      </c>
      <c r="P222" s="176" t="str">
        <f t="shared" si="47"/>
        <v/>
      </c>
      <c r="Q222" s="18"/>
      <c r="R222" s="196"/>
      <c r="S222" s="18" t="str">
        <f t="shared" si="48"/>
        <v/>
      </c>
      <c r="T222" s="29" t="str">
        <f t="shared" si="49"/>
        <v/>
      </c>
      <c r="U222" s="37" t="str">
        <f>IF('RELACIÓN FACTURAS ACTUACIÓN 4'!X44="","",'RELACIÓN FACTURAS ACTUACIÓN 4'!X44)</f>
        <v/>
      </c>
      <c r="V222" s="100" t="str">
        <f>IF('RELACIÓN FACTURAS ACTUACIÓN 4'!Y44="","",'RELACIÓN FACTURAS ACTUACIÓN 4'!Y44)</f>
        <v/>
      </c>
      <c r="W222" s="34"/>
      <c r="X222" s="103" t="str">
        <f t="shared" si="50"/>
        <v/>
      </c>
      <c r="Y222" s="41"/>
    </row>
    <row r="223" spans="2:25" ht="39.950000000000003" customHeight="1">
      <c r="B223" s="1">
        <f>IF(Y223&lt;&gt;"",MAX($B$6:B222)+1,0)</f>
        <v>0</v>
      </c>
      <c r="C223" s="4">
        <v>218</v>
      </c>
      <c r="D223" s="24" t="str">
        <f>IF('RELACIÓN FACTURAS ACTUACIÓN 4'!N45="","",'RELACIÓN FACTURAS ACTUACIÓN 4'!N45)</f>
        <v/>
      </c>
      <c r="E223" s="198" t="str">
        <f>IF(D223="SEGUNDO PAGO O POSTERIORES",E222,IF('RELACIÓN FACTURAS ACTUACIÓN 4'!O45="","",'RELACIÓN FACTURAS ACTUACIÓN 4'!O45))</f>
        <v/>
      </c>
      <c r="F223" s="25" t="str">
        <f>IF(D223="SEGUNDO PAGO O POSTERIORES",F222,IF('RELACIÓN FACTURAS ACTUACIÓN 4'!Q45="","",'RELACIÓN FACTURAS ACTUACIÓN 4'!Q45))</f>
        <v/>
      </c>
      <c r="G223" s="106" t="str">
        <f>IF(D223="","",IF(AND(D223="NUEVA FACTURA",'RELACIÓN FACTURAS ACTUACIÓN 4'!P45=""),"",IF(AND(D223="NUEVA FACTURA",'RELACIÓN FACTURAS ACTUACIÓN 4'!P45&lt;&gt;""),'RELACIÓN FACTURAS ACTUACIÓN 4'!P45,IF(D223="SEGUNDO PAGO O POSTERIORES",G222,""))))</f>
        <v/>
      </c>
      <c r="H223" s="18"/>
      <c r="I223" s="29" t="str">
        <f>IF(D223="","",IF(J223="","REVISAR",IF(OR(J223&lt;EXPEDIENTE!$F$24,J223&gt;EXPEDIENTE!$F$26),"SI","NO")))</f>
        <v/>
      </c>
      <c r="J223" s="109" t="str">
        <f t="shared" si="45"/>
        <v/>
      </c>
      <c r="K223" s="106" t="str">
        <f>IF(D223="","",IF('RELACIÓN FACTURAS ACTUACIÓN 4'!AF45="","",'RELACIÓN FACTURAS ACTUACIÓN 4'!AF45))</f>
        <v/>
      </c>
      <c r="L223" s="18"/>
      <c r="M223" s="29" t="str">
        <f>IF(D223="","",IF(N223="","REVISAR",IF(OR(N223&lt;EXPEDIENTE!$F$24,N223&gt;EXPEDIENTE!$F$28),"SI","NO")))</f>
        <v/>
      </c>
      <c r="N223" s="174" t="str">
        <f t="shared" si="46"/>
        <v/>
      </c>
      <c r="O223" s="175">
        <f>IF(N223&lt;EXPEDIENTE!$H$24,-1,IF(N223&gt;EXPEDIENTE!$H$28,1,0))</f>
        <v>0</v>
      </c>
      <c r="P223" s="176" t="str">
        <f t="shared" si="47"/>
        <v/>
      </c>
      <c r="Q223" s="18"/>
      <c r="R223" s="196"/>
      <c r="S223" s="18" t="str">
        <f t="shared" si="48"/>
        <v/>
      </c>
      <c r="T223" s="29" t="str">
        <f t="shared" si="49"/>
        <v/>
      </c>
      <c r="U223" s="37" t="str">
        <f>IF('RELACIÓN FACTURAS ACTUACIÓN 4'!X45="","",'RELACIÓN FACTURAS ACTUACIÓN 4'!X45)</f>
        <v/>
      </c>
      <c r="V223" s="100" t="str">
        <f>IF('RELACIÓN FACTURAS ACTUACIÓN 4'!Y45="","",'RELACIÓN FACTURAS ACTUACIÓN 4'!Y45)</f>
        <v/>
      </c>
      <c r="W223" s="34"/>
      <c r="X223" s="103" t="str">
        <f t="shared" si="50"/>
        <v/>
      </c>
      <c r="Y223" s="41"/>
    </row>
    <row r="224" spans="2:25" ht="39.950000000000003" customHeight="1">
      <c r="B224" s="1">
        <f>IF(Y224&lt;&gt;"",MAX($B$6:B223)+1,0)</f>
        <v>0</v>
      </c>
      <c r="C224" s="4">
        <v>219</v>
      </c>
      <c r="D224" s="24" t="str">
        <f>IF('RELACIÓN FACTURAS ACTUACIÓN 4'!N46="","",'RELACIÓN FACTURAS ACTUACIÓN 4'!N46)</f>
        <v/>
      </c>
      <c r="E224" s="198" t="str">
        <f>IF(D224="SEGUNDO PAGO O POSTERIORES",E223,IF('RELACIÓN FACTURAS ACTUACIÓN 4'!O46="","",'RELACIÓN FACTURAS ACTUACIÓN 4'!O46))</f>
        <v/>
      </c>
      <c r="F224" s="25" t="str">
        <f>IF(D224="SEGUNDO PAGO O POSTERIORES",F223,IF('RELACIÓN FACTURAS ACTUACIÓN 4'!Q46="","",'RELACIÓN FACTURAS ACTUACIÓN 4'!Q46))</f>
        <v/>
      </c>
      <c r="G224" s="106" t="str">
        <f>IF(D224="","",IF(AND(D224="NUEVA FACTURA",'RELACIÓN FACTURAS ACTUACIÓN 4'!P46=""),"",IF(AND(D224="NUEVA FACTURA",'RELACIÓN FACTURAS ACTUACIÓN 4'!P46&lt;&gt;""),'RELACIÓN FACTURAS ACTUACIÓN 4'!P46,IF(D224="SEGUNDO PAGO O POSTERIORES",G223,""))))</f>
        <v/>
      </c>
      <c r="H224" s="18"/>
      <c r="I224" s="29" t="str">
        <f>IF(D224="","",IF(J224="","REVISAR",IF(OR(J224&lt;EXPEDIENTE!$F$24,J224&gt;EXPEDIENTE!$F$26),"SI","NO")))</f>
        <v/>
      </c>
      <c r="J224" s="109" t="str">
        <f t="shared" si="45"/>
        <v/>
      </c>
      <c r="K224" s="106" t="str">
        <f>IF(D224="","",IF('RELACIÓN FACTURAS ACTUACIÓN 4'!AF46="","",'RELACIÓN FACTURAS ACTUACIÓN 4'!AF46))</f>
        <v/>
      </c>
      <c r="L224" s="18"/>
      <c r="M224" s="29" t="str">
        <f>IF(D224="","",IF(N224="","REVISAR",IF(OR(N224&lt;EXPEDIENTE!$F$24,N224&gt;EXPEDIENTE!$F$28),"SI","NO")))</f>
        <v/>
      </c>
      <c r="N224" s="174" t="str">
        <f t="shared" si="46"/>
        <v/>
      </c>
      <c r="O224" s="175">
        <f>IF(N224&lt;EXPEDIENTE!$H$24,-1,IF(N224&gt;EXPEDIENTE!$H$28,1,0))</f>
        <v>0</v>
      </c>
      <c r="P224" s="176" t="str">
        <f t="shared" si="47"/>
        <v/>
      </c>
      <c r="Q224" s="18"/>
      <c r="R224" s="196"/>
      <c r="S224" s="18" t="str">
        <f t="shared" si="48"/>
        <v/>
      </c>
      <c r="T224" s="29" t="str">
        <f t="shared" si="49"/>
        <v/>
      </c>
      <c r="U224" s="37" t="str">
        <f>IF('RELACIÓN FACTURAS ACTUACIÓN 4'!X46="","",'RELACIÓN FACTURAS ACTUACIÓN 4'!X46)</f>
        <v/>
      </c>
      <c r="V224" s="100" t="str">
        <f>IF('RELACIÓN FACTURAS ACTUACIÓN 4'!Y46="","",'RELACIÓN FACTURAS ACTUACIÓN 4'!Y46)</f>
        <v/>
      </c>
      <c r="W224" s="34"/>
      <c r="X224" s="103" t="str">
        <f t="shared" si="50"/>
        <v/>
      </c>
      <c r="Y224" s="41"/>
    </row>
    <row r="225" spans="2:25" ht="39.950000000000003" customHeight="1">
      <c r="B225" s="1">
        <f>IF(Y225&lt;&gt;"",MAX($B$6:B224)+1,0)</f>
        <v>0</v>
      </c>
      <c r="C225" s="4">
        <v>220</v>
      </c>
      <c r="D225" s="24" t="str">
        <f>IF('RELACIÓN FACTURAS ACTUACIÓN 4'!N47="","",'RELACIÓN FACTURAS ACTUACIÓN 4'!N47)</f>
        <v/>
      </c>
      <c r="E225" s="198" t="str">
        <f>IF(D225="SEGUNDO PAGO O POSTERIORES",E224,IF('RELACIÓN FACTURAS ACTUACIÓN 4'!O47="","",'RELACIÓN FACTURAS ACTUACIÓN 4'!O47))</f>
        <v/>
      </c>
      <c r="F225" s="25" t="str">
        <f>IF(D225="SEGUNDO PAGO O POSTERIORES",F224,IF('RELACIÓN FACTURAS ACTUACIÓN 4'!Q47="","",'RELACIÓN FACTURAS ACTUACIÓN 4'!Q47))</f>
        <v/>
      </c>
      <c r="G225" s="106" t="str">
        <f>IF(D225="","",IF(AND(D225="NUEVA FACTURA",'RELACIÓN FACTURAS ACTUACIÓN 4'!P47=""),"",IF(AND(D225="NUEVA FACTURA",'RELACIÓN FACTURAS ACTUACIÓN 4'!P47&lt;&gt;""),'RELACIÓN FACTURAS ACTUACIÓN 4'!P47,IF(D225="SEGUNDO PAGO O POSTERIORES",G224,""))))</f>
        <v/>
      </c>
      <c r="H225" s="18"/>
      <c r="I225" s="29" t="str">
        <f>IF(D225="","",IF(J225="","REVISAR",IF(OR(J225&lt;EXPEDIENTE!$F$24,J225&gt;EXPEDIENTE!$F$26),"SI","NO")))</f>
        <v/>
      </c>
      <c r="J225" s="109" t="str">
        <f t="shared" ref="J225:J244" si="51">IF(D225="","",IF(H225&lt;&gt;"",H225,G225))</f>
        <v/>
      </c>
      <c r="K225" s="106" t="str">
        <f>IF(D225="","",IF('RELACIÓN FACTURAS ACTUACIÓN 4'!AF47="","",'RELACIÓN FACTURAS ACTUACIÓN 4'!AF47))</f>
        <v/>
      </c>
      <c r="L225" s="18"/>
      <c r="M225" s="29" t="str">
        <f>IF(D225="","",IF(N225="","REVISAR",IF(OR(N225&lt;EXPEDIENTE!$F$24,N225&gt;EXPEDIENTE!$F$28),"SI","NO")))</f>
        <v/>
      </c>
      <c r="N225" s="174" t="str">
        <f t="shared" ref="N225:N244" si="52">IF(D225="","",IF(L225&lt;&gt;"",L225,K225))</f>
        <v/>
      </c>
      <c r="O225" s="175">
        <f>IF(N225&lt;EXPEDIENTE!$H$24,-1,IF(N225&gt;EXPEDIENTE!$H$28,1,0))</f>
        <v>0</v>
      </c>
      <c r="P225" s="176" t="str">
        <f t="shared" ref="P225:P244" si="53">IF(D225="","",IF(OR(J225="",N225=""),"PDTE",IF(N225-J225&gt;30,"SI","NO")))</f>
        <v/>
      </c>
      <c r="Q225" s="18"/>
      <c r="R225" s="196"/>
      <c r="S225" s="18" t="str">
        <f t="shared" ref="S225:S244" si="54">IF(OR(Q225="",R225=""),"",IF(P225="SI",DATE(YEAR(Q225),MONTH(Q225),DAY(Q225)+R225),""))</f>
        <v/>
      </c>
      <c r="T225" s="29" t="str">
        <f t="shared" ref="T225:T244" si="55">IF(D225="","",IF(AND(P225="NO",Q225="",S225=""),"NO",IF(OR(Q225="",R225="",S225=""),"PDTE",IF(S225&lt;N225,"SI","NO"))))</f>
        <v/>
      </c>
      <c r="U225" s="37" t="str">
        <f>IF('RELACIÓN FACTURAS ACTUACIÓN 4'!X47="","",'RELACIÓN FACTURAS ACTUACIÓN 4'!X47)</f>
        <v/>
      </c>
      <c r="V225" s="100" t="str">
        <f>IF('RELACIÓN FACTURAS ACTUACIÓN 4'!Y47="","",'RELACIÓN FACTURAS ACTUACIÓN 4'!Y47)</f>
        <v/>
      </c>
      <c r="W225" s="34"/>
      <c r="X225" s="103" t="str">
        <f t="shared" ref="X225:X244" si="56">IF(D225="","",IF(AND(I225="NO",M225="NO",T225="NO",W225="NO"),"OK","NO OK"))</f>
        <v/>
      </c>
      <c r="Y225" s="41"/>
    </row>
    <row r="226" spans="2:25" ht="39.950000000000003" customHeight="1">
      <c r="B226" s="1">
        <f>IF(Y226&lt;&gt;"",MAX($B$6:B225)+1,0)</f>
        <v>0</v>
      </c>
      <c r="C226" s="4">
        <v>221</v>
      </c>
      <c r="D226" s="24" t="str">
        <f>IF('RELACIÓN FACTURAS ACTUACIÓN 4'!N48="","",'RELACIÓN FACTURAS ACTUACIÓN 4'!N48)</f>
        <v/>
      </c>
      <c r="E226" s="198" t="str">
        <f>IF(D226="SEGUNDO PAGO O POSTERIORES",E225,IF('RELACIÓN FACTURAS ACTUACIÓN 4'!O48="","",'RELACIÓN FACTURAS ACTUACIÓN 4'!O48))</f>
        <v/>
      </c>
      <c r="F226" s="25" t="str">
        <f>IF(D226="SEGUNDO PAGO O POSTERIORES",F225,IF('RELACIÓN FACTURAS ACTUACIÓN 4'!Q48="","",'RELACIÓN FACTURAS ACTUACIÓN 4'!Q48))</f>
        <v/>
      </c>
      <c r="G226" s="106" t="str">
        <f>IF(D226="","",IF(AND(D226="NUEVA FACTURA",'RELACIÓN FACTURAS ACTUACIÓN 4'!P48=""),"",IF(AND(D226="NUEVA FACTURA",'RELACIÓN FACTURAS ACTUACIÓN 4'!P48&lt;&gt;""),'RELACIÓN FACTURAS ACTUACIÓN 4'!P48,IF(D226="SEGUNDO PAGO O POSTERIORES",G225,""))))</f>
        <v/>
      </c>
      <c r="H226" s="18"/>
      <c r="I226" s="29" t="str">
        <f>IF(D226="","",IF(J226="","REVISAR",IF(OR(J226&lt;EXPEDIENTE!$F$24,J226&gt;EXPEDIENTE!$F$26),"SI","NO")))</f>
        <v/>
      </c>
      <c r="J226" s="109" t="str">
        <f t="shared" si="51"/>
        <v/>
      </c>
      <c r="K226" s="106" t="str">
        <f>IF(D226="","",IF('RELACIÓN FACTURAS ACTUACIÓN 4'!AF48="","",'RELACIÓN FACTURAS ACTUACIÓN 4'!AF48))</f>
        <v/>
      </c>
      <c r="L226" s="18"/>
      <c r="M226" s="29" t="str">
        <f>IF(D226="","",IF(N226="","REVISAR",IF(OR(N226&lt;EXPEDIENTE!$F$24,N226&gt;EXPEDIENTE!$F$28),"SI","NO")))</f>
        <v/>
      </c>
      <c r="N226" s="174" t="str">
        <f t="shared" si="52"/>
        <v/>
      </c>
      <c r="O226" s="175">
        <f>IF(N226&lt;EXPEDIENTE!$H$24,-1,IF(N226&gt;EXPEDIENTE!$H$28,1,0))</f>
        <v>0</v>
      </c>
      <c r="P226" s="176" t="str">
        <f t="shared" si="53"/>
        <v/>
      </c>
      <c r="Q226" s="18"/>
      <c r="R226" s="196"/>
      <c r="S226" s="18" t="str">
        <f t="shared" si="54"/>
        <v/>
      </c>
      <c r="T226" s="29" t="str">
        <f t="shared" si="55"/>
        <v/>
      </c>
      <c r="U226" s="37" t="str">
        <f>IF('RELACIÓN FACTURAS ACTUACIÓN 4'!X48="","",'RELACIÓN FACTURAS ACTUACIÓN 4'!X48)</f>
        <v/>
      </c>
      <c r="V226" s="100" t="str">
        <f>IF('RELACIÓN FACTURAS ACTUACIÓN 4'!Y48="","",'RELACIÓN FACTURAS ACTUACIÓN 4'!Y48)</f>
        <v/>
      </c>
      <c r="W226" s="34"/>
      <c r="X226" s="103" t="str">
        <f t="shared" si="56"/>
        <v/>
      </c>
      <c r="Y226" s="41"/>
    </row>
    <row r="227" spans="2:25" ht="39.950000000000003" customHeight="1">
      <c r="B227" s="1">
        <f>IF(Y227&lt;&gt;"",MAX($B$6:B226)+1,0)</f>
        <v>0</v>
      </c>
      <c r="C227" s="4">
        <v>222</v>
      </c>
      <c r="D227" s="24" t="str">
        <f>IF('RELACIÓN FACTURAS ACTUACIÓN 4'!N49="","",'RELACIÓN FACTURAS ACTUACIÓN 4'!N49)</f>
        <v/>
      </c>
      <c r="E227" s="198" t="str">
        <f>IF(D227="SEGUNDO PAGO O POSTERIORES",E226,IF('RELACIÓN FACTURAS ACTUACIÓN 4'!O49="","",'RELACIÓN FACTURAS ACTUACIÓN 4'!O49))</f>
        <v/>
      </c>
      <c r="F227" s="25" t="str">
        <f>IF(D227="SEGUNDO PAGO O POSTERIORES",F226,IF('RELACIÓN FACTURAS ACTUACIÓN 4'!Q49="","",'RELACIÓN FACTURAS ACTUACIÓN 4'!Q49))</f>
        <v/>
      </c>
      <c r="G227" s="106" t="str">
        <f>IF(D227="","",IF(AND(D227="NUEVA FACTURA",'RELACIÓN FACTURAS ACTUACIÓN 4'!P49=""),"",IF(AND(D227="NUEVA FACTURA",'RELACIÓN FACTURAS ACTUACIÓN 4'!P49&lt;&gt;""),'RELACIÓN FACTURAS ACTUACIÓN 4'!P49,IF(D227="SEGUNDO PAGO O POSTERIORES",G226,""))))</f>
        <v/>
      </c>
      <c r="H227" s="18"/>
      <c r="I227" s="29" t="str">
        <f>IF(D227="","",IF(J227="","REVISAR",IF(OR(J227&lt;EXPEDIENTE!$F$24,J227&gt;EXPEDIENTE!$F$26),"SI","NO")))</f>
        <v/>
      </c>
      <c r="J227" s="109" t="str">
        <f t="shared" si="51"/>
        <v/>
      </c>
      <c r="K227" s="106" t="str">
        <f>IF(D227="","",IF('RELACIÓN FACTURAS ACTUACIÓN 4'!AF49="","",'RELACIÓN FACTURAS ACTUACIÓN 4'!AF49))</f>
        <v/>
      </c>
      <c r="L227" s="18"/>
      <c r="M227" s="29" t="str">
        <f>IF(D227="","",IF(N227="","REVISAR",IF(OR(N227&lt;EXPEDIENTE!$F$24,N227&gt;EXPEDIENTE!$F$28),"SI","NO")))</f>
        <v/>
      </c>
      <c r="N227" s="174" t="str">
        <f t="shared" si="52"/>
        <v/>
      </c>
      <c r="O227" s="175">
        <f>IF(N227&lt;EXPEDIENTE!$H$24,-1,IF(N227&gt;EXPEDIENTE!$H$28,1,0))</f>
        <v>0</v>
      </c>
      <c r="P227" s="176" t="str">
        <f t="shared" si="53"/>
        <v/>
      </c>
      <c r="Q227" s="18"/>
      <c r="R227" s="196"/>
      <c r="S227" s="18" t="str">
        <f t="shared" si="54"/>
        <v/>
      </c>
      <c r="T227" s="29" t="str">
        <f t="shared" si="55"/>
        <v/>
      </c>
      <c r="U227" s="37" t="str">
        <f>IF('RELACIÓN FACTURAS ACTUACIÓN 4'!X49="","",'RELACIÓN FACTURAS ACTUACIÓN 4'!X49)</f>
        <v/>
      </c>
      <c r="V227" s="100" t="str">
        <f>IF('RELACIÓN FACTURAS ACTUACIÓN 4'!Y49="","",'RELACIÓN FACTURAS ACTUACIÓN 4'!Y49)</f>
        <v/>
      </c>
      <c r="W227" s="34"/>
      <c r="X227" s="103" t="str">
        <f t="shared" si="56"/>
        <v/>
      </c>
      <c r="Y227" s="41"/>
    </row>
    <row r="228" spans="2:25" ht="39.950000000000003" customHeight="1">
      <c r="B228" s="1">
        <f>IF(Y228&lt;&gt;"",MAX($B$6:B227)+1,0)</f>
        <v>0</v>
      </c>
      <c r="C228" s="4">
        <v>223</v>
      </c>
      <c r="D228" s="24" t="str">
        <f>IF('RELACIÓN FACTURAS ACTUACIÓN 4'!N50="","",'RELACIÓN FACTURAS ACTUACIÓN 4'!N50)</f>
        <v/>
      </c>
      <c r="E228" s="198" t="str">
        <f>IF(D228="SEGUNDO PAGO O POSTERIORES",E227,IF('RELACIÓN FACTURAS ACTUACIÓN 4'!O50="","",'RELACIÓN FACTURAS ACTUACIÓN 4'!O50))</f>
        <v/>
      </c>
      <c r="F228" s="25" t="str">
        <f>IF(D228="SEGUNDO PAGO O POSTERIORES",F227,IF('RELACIÓN FACTURAS ACTUACIÓN 4'!Q50="","",'RELACIÓN FACTURAS ACTUACIÓN 4'!Q50))</f>
        <v/>
      </c>
      <c r="G228" s="106" t="str">
        <f>IF(D228="","",IF(AND(D228="NUEVA FACTURA",'RELACIÓN FACTURAS ACTUACIÓN 4'!P50=""),"",IF(AND(D228="NUEVA FACTURA",'RELACIÓN FACTURAS ACTUACIÓN 4'!P50&lt;&gt;""),'RELACIÓN FACTURAS ACTUACIÓN 4'!P50,IF(D228="SEGUNDO PAGO O POSTERIORES",G227,""))))</f>
        <v/>
      </c>
      <c r="H228" s="18"/>
      <c r="I228" s="29" t="str">
        <f>IF(D228="","",IF(J228="","REVISAR",IF(OR(J228&lt;EXPEDIENTE!$F$24,J228&gt;EXPEDIENTE!$F$26),"SI","NO")))</f>
        <v/>
      </c>
      <c r="J228" s="109" t="str">
        <f t="shared" si="51"/>
        <v/>
      </c>
      <c r="K228" s="106" t="str">
        <f>IF(D228="","",IF('RELACIÓN FACTURAS ACTUACIÓN 4'!AF50="","",'RELACIÓN FACTURAS ACTUACIÓN 4'!AF50))</f>
        <v/>
      </c>
      <c r="L228" s="18"/>
      <c r="M228" s="29" t="str">
        <f>IF(D228="","",IF(N228="","REVISAR",IF(OR(N228&lt;EXPEDIENTE!$F$24,N228&gt;EXPEDIENTE!$F$28),"SI","NO")))</f>
        <v/>
      </c>
      <c r="N228" s="174" t="str">
        <f t="shared" si="52"/>
        <v/>
      </c>
      <c r="O228" s="175">
        <f>IF(N228&lt;EXPEDIENTE!$H$24,-1,IF(N228&gt;EXPEDIENTE!$H$28,1,0))</f>
        <v>0</v>
      </c>
      <c r="P228" s="176" t="str">
        <f t="shared" si="53"/>
        <v/>
      </c>
      <c r="Q228" s="18"/>
      <c r="R228" s="196"/>
      <c r="S228" s="18" t="str">
        <f t="shared" si="54"/>
        <v/>
      </c>
      <c r="T228" s="29" t="str">
        <f t="shared" si="55"/>
        <v/>
      </c>
      <c r="U228" s="37" t="str">
        <f>IF('RELACIÓN FACTURAS ACTUACIÓN 4'!X50="","",'RELACIÓN FACTURAS ACTUACIÓN 4'!X50)</f>
        <v/>
      </c>
      <c r="V228" s="100" t="str">
        <f>IF('RELACIÓN FACTURAS ACTUACIÓN 4'!Y50="","",'RELACIÓN FACTURAS ACTUACIÓN 4'!Y50)</f>
        <v/>
      </c>
      <c r="W228" s="34"/>
      <c r="X228" s="103" t="str">
        <f t="shared" si="56"/>
        <v/>
      </c>
      <c r="Y228" s="41"/>
    </row>
    <row r="229" spans="2:25" ht="39.950000000000003" customHeight="1">
      <c r="B229" s="1">
        <f>IF(Y229&lt;&gt;"",MAX($B$6:B228)+1,0)</f>
        <v>0</v>
      </c>
      <c r="C229" s="4">
        <v>224</v>
      </c>
      <c r="D229" s="24" t="str">
        <f>IF('RELACIÓN FACTURAS ACTUACIÓN 4'!N51="","",'RELACIÓN FACTURAS ACTUACIÓN 4'!N51)</f>
        <v/>
      </c>
      <c r="E229" s="198" t="str">
        <f>IF(D229="SEGUNDO PAGO O POSTERIORES",E228,IF('RELACIÓN FACTURAS ACTUACIÓN 4'!O51="","",'RELACIÓN FACTURAS ACTUACIÓN 4'!O51))</f>
        <v/>
      </c>
      <c r="F229" s="25" t="str">
        <f>IF(D229="SEGUNDO PAGO O POSTERIORES",F228,IF('RELACIÓN FACTURAS ACTUACIÓN 4'!Q51="","",'RELACIÓN FACTURAS ACTUACIÓN 4'!Q51))</f>
        <v/>
      </c>
      <c r="G229" s="106" t="str">
        <f>IF(D229="","",IF(AND(D229="NUEVA FACTURA",'RELACIÓN FACTURAS ACTUACIÓN 4'!P51=""),"",IF(AND(D229="NUEVA FACTURA",'RELACIÓN FACTURAS ACTUACIÓN 4'!P51&lt;&gt;""),'RELACIÓN FACTURAS ACTUACIÓN 4'!P51,IF(D229="SEGUNDO PAGO O POSTERIORES",G228,""))))</f>
        <v/>
      </c>
      <c r="H229" s="18"/>
      <c r="I229" s="29" t="str">
        <f>IF(D229="","",IF(J229="","REVISAR",IF(OR(J229&lt;EXPEDIENTE!$F$24,J229&gt;EXPEDIENTE!$F$26),"SI","NO")))</f>
        <v/>
      </c>
      <c r="J229" s="109" t="str">
        <f t="shared" si="51"/>
        <v/>
      </c>
      <c r="K229" s="106" t="str">
        <f>IF(D229="","",IF('RELACIÓN FACTURAS ACTUACIÓN 4'!AF51="","",'RELACIÓN FACTURAS ACTUACIÓN 4'!AF51))</f>
        <v/>
      </c>
      <c r="L229" s="18"/>
      <c r="M229" s="29" t="str">
        <f>IF(D229="","",IF(N229="","REVISAR",IF(OR(N229&lt;EXPEDIENTE!$F$24,N229&gt;EXPEDIENTE!$F$28),"SI","NO")))</f>
        <v/>
      </c>
      <c r="N229" s="174" t="str">
        <f t="shared" si="52"/>
        <v/>
      </c>
      <c r="O229" s="175">
        <f>IF(N229&lt;EXPEDIENTE!$H$24,-1,IF(N229&gt;EXPEDIENTE!$H$28,1,0))</f>
        <v>0</v>
      </c>
      <c r="P229" s="176" t="str">
        <f t="shared" si="53"/>
        <v/>
      </c>
      <c r="Q229" s="18"/>
      <c r="R229" s="196"/>
      <c r="S229" s="18" t="str">
        <f t="shared" si="54"/>
        <v/>
      </c>
      <c r="T229" s="29" t="str">
        <f t="shared" si="55"/>
        <v/>
      </c>
      <c r="U229" s="37" t="str">
        <f>IF('RELACIÓN FACTURAS ACTUACIÓN 4'!X51="","",'RELACIÓN FACTURAS ACTUACIÓN 4'!X51)</f>
        <v/>
      </c>
      <c r="V229" s="100" t="str">
        <f>IF('RELACIÓN FACTURAS ACTUACIÓN 4'!Y51="","",'RELACIÓN FACTURAS ACTUACIÓN 4'!Y51)</f>
        <v/>
      </c>
      <c r="W229" s="34"/>
      <c r="X229" s="103" t="str">
        <f t="shared" si="56"/>
        <v/>
      </c>
      <c r="Y229" s="41"/>
    </row>
    <row r="230" spans="2:25" ht="39.950000000000003" customHeight="1">
      <c r="B230" s="1">
        <f>IF(Y230&lt;&gt;"",MAX($B$6:B229)+1,0)</f>
        <v>0</v>
      </c>
      <c r="C230" s="4">
        <v>225</v>
      </c>
      <c r="D230" s="24" t="str">
        <f>IF('RELACIÓN FACTURAS ACTUACIÓN 4'!N52="","",'RELACIÓN FACTURAS ACTUACIÓN 4'!N52)</f>
        <v/>
      </c>
      <c r="E230" s="198" t="str">
        <f>IF(D230="SEGUNDO PAGO O POSTERIORES",E229,IF('RELACIÓN FACTURAS ACTUACIÓN 4'!O52="","",'RELACIÓN FACTURAS ACTUACIÓN 4'!O52))</f>
        <v/>
      </c>
      <c r="F230" s="25" t="str">
        <f>IF(D230="SEGUNDO PAGO O POSTERIORES",F229,IF('RELACIÓN FACTURAS ACTUACIÓN 4'!Q52="","",'RELACIÓN FACTURAS ACTUACIÓN 4'!Q52))</f>
        <v/>
      </c>
      <c r="G230" s="106" t="str">
        <f>IF(D230="","",IF(AND(D230="NUEVA FACTURA",'RELACIÓN FACTURAS ACTUACIÓN 4'!P52=""),"",IF(AND(D230="NUEVA FACTURA",'RELACIÓN FACTURAS ACTUACIÓN 4'!P52&lt;&gt;""),'RELACIÓN FACTURAS ACTUACIÓN 4'!P52,IF(D230="SEGUNDO PAGO O POSTERIORES",G229,""))))</f>
        <v/>
      </c>
      <c r="H230" s="18"/>
      <c r="I230" s="29" t="str">
        <f>IF(D230="","",IF(J230="","REVISAR",IF(OR(J230&lt;EXPEDIENTE!$F$24,J230&gt;EXPEDIENTE!$F$26),"SI","NO")))</f>
        <v/>
      </c>
      <c r="J230" s="109" t="str">
        <f t="shared" si="51"/>
        <v/>
      </c>
      <c r="K230" s="106" t="str">
        <f>IF(D230="","",IF('RELACIÓN FACTURAS ACTUACIÓN 4'!AF52="","",'RELACIÓN FACTURAS ACTUACIÓN 4'!AF52))</f>
        <v/>
      </c>
      <c r="L230" s="18"/>
      <c r="M230" s="29" t="str">
        <f>IF(D230="","",IF(N230="","REVISAR",IF(OR(N230&lt;EXPEDIENTE!$F$24,N230&gt;EXPEDIENTE!$F$28),"SI","NO")))</f>
        <v/>
      </c>
      <c r="N230" s="174" t="str">
        <f t="shared" si="52"/>
        <v/>
      </c>
      <c r="O230" s="175">
        <f>IF(N230&lt;EXPEDIENTE!$H$24,-1,IF(N230&gt;EXPEDIENTE!$H$28,1,0))</f>
        <v>0</v>
      </c>
      <c r="P230" s="176" t="str">
        <f t="shared" si="53"/>
        <v/>
      </c>
      <c r="Q230" s="18"/>
      <c r="R230" s="196"/>
      <c r="S230" s="18" t="str">
        <f t="shared" si="54"/>
        <v/>
      </c>
      <c r="T230" s="29" t="str">
        <f t="shared" si="55"/>
        <v/>
      </c>
      <c r="U230" s="37" t="str">
        <f>IF('RELACIÓN FACTURAS ACTUACIÓN 4'!X52="","",'RELACIÓN FACTURAS ACTUACIÓN 4'!X52)</f>
        <v/>
      </c>
      <c r="V230" s="100" t="str">
        <f>IF('RELACIÓN FACTURAS ACTUACIÓN 4'!Y52="","",'RELACIÓN FACTURAS ACTUACIÓN 4'!Y52)</f>
        <v/>
      </c>
      <c r="W230" s="34"/>
      <c r="X230" s="103" t="str">
        <f t="shared" si="56"/>
        <v/>
      </c>
      <c r="Y230" s="41"/>
    </row>
    <row r="231" spans="2:25" ht="39.950000000000003" customHeight="1">
      <c r="B231" s="1">
        <f>IF(Y231&lt;&gt;"",MAX($B$6:B230)+1,0)</f>
        <v>0</v>
      </c>
      <c r="C231" s="4">
        <v>226</v>
      </c>
      <c r="D231" s="24" t="str">
        <f>IF('RELACIÓN FACTURAS ACTUACIÓN 4'!N53="","",'RELACIÓN FACTURAS ACTUACIÓN 4'!N53)</f>
        <v/>
      </c>
      <c r="E231" s="198" t="str">
        <f>IF(D231="SEGUNDO PAGO O POSTERIORES",E230,IF('RELACIÓN FACTURAS ACTUACIÓN 4'!O53="","",'RELACIÓN FACTURAS ACTUACIÓN 4'!O53))</f>
        <v/>
      </c>
      <c r="F231" s="25" t="str">
        <f>IF(D231="SEGUNDO PAGO O POSTERIORES",F230,IF('RELACIÓN FACTURAS ACTUACIÓN 4'!Q53="","",'RELACIÓN FACTURAS ACTUACIÓN 4'!Q53))</f>
        <v/>
      </c>
      <c r="G231" s="106" t="str">
        <f>IF(D231="","",IF(AND(D231="NUEVA FACTURA",'RELACIÓN FACTURAS ACTUACIÓN 4'!P53=""),"",IF(AND(D231="NUEVA FACTURA",'RELACIÓN FACTURAS ACTUACIÓN 4'!P53&lt;&gt;""),'RELACIÓN FACTURAS ACTUACIÓN 4'!P53,IF(D231="SEGUNDO PAGO O POSTERIORES",G230,""))))</f>
        <v/>
      </c>
      <c r="H231" s="18"/>
      <c r="I231" s="29" t="str">
        <f>IF(D231="","",IF(J231="","REVISAR",IF(OR(J231&lt;EXPEDIENTE!$F$24,J231&gt;EXPEDIENTE!$F$26),"SI","NO")))</f>
        <v/>
      </c>
      <c r="J231" s="109" t="str">
        <f t="shared" si="51"/>
        <v/>
      </c>
      <c r="K231" s="106" t="str">
        <f>IF(D231="","",IF('RELACIÓN FACTURAS ACTUACIÓN 4'!AF53="","",'RELACIÓN FACTURAS ACTUACIÓN 4'!AF53))</f>
        <v/>
      </c>
      <c r="L231" s="18"/>
      <c r="M231" s="29" t="str">
        <f>IF(D231="","",IF(N231="","REVISAR",IF(OR(N231&lt;EXPEDIENTE!$F$24,N231&gt;EXPEDIENTE!$F$28),"SI","NO")))</f>
        <v/>
      </c>
      <c r="N231" s="174" t="str">
        <f t="shared" si="52"/>
        <v/>
      </c>
      <c r="O231" s="175">
        <f>IF(N231&lt;EXPEDIENTE!$H$24,-1,IF(N231&gt;EXPEDIENTE!$H$28,1,0))</f>
        <v>0</v>
      </c>
      <c r="P231" s="176" t="str">
        <f t="shared" si="53"/>
        <v/>
      </c>
      <c r="Q231" s="18"/>
      <c r="R231" s="196"/>
      <c r="S231" s="18" t="str">
        <f t="shared" si="54"/>
        <v/>
      </c>
      <c r="T231" s="29" t="str">
        <f t="shared" si="55"/>
        <v/>
      </c>
      <c r="U231" s="37" t="str">
        <f>IF('RELACIÓN FACTURAS ACTUACIÓN 4'!X53="","",'RELACIÓN FACTURAS ACTUACIÓN 4'!X53)</f>
        <v/>
      </c>
      <c r="V231" s="100" t="str">
        <f>IF('RELACIÓN FACTURAS ACTUACIÓN 4'!Y53="","",'RELACIÓN FACTURAS ACTUACIÓN 4'!Y53)</f>
        <v/>
      </c>
      <c r="W231" s="34"/>
      <c r="X231" s="103" t="str">
        <f t="shared" si="56"/>
        <v/>
      </c>
      <c r="Y231" s="41"/>
    </row>
    <row r="232" spans="2:25" ht="39.950000000000003" customHeight="1">
      <c r="B232" s="1">
        <f>IF(Y232&lt;&gt;"",MAX($B$6:B231)+1,0)</f>
        <v>0</v>
      </c>
      <c r="C232" s="4">
        <v>227</v>
      </c>
      <c r="D232" s="24" t="str">
        <f>IF('RELACIÓN FACTURAS ACTUACIÓN 4'!N54="","",'RELACIÓN FACTURAS ACTUACIÓN 4'!N54)</f>
        <v/>
      </c>
      <c r="E232" s="198" t="str">
        <f>IF(D232="SEGUNDO PAGO O POSTERIORES",E231,IF('RELACIÓN FACTURAS ACTUACIÓN 4'!O54="","",'RELACIÓN FACTURAS ACTUACIÓN 4'!O54))</f>
        <v/>
      </c>
      <c r="F232" s="25" t="str">
        <f>IF(D232="SEGUNDO PAGO O POSTERIORES",F231,IF('RELACIÓN FACTURAS ACTUACIÓN 4'!Q54="","",'RELACIÓN FACTURAS ACTUACIÓN 4'!Q54))</f>
        <v/>
      </c>
      <c r="G232" s="106" t="str">
        <f>IF(D232="","",IF(AND(D232="NUEVA FACTURA",'RELACIÓN FACTURAS ACTUACIÓN 4'!P54=""),"",IF(AND(D232="NUEVA FACTURA",'RELACIÓN FACTURAS ACTUACIÓN 4'!P54&lt;&gt;""),'RELACIÓN FACTURAS ACTUACIÓN 4'!P54,IF(D232="SEGUNDO PAGO O POSTERIORES",G231,""))))</f>
        <v/>
      </c>
      <c r="H232" s="18"/>
      <c r="I232" s="29" t="str">
        <f>IF(D232="","",IF(J232="","REVISAR",IF(OR(J232&lt;EXPEDIENTE!$F$24,J232&gt;EXPEDIENTE!$F$26),"SI","NO")))</f>
        <v/>
      </c>
      <c r="J232" s="109" t="str">
        <f t="shared" si="51"/>
        <v/>
      </c>
      <c r="K232" s="106" t="str">
        <f>IF(D232="","",IF('RELACIÓN FACTURAS ACTUACIÓN 4'!AF54="","",'RELACIÓN FACTURAS ACTUACIÓN 4'!AF54))</f>
        <v/>
      </c>
      <c r="L232" s="18"/>
      <c r="M232" s="29" t="str">
        <f>IF(D232="","",IF(N232="","REVISAR",IF(OR(N232&lt;EXPEDIENTE!$F$24,N232&gt;EXPEDIENTE!$F$28),"SI","NO")))</f>
        <v/>
      </c>
      <c r="N232" s="174" t="str">
        <f t="shared" si="52"/>
        <v/>
      </c>
      <c r="O232" s="175">
        <f>IF(N232&lt;EXPEDIENTE!$H$24,-1,IF(N232&gt;EXPEDIENTE!$H$28,1,0))</f>
        <v>0</v>
      </c>
      <c r="P232" s="176" t="str">
        <f t="shared" si="53"/>
        <v/>
      </c>
      <c r="Q232" s="18"/>
      <c r="R232" s="196"/>
      <c r="S232" s="18" t="str">
        <f t="shared" si="54"/>
        <v/>
      </c>
      <c r="T232" s="29" t="str">
        <f t="shared" si="55"/>
        <v/>
      </c>
      <c r="U232" s="37" t="str">
        <f>IF('RELACIÓN FACTURAS ACTUACIÓN 4'!X54="","",'RELACIÓN FACTURAS ACTUACIÓN 4'!X54)</f>
        <v/>
      </c>
      <c r="V232" s="100" t="str">
        <f>IF('RELACIÓN FACTURAS ACTUACIÓN 4'!Y54="","",'RELACIÓN FACTURAS ACTUACIÓN 4'!Y54)</f>
        <v/>
      </c>
      <c r="W232" s="34"/>
      <c r="X232" s="103" t="str">
        <f t="shared" si="56"/>
        <v/>
      </c>
      <c r="Y232" s="41"/>
    </row>
    <row r="233" spans="2:25" ht="39.950000000000003" customHeight="1">
      <c r="B233" s="1">
        <f>IF(Y233&lt;&gt;"",MAX($B$6:B232)+1,0)</f>
        <v>0</v>
      </c>
      <c r="C233" s="4">
        <v>228</v>
      </c>
      <c r="D233" s="24" t="str">
        <f>IF('RELACIÓN FACTURAS ACTUACIÓN 4'!N55="","",'RELACIÓN FACTURAS ACTUACIÓN 4'!N55)</f>
        <v/>
      </c>
      <c r="E233" s="198" t="str">
        <f>IF(D233="SEGUNDO PAGO O POSTERIORES",E232,IF('RELACIÓN FACTURAS ACTUACIÓN 4'!O55="","",'RELACIÓN FACTURAS ACTUACIÓN 4'!O55))</f>
        <v/>
      </c>
      <c r="F233" s="25" t="str">
        <f>IF(D233="SEGUNDO PAGO O POSTERIORES",F232,IF('RELACIÓN FACTURAS ACTUACIÓN 4'!Q55="","",'RELACIÓN FACTURAS ACTUACIÓN 4'!Q55))</f>
        <v/>
      </c>
      <c r="G233" s="106" t="str">
        <f>IF(D233="","",IF(AND(D233="NUEVA FACTURA",'RELACIÓN FACTURAS ACTUACIÓN 4'!P55=""),"",IF(AND(D233="NUEVA FACTURA",'RELACIÓN FACTURAS ACTUACIÓN 4'!P55&lt;&gt;""),'RELACIÓN FACTURAS ACTUACIÓN 4'!P55,IF(D233="SEGUNDO PAGO O POSTERIORES",G232,""))))</f>
        <v/>
      </c>
      <c r="H233" s="18"/>
      <c r="I233" s="29" t="str">
        <f>IF(D233="","",IF(J233="","REVISAR",IF(OR(J233&lt;EXPEDIENTE!$F$24,J233&gt;EXPEDIENTE!$F$26),"SI","NO")))</f>
        <v/>
      </c>
      <c r="J233" s="109" t="str">
        <f t="shared" si="51"/>
        <v/>
      </c>
      <c r="K233" s="106" t="str">
        <f>IF(D233="","",IF('RELACIÓN FACTURAS ACTUACIÓN 4'!AF55="","",'RELACIÓN FACTURAS ACTUACIÓN 4'!AF55))</f>
        <v/>
      </c>
      <c r="L233" s="18"/>
      <c r="M233" s="29" t="str">
        <f>IF(D233="","",IF(N233="","REVISAR",IF(OR(N233&lt;EXPEDIENTE!$F$24,N233&gt;EXPEDIENTE!$F$28),"SI","NO")))</f>
        <v/>
      </c>
      <c r="N233" s="174" t="str">
        <f t="shared" si="52"/>
        <v/>
      </c>
      <c r="O233" s="175">
        <f>IF(N233&lt;EXPEDIENTE!$H$24,-1,IF(N233&gt;EXPEDIENTE!$H$28,1,0))</f>
        <v>0</v>
      </c>
      <c r="P233" s="176" t="str">
        <f t="shared" si="53"/>
        <v/>
      </c>
      <c r="Q233" s="18"/>
      <c r="R233" s="196"/>
      <c r="S233" s="18" t="str">
        <f t="shared" si="54"/>
        <v/>
      </c>
      <c r="T233" s="29" t="str">
        <f t="shared" si="55"/>
        <v/>
      </c>
      <c r="U233" s="37" t="str">
        <f>IF('RELACIÓN FACTURAS ACTUACIÓN 4'!X55="","",'RELACIÓN FACTURAS ACTUACIÓN 4'!X55)</f>
        <v/>
      </c>
      <c r="V233" s="100" t="str">
        <f>IF('RELACIÓN FACTURAS ACTUACIÓN 4'!Y55="","",'RELACIÓN FACTURAS ACTUACIÓN 4'!Y55)</f>
        <v/>
      </c>
      <c r="W233" s="34"/>
      <c r="X233" s="103" t="str">
        <f t="shared" si="56"/>
        <v/>
      </c>
      <c r="Y233" s="41"/>
    </row>
    <row r="234" spans="2:25" ht="39.950000000000003" customHeight="1">
      <c r="B234" s="1">
        <f>IF(Y234&lt;&gt;"",MAX($B$6:B233)+1,0)</f>
        <v>0</v>
      </c>
      <c r="C234" s="4">
        <v>229</v>
      </c>
      <c r="D234" s="24" t="str">
        <f>IF('RELACIÓN FACTURAS ACTUACIÓN 4'!N56="","",'RELACIÓN FACTURAS ACTUACIÓN 4'!N56)</f>
        <v/>
      </c>
      <c r="E234" s="198" t="str">
        <f>IF(D234="SEGUNDO PAGO O POSTERIORES",E233,IF('RELACIÓN FACTURAS ACTUACIÓN 4'!O56="","",'RELACIÓN FACTURAS ACTUACIÓN 4'!O56))</f>
        <v/>
      </c>
      <c r="F234" s="25" t="str">
        <f>IF(D234="SEGUNDO PAGO O POSTERIORES",F233,IF('RELACIÓN FACTURAS ACTUACIÓN 4'!Q56="","",'RELACIÓN FACTURAS ACTUACIÓN 4'!Q56))</f>
        <v/>
      </c>
      <c r="G234" s="106" t="str">
        <f>IF(D234="","",IF(AND(D234="NUEVA FACTURA",'RELACIÓN FACTURAS ACTUACIÓN 4'!P56=""),"",IF(AND(D234="NUEVA FACTURA",'RELACIÓN FACTURAS ACTUACIÓN 4'!P56&lt;&gt;""),'RELACIÓN FACTURAS ACTUACIÓN 4'!P56,IF(D234="SEGUNDO PAGO O POSTERIORES",G233,""))))</f>
        <v/>
      </c>
      <c r="H234" s="18"/>
      <c r="I234" s="29" t="str">
        <f>IF(D234="","",IF(J234="","REVISAR",IF(OR(J234&lt;EXPEDIENTE!$F$24,J234&gt;EXPEDIENTE!$F$26),"SI","NO")))</f>
        <v/>
      </c>
      <c r="J234" s="109" t="str">
        <f t="shared" si="51"/>
        <v/>
      </c>
      <c r="K234" s="106" t="str">
        <f>IF(D234="","",IF('RELACIÓN FACTURAS ACTUACIÓN 4'!AF56="","",'RELACIÓN FACTURAS ACTUACIÓN 4'!AF56))</f>
        <v/>
      </c>
      <c r="L234" s="18"/>
      <c r="M234" s="29" t="str">
        <f>IF(D234="","",IF(N234="","REVISAR",IF(OR(N234&lt;EXPEDIENTE!$F$24,N234&gt;EXPEDIENTE!$F$28),"SI","NO")))</f>
        <v/>
      </c>
      <c r="N234" s="174" t="str">
        <f t="shared" si="52"/>
        <v/>
      </c>
      <c r="O234" s="175">
        <f>IF(N234&lt;EXPEDIENTE!$H$24,-1,IF(N234&gt;EXPEDIENTE!$H$28,1,0))</f>
        <v>0</v>
      </c>
      <c r="P234" s="176" t="str">
        <f t="shared" si="53"/>
        <v/>
      </c>
      <c r="Q234" s="18"/>
      <c r="R234" s="196"/>
      <c r="S234" s="18" t="str">
        <f t="shared" si="54"/>
        <v/>
      </c>
      <c r="T234" s="29" t="str">
        <f t="shared" si="55"/>
        <v/>
      </c>
      <c r="U234" s="37" t="str">
        <f>IF('RELACIÓN FACTURAS ACTUACIÓN 4'!X56="","",'RELACIÓN FACTURAS ACTUACIÓN 4'!X56)</f>
        <v/>
      </c>
      <c r="V234" s="100" t="str">
        <f>IF('RELACIÓN FACTURAS ACTUACIÓN 4'!Y56="","",'RELACIÓN FACTURAS ACTUACIÓN 4'!Y56)</f>
        <v/>
      </c>
      <c r="W234" s="34"/>
      <c r="X234" s="103" t="str">
        <f t="shared" si="56"/>
        <v/>
      </c>
      <c r="Y234" s="41"/>
    </row>
    <row r="235" spans="2:25" ht="39.950000000000003" customHeight="1">
      <c r="B235" s="1">
        <f>IF(Y235&lt;&gt;"",MAX($B$6:B234)+1,0)</f>
        <v>0</v>
      </c>
      <c r="C235" s="4">
        <v>230</v>
      </c>
      <c r="D235" s="24" t="str">
        <f>IF('RELACIÓN FACTURAS ACTUACIÓN 4'!N57="","",'RELACIÓN FACTURAS ACTUACIÓN 4'!N57)</f>
        <v/>
      </c>
      <c r="E235" s="198" t="str">
        <f>IF(D235="SEGUNDO PAGO O POSTERIORES",E234,IF('RELACIÓN FACTURAS ACTUACIÓN 4'!O57="","",'RELACIÓN FACTURAS ACTUACIÓN 4'!O57))</f>
        <v/>
      </c>
      <c r="F235" s="25" t="str">
        <f>IF(D235="SEGUNDO PAGO O POSTERIORES",F234,IF('RELACIÓN FACTURAS ACTUACIÓN 4'!Q57="","",'RELACIÓN FACTURAS ACTUACIÓN 4'!Q57))</f>
        <v/>
      </c>
      <c r="G235" s="106" t="str">
        <f>IF(D235="","",IF(AND(D235="NUEVA FACTURA",'RELACIÓN FACTURAS ACTUACIÓN 4'!P57=""),"",IF(AND(D235="NUEVA FACTURA",'RELACIÓN FACTURAS ACTUACIÓN 4'!P57&lt;&gt;""),'RELACIÓN FACTURAS ACTUACIÓN 4'!P57,IF(D235="SEGUNDO PAGO O POSTERIORES",G234,""))))</f>
        <v/>
      </c>
      <c r="H235" s="18"/>
      <c r="I235" s="29" t="str">
        <f>IF(D235="","",IF(J235="","REVISAR",IF(OR(J235&lt;EXPEDIENTE!$F$24,J235&gt;EXPEDIENTE!$F$26),"SI","NO")))</f>
        <v/>
      </c>
      <c r="J235" s="109" t="str">
        <f t="shared" si="51"/>
        <v/>
      </c>
      <c r="K235" s="106" t="str">
        <f>IF(D235="","",IF('RELACIÓN FACTURAS ACTUACIÓN 4'!AF57="","",'RELACIÓN FACTURAS ACTUACIÓN 4'!AF57))</f>
        <v/>
      </c>
      <c r="L235" s="18"/>
      <c r="M235" s="29" t="str">
        <f>IF(D235="","",IF(N235="","REVISAR",IF(OR(N235&lt;EXPEDIENTE!$F$24,N235&gt;EXPEDIENTE!$F$28),"SI","NO")))</f>
        <v/>
      </c>
      <c r="N235" s="174" t="str">
        <f t="shared" si="52"/>
        <v/>
      </c>
      <c r="O235" s="175">
        <f>IF(N235&lt;EXPEDIENTE!$H$24,-1,IF(N235&gt;EXPEDIENTE!$H$28,1,0))</f>
        <v>0</v>
      </c>
      <c r="P235" s="176" t="str">
        <f t="shared" si="53"/>
        <v/>
      </c>
      <c r="Q235" s="18"/>
      <c r="R235" s="196"/>
      <c r="S235" s="18" t="str">
        <f t="shared" si="54"/>
        <v/>
      </c>
      <c r="T235" s="29" t="str">
        <f t="shared" si="55"/>
        <v/>
      </c>
      <c r="U235" s="37" t="str">
        <f>IF('RELACIÓN FACTURAS ACTUACIÓN 4'!X57="","",'RELACIÓN FACTURAS ACTUACIÓN 4'!X57)</f>
        <v/>
      </c>
      <c r="V235" s="100" t="str">
        <f>IF('RELACIÓN FACTURAS ACTUACIÓN 4'!Y57="","",'RELACIÓN FACTURAS ACTUACIÓN 4'!Y57)</f>
        <v/>
      </c>
      <c r="W235" s="34"/>
      <c r="X235" s="103" t="str">
        <f t="shared" si="56"/>
        <v/>
      </c>
      <c r="Y235" s="41"/>
    </row>
    <row r="236" spans="2:25" ht="39.950000000000003" customHeight="1">
      <c r="B236" s="1">
        <f>IF(Y236&lt;&gt;"",MAX($B$6:B235)+1,0)</f>
        <v>0</v>
      </c>
      <c r="C236" s="4">
        <v>231</v>
      </c>
      <c r="D236" s="24" t="str">
        <f>IF('RELACIÓN FACTURAS ACTUACIÓN 4'!N58="","",'RELACIÓN FACTURAS ACTUACIÓN 4'!N58)</f>
        <v/>
      </c>
      <c r="E236" s="198" t="str">
        <f>IF(D236="SEGUNDO PAGO O POSTERIORES",E235,IF('RELACIÓN FACTURAS ACTUACIÓN 4'!O58="","",'RELACIÓN FACTURAS ACTUACIÓN 4'!O58))</f>
        <v/>
      </c>
      <c r="F236" s="25" t="str">
        <f>IF(D236="SEGUNDO PAGO O POSTERIORES",F235,IF('RELACIÓN FACTURAS ACTUACIÓN 4'!Q58="","",'RELACIÓN FACTURAS ACTUACIÓN 4'!Q58))</f>
        <v/>
      </c>
      <c r="G236" s="106" t="str">
        <f>IF(D236="","",IF(AND(D236="NUEVA FACTURA",'RELACIÓN FACTURAS ACTUACIÓN 4'!P58=""),"",IF(AND(D236="NUEVA FACTURA",'RELACIÓN FACTURAS ACTUACIÓN 4'!P58&lt;&gt;""),'RELACIÓN FACTURAS ACTUACIÓN 4'!P58,IF(D236="SEGUNDO PAGO O POSTERIORES",G235,""))))</f>
        <v/>
      </c>
      <c r="H236" s="18"/>
      <c r="I236" s="29" t="str">
        <f>IF(D236="","",IF(J236="","REVISAR",IF(OR(J236&lt;EXPEDIENTE!$F$24,J236&gt;EXPEDIENTE!$F$26),"SI","NO")))</f>
        <v/>
      </c>
      <c r="J236" s="109" t="str">
        <f t="shared" si="51"/>
        <v/>
      </c>
      <c r="K236" s="106" t="str">
        <f>IF(D236="","",IF('RELACIÓN FACTURAS ACTUACIÓN 4'!AF58="","",'RELACIÓN FACTURAS ACTUACIÓN 4'!AF58))</f>
        <v/>
      </c>
      <c r="L236" s="18"/>
      <c r="M236" s="29" t="str">
        <f>IF(D236="","",IF(N236="","REVISAR",IF(OR(N236&lt;EXPEDIENTE!$F$24,N236&gt;EXPEDIENTE!$F$28),"SI","NO")))</f>
        <v/>
      </c>
      <c r="N236" s="174" t="str">
        <f t="shared" si="52"/>
        <v/>
      </c>
      <c r="O236" s="175">
        <f>IF(N236&lt;EXPEDIENTE!$H$24,-1,IF(N236&gt;EXPEDIENTE!$H$28,1,0))</f>
        <v>0</v>
      </c>
      <c r="P236" s="176" t="str">
        <f t="shared" si="53"/>
        <v/>
      </c>
      <c r="Q236" s="18"/>
      <c r="R236" s="196"/>
      <c r="S236" s="18" t="str">
        <f t="shared" si="54"/>
        <v/>
      </c>
      <c r="T236" s="29" t="str">
        <f t="shared" si="55"/>
        <v/>
      </c>
      <c r="U236" s="37" t="str">
        <f>IF('RELACIÓN FACTURAS ACTUACIÓN 4'!X58="","",'RELACIÓN FACTURAS ACTUACIÓN 4'!X58)</f>
        <v/>
      </c>
      <c r="V236" s="100" t="str">
        <f>IF('RELACIÓN FACTURAS ACTUACIÓN 4'!Y58="","",'RELACIÓN FACTURAS ACTUACIÓN 4'!Y58)</f>
        <v/>
      </c>
      <c r="W236" s="34"/>
      <c r="X236" s="103" t="str">
        <f t="shared" si="56"/>
        <v/>
      </c>
      <c r="Y236" s="41"/>
    </row>
    <row r="237" spans="2:25" ht="39.950000000000003" customHeight="1">
      <c r="B237" s="1">
        <f>IF(Y237&lt;&gt;"",MAX($B$6:B236)+1,0)</f>
        <v>0</v>
      </c>
      <c r="C237" s="4">
        <v>232</v>
      </c>
      <c r="D237" s="24" t="str">
        <f>IF('RELACIÓN FACTURAS ACTUACIÓN 4'!N59="","",'RELACIÓN FACTURAS ACTUACIÓN 4'!N59)</f>
        <v/>
      </c>
      <c r="E237" s="198" t="str">
        <f>IF(D237="SEGUNDO PAGO O POSTERIORES",E236,IF('RELACIÓN FACTURAS ACTUACIÓN 4'!O59="","",'RELACIÓN FACTURAS ACTUACIÓN 4'!O59))</f>
        <v/>
      </c>
      <c r="F237" s="25" t="str">
        <f>IF(D237="SEGUNDO PAGO O POSTERIORES",F236,IF('RELACIÓN FACTURAS ACTUACIÓN 4'!Q59="","",'RELACIÓN FACTURAS ACTUACIÓN 4'!Q59))</f>
        <v/>
      </c>
      <c r="G237" s="106" t="str">
        <f>IF(D237="","",IF(AND(D237="NUEVA FACTURA",'RELACIÓN FACTURAS ACTUACIÓN 4'!P59=""),"",IF(AND(D237="NUEVA FACTURA",'RELACIÓN FACTURAS ACTUACIÓN 4'!P59&lt;&gt;""),'RELACIÓN FACTURAS ACTUACIÓN 4'!P59,IF(D237="SEGUNDO PAGO O POSTERIORES",G236,""))))</f>
        <v/>
      </c>
      <c r="H237" s="18"/>
      <c r="I237" s="29" t="str">
        <f>IF(D237="","",IF(J237="","REVISAR",IF(OR(J237&lt;EXPEDIENTE!$F$24,J237&gt;EXPEDIENTE!$F$26),"SI","NO")))</f>
        <v/>
      </c>
      <c r="J237" s="109" t="str">
        <f t="shared" si="51"/>
        <v/>
      </c>
      <c r="K237" s="106" t="str">
        <f>IF(D237="","",IF('RELACIÓN FACTURAS ACTUACIÓN 4'!AF59="","",'RELACIÓN FACTURAS ACTUACIÓN 4'!AF59))</f>
        <v/>
      </c>
      <c r="L237" s="18"/>
      <c r="M237" s="29" t="str">
        <f>IF(D237="","",IF(N237="","REVISAR",IF(OR(N237&lt;EXPEDIENTE!$F$24,N237&gt;EXPEDIENTE!$F$28),"SI","NO")))</f>
        <v/>
      </c>
      <c r="N237" s="174" t="str">
        <f t="shared" si="52"/>
        <v/>
      </c>
      <c r="O237" s="175">
        <f>IF(N237&lt;EXPEDIENTE!$H$24,-1,IF(N237&gt;EXPEDIENTE!$H$28,1,0))</f>
        <v>0</v>
      </c>
      <c r="P237" s="176" t="str">
        <f t="shared" si="53"/>
        <v/>
      </c>
      <c r="Q237" s="18"/>
      <c r="R237" s="196"/>
      <c r="S237" s="18" t="str">
        <f t="shared" si="54"/>
        <v/>
      </c>
      <c r="T237" s="29" t="str">
        <f t="shared" si="55"/>
        <v/>
      </c>
      <c r="U237" s="37" t="str">
        <f>IF('RELACIÓN FACTURAS ACTUACIÓN 4'!X59="","",'RELACIÓN FACTURAS ACTUACIÓN 4'!X59)</f>
        <v/>
      </c>
      <c r="V237" s="100" t="str">
        <f>IF('RELACIÓN FACTURAS ACTUACIÓN 4'!Y59="","",'RELACIÓN FACTURAS ACTUACIÓN 4'!Y59)</f>
        <v/>
      </c>
      <c r="W237" s="34"/>
      <c r="X237" s="103" t="str">
        <f t="shared" si="56"/>
        <v/>
      </c>
      <c r="Y237" s="41"/>
    </row>
    <row r="238" spans="2:25" ht="39.950000000000003" customHeight="1">
      <c r="B238" s="1">
        <f>IF(Y238&lt;&gt;"",MAX($B$6:B237)+1,0)</f>
        <v>0</v>
      </c>
      <c r="C238" s="4">
        <v>233</v>
      </c>
      <c r="D238" s="24" t="str">
        <f>IF('RELACIÓN FACTURAS ACTUACIÓN 4'!N60="","",'RELACIÓN FACTURAS ACTUACIÓN 4'!N60)</f>
        <v/>
      </c>
      <c r="E238" s="198" t="str">
        <f>IF(D238="SEGUNDO PAGO O POSTERIORES",E237,IF('RELACIÓN FACTURAS ACTUACIÓN 4'!O60="","",'RELACIÓN FACTURAS ACTUACIÓN 4'!O60))</f>
        <v/>
      </c>
      <c r="F238" s="25" t="str">
        <f>IF(D238="SEGUNDO PAGO O POSTERIORES",F237,IF('RELACIÓN FACTURAS ACTUACIÓN 4'!Q60="","",'RELACIÓN FACTURAS ACTUACIÓN 4'!Q60))</f>
        <v/>
      </c>
      <c r="G238" s="106" t="str">
        <f>IF(D238="","",IF(AND(D238="NUEVA FACTURA",'RELACIÓN FACTURAS ACTUACIÓN 4'!P60=""),"",IF(AND(D238="NUEVA FACTURA",'RELACIÓN FACTURAS ACTUACIÓN 4'!P60&lt;&gt;""),'RELACIÓN FACTURAS ACTUACIÓN 4'!P60,IF(D238="SEGUNDO PAGO O POSTERIORES",G237,""))))</f>
        <v/>
      </c>
      <c r="H238" s="18"/>
      <c r="I238" s="29" t="str">
        <f>IF(D238="","",IF(J238="","REVISAR",IF(OR(J238&lt;EXPEDIENTE!$F$24,J238&gt;EXPEDIENTE!$F$26),"SI","NO")))</f>
        <v/>
      </c>
      <c r="J238" s="109" t="str">
        <f t="shared" si="51"/>
        <v/>
      </c>
      <c r="K238" s="106" t="str">
        <f>IF(D238="","",IF('RELACIÓN FACTURAS ACTUACIÓN 4'!AF60="","",'RELACIÓN FACTURAS ACTUACIÓN 4'!AF60))</f>
        <v/>
      </c>
      <c r="L238" s="18"/>
      <c r="M238" s="29" t="str">
        <f>IF(D238="","",IF(N238="","REVISAR",IF(OR(N238&lt;EXPEDIENTE!$F$24,N238&gt;EXPEDIENTE!$F$28),"SI","NO")))</f>
        <v/>
      </c>
      <c r="N238" s="174" t="str">
        <f t="shared" si="52"/>
        <v/>
      </c>
      <c r="O238" s="175">
        <f>IF(N238&lt;EXPEDIENTE!$H$24,-1,IF(N238&gt;EXPEDIENTE!$H$28,1,0))</f>
        <v>0</v>
      </c>
      <c r="P238" s="176" t="str">
        <f t="shared" si="53"/>
        <v/>
      </c>
      <c r="Q238" s="18"/>
      <c r="R238" s="196"/>
      <c r="S238" s="18" t="str">
        <f t="shared" si="54"/>
        <v/>
      </c>
      <c r="T238" s="29" t="str">
        <f t="shared" si="55"/>
        <v/>
      </c>
      <c r="U238" s="37" t="str">
        <f>IF('RELACIÓN FACTURAS ACTUACIÓN 4'!X60="","",'RELACIÓN FACTURAS ACTUACIÓN 4'!X60)</f>
        <v/>
      </c>
      <c r="V238" s="100" t="str">
        <f>IF('RELACIÓN FACTURAS ACTUACIÓN 4'!Y60="","",'RELACIÓN FACTURAS ACTUACIÓN 4'!Y60)</f>
        <v/>
      </c>
      <c r="W238" s="34"/>
      <c r="X238" s="103" t="str">
        <f t="shared" si="56"/>
        <v/>
      </c>
      <c r="Y238" s="41"/>
    </row>
    <row r="239" spans="2:25" ht="39.950000000000003" customHeight="1">
      <c r="B239" s="1">
        <f>IF(Y239&lt;&gt;"",MAX($B$6:B238)+1,0)</f>
        <v>0</v>
      </c>
      <c r="C239" s="4">
        <v>234</v>
      </c>
      <c r="D239" s="24" t="str">
        <f>IF('RELACIÓN FACTURAS ACTUACIÓN 4'!N61="","",'RELACIÓN FACTURAS ACTUACIÓN 4'!N61)</f>
        <v/>
      </c>
      <c r="E239" s="198" t="str">
        <f>IF(D239="SEGUNDO PAGO O POSTERIORES",E238,IF('RELACIÓN FACTURAS ACTUACIÓN 4'!O61="","",'RELACIÓN FACTURAS ACTUACIÓN 4'!O61))</f>
        <v/>
      </c>
      <c r="F239" s="25" t="str">
        <f>IF(D239="SEGUNDO PAGO O POSTERIORES",F238,IF('RELACIÓN FACTURAS ACTUACIÓN 4'!Q61="","",'RELACIÓN FACTURAS ACTUACIÓN 4'!Q61))</f>
        <v/>
      </c>
      <c r="G239" s="106" t="str">
        <f>IF(D239="","",IF(AND(D239="NUEVA FACTURA",'RELACIÓN FACTURAS ACTUACIÓN 4'!P61=""),"",IF(AND(D239="NUEVA FACTURA",'RELACIÓN FACTURAS ACTUACIÓN 4'!P61&lt;&gt;""),'RELACIÓN FACTURAS ACTUACIÓN 4'!P61,IF(D239="SEGUNDO PAGO O POSTERIORES",G238,""))))</f>
        <v/>
      </c>
      <c r="H239" s="18"/>
      <c r="I239" s="29" t="str">
        <f>IF(D239="","",IF(J239="","REVISAR",IF(OR(J239&lt;EXPEDIENTE!$F$24,J239&gt;EXPEDIENTE!$F$26),"SI","NO")))</f>
        <v/>
      </c>
      <c r="J239" s="109" t="str">
        <f t="shared" si="51"/>
        <v/>
      </c>
      <c r="K239" s="106" t="str">
        <f>IF(D239="","",IF('RELACIÓN FACTURAS ACTUACIÓN 4'!AF61="","",'RELACIÓN FACTURAS ACTUACIÓN 4'!AF61))</f>
        <v/>
      </c>
      <c r="L239" s="18"/>
      <c r="M239" s="29" t="str">
        <f>IF(D239="","",IF(N239="","REVISAR",IF(OR(N239&lt;EXPEDIENTE!$F$24,N239&gt;EXPEDIENTE!$F$28),"SI","NO")))</f>
        <v/>
      </c>
      <c r="N239" s="174" t="str">
        <f t="shared" si="52"/>
        <v/>
      </c>
      <c r="O239" s="175">
        <f>IF(N239&lt;EXPEDIENTE!$H$24,-1,IF(N239&gt;EXPEDIENTE!$H$28,1,0))</f>
        <v>0</v>
      </c>
      <c r="P239" s="176" t="str">
        <f t="shared" si="53"/>
        <v/>
      </c>
      <c r="Q239" s="18"/>
      <c r="R239" s="196"/>
      <c r="S239" s="18" t="str">
        <f t="shared" si="54"/>
        <v/>
      </c>
      <c r="T239" s="29" t="str">
        <f t="shared" si="55"/>
        <v/>
      </c>
      <c r="U239" s="37" t="str">
        <f>IF('RELACIÓN FACTURAS ACTUACIÓN 4'!X61="","",'RELACIÓN FACTURAS ACTUACIÓN 4'!X61)</f>
        <v/>
      </c>
      <c r="V239" s="100" t="str">
        <f>IF('RELACIÓN FACTURAS ACTUACIÓN 4'!Y61="","",'RELACIÓN FACTURAS ACTUACIÓN 4'!Y61)</f>
        <v/>
      </c>
      <c r="W239" s="34"/>
      <c r="X239" s="103" t="str">
        <f t="shared" si="56"/>
        <v/>
      </c>
      <c r="Y239" s="41"/>
    </row>
    <row r="240" spans="2:25" ht="39.950000000000003" customHeight="1">
      <c r="B240" s="1">
        <f>IF(Y240&lt;&gt;"",MAX($B$6:B239)+1,0)</f>
        <v>0</v>
      </c>
      <c r="C240" s="4">
        <v>235</v>
      </c>
      <c r="D240" s="24" t="str">
        <f>IF('RELACIÓN FACTURAS ACTUACIÓN 4'!N62="","",'RELACIÓN FACTURAS ACTUACIÓN 4'!N62)</f>
        <v/>
      </c>
      <c r="E240" s="198" t="str">
        <f>IF(D240="SEGUNDO PAGO O POSTERIORES",E239,IF('RELACIÓN FACTURAS ACTUACIÓN 4'!O62="","",'RELACIÓN FACTURAS ACTUACIÓN 4'!O62))</f>
        <v/>
      </c>
      <c r="F240" s="25" t="str">
        <f>IF(D240="SEGUNDO PAGO O POSTERIORES",F239,IF('RELACIÓN FACTURAS ACTUACIÓN 4'!Q62="","",'RELACIÓN FACTURAS ACTUACIÓN 4'!Q62))</f>
        <v/>
      </c>
      <c r="G240" s="106" t="str">
        <f>IF(D240="","",IF(AND(D240="NUEVA FACTURA",'RELACIÓN FACTURAS ACTUACIÓN 4'!P62=""),"",IF(AND(D240="NUEVA FACTURA",'RELACIÓN FACTURAS ACTUACIÓN 4'!P62&lt;&gt;""),'RELACIÓN FACTURAS ACTUACIÓN 4'!P62,IF(D240="SEGUNDO PAGO O POSTERIORES",G239,""))))</f>
        <v/>
      </c>
      <c r="H240" s="18"/>
      <c r="I240" s="29" t="str">
        <f>IF(D240="","",IF(J240="","REVISAR",IF(OR(J240&lt;EXPEDIENTE!$F$24,J240&gt;EXPEDIENTE!$F$26),"SI","NO")))</f>
        <v/>
      </c>
      <c r="J240" s="109" t="str">
        <f t="shared" si="51"/>
        <v/>
      </c>
      <c r="K240" s="106" t="str">
        <f>IF(D240="","",IF('RELACIÓN FACTURAS ACTUACIÓN 4'!AF62="","",'RELACIÓN FACTURAS ACTUACIÓN 4'!AF62))</f>
        <v/>
      </c>
      <c r="L240" s="18"/>
      <c r="M240" s="29" t="str">
        <f>IF(D240="","",IF(N240="","REVISAR",IF(OR(N240&lt;EXPEDIENTE!$F$24,N240&gt;EXPEDIENTE!$F$28),"SI","NO")))</f>
        <v/>
      </c>
      <c r="N240" s="174" t="str">
        <f t="shared" si="52"/>
        <v/>
      </c>
      <c r="O240" s="175">
        <f>IF(N240&lt;EXPEDIENTE!$H$24,-1,IF(N240&gt;EXPEDIENTE!$H$28,1,0))</f>
        <v>0</v>
      </c>
      <c r="P240" s="176" t="str">
        <f t="shared" si="53"/>
        <v/>
      </c>
      <c r="Q240" s="18"/>
      <c r="R240" s="196"/>
      <c r="S240" s="18" t="str">
        <f t="shared" si="54"/>
        <v/>
      </c>
      <c r="T240" s="29" t="str">
        <f t="shared" si="55"/>
        <v/>
      </c>
      <c r="U240" s="37" t="str">
        <f>IF('RELACIÓN FACTURAS ACTUACIÓN 4'!X62="","",'RELACIÓN FACTURAS ACTUACIÓN 4'!X62)</f>
        <v/>
      </c>
      <c r="V240" s="100" t="str">
        <f>IF('RELACIÓN FACTURAS ACTUACIÓN 4'!Y62="","",'RELACIÓN FACTURAS ACTUACIÓN 4'!Y62)</f>
        <v/>
      </c>
      <c r="W240" s="34"/>
      <c r="X240" s="103" t="str">
        <f t="shared" si="56"/>
        <v/>
      </c>
      <c r="Y240" s="41"/>
    </row>
    <row r="241" spans="2:25" ht="39.950000000000003" customHeight="1">
      <c r="B241" s="1">
        <f>IF(Y241&lt;&gt;"",MAX($B$6:B240)+1,0)</f>
        <v>0</v>
      </c>
      <c r="C241" s="4">
        <v>236</v>
      </c>
      <c r="D241" s="24" t="str">
        <f>IF('RELACIÓN FACTURAS ACTUACIÓN 4'!N63="","",'RELACIÓN FACTURAS ACTUACIÓN 4'!N63)</f>
        <v/>
      </c>
      <c r="E241" s="198" t="str">
        <f>IF(D241="SEGUNDO PAGO O POSTERIORES",E240,IF('RELACIÓN FACTURAS ACTUACIÓN 4'!O63="","",'RELACIÓN FACTURAS ACTUACIÓN 4'!O63))</f>
        <v/>
      </c>
      <c r="F241" s="25" t="str">
        <f>IF(D241="SEGUNDO PAGO O POSTERIORES",F240,IF('RELACIÓN FACTURAS ACTUACIÓN 4'!Q63="","",'RELACIÓN FACTURAS ACTUACIÓN 4'!Q63))</f>
        <v/>
      </c>
      <c r="G241" s="106" t="str">
        <f>IF(D241="","",IF(AND(D241="NUEVA FACTURA",'RELACIÓN FACTURAS ACTUACIÓN 4'!P63=""),"",IF(AND(D241="NUEVA FACTURA",'RELACIÓN FACTURAS ACTUACIÓN 4'!P63&lt;&gt;""),'RELACIÓN FACTURAS ACTUACIÓN 4'!P63,IF(D241="SEGUNDO PAGO O POSTERIORES",G240,""))))</f>
        <v/>
      </c>
      <c r="H241" s="18"/>
      <c r="I241" s="29" t="str">
        <f>IF(D241="","",IF(J241="","REVISAR",IF(OR(J241&lt;EXPEDIENTE!$F$24,J241&gt;EXPEDIENTE!$F$26),"SI","NO")))</f>
        <v/>
      </c>
      <c r="J241" s="109" t="str">
        <f t="shared" si="51"/>
        <v/>
      </c>
      <c r="K241" s="106" t="str">
        <f>IF(D241="","",IF('RELACIÓN FACTURAS ACTUACIÓN 4'!AF63="","",'RELACIÓN FACTURAS ACTUACIÓN 4'!AF63))</f>
        <v/>
      </c>
      <c r="L241" s="18"/>
      <c r="M241" s="29" t="str">
        <f>IF(D241="","",IF(N241="","REVISAR",IF(OR(N241&lt;EXPEDIENTE!$F$24,N241&gt;EXPEDIENTE!$F$28),"SI","NO")))</f>
        <v/>
      </c>
      <c r="N241" s="174" t="str">
        <f t="shared" si="52"/>
        <v/>
      </c>
      <c r="O241" s="175">
        <f>IF(N241&lt;EXPEDIENTE!$H$24,-1,IF(N241&gt;EXPEDIENTE!$H$28,1,0))</f>
        <v>0</v>
      </c>
      <c r="P241" s="176" t="str">
        <f t="shared" si="53"/>
        <v/>
      </c>
      <c r="Q241" s="18"/>
      <c r="R241" s="196"/>
      <c r="S241" s="18" t="str">
        <f t="shared" si="54"/>
        <v/>
      </c>
      <c r="T241" s="29" t="str">
        <f t="shared" si="55"/>
        <v/>
      </c>
      <c r="U241" s="37" t="str">
        <f>IF('RELACIÓN FACTURAS ACTUACIÓN 4'!X63="","",'RELACIÓN FACTURAS ACTUACIÓN 4'!X63)</f>
        <v/>
      </c>
      <c r="V241" s="100" t="str">
        <f>IF('RELACIÓN FACTURAS ACTUACIÓN 4'!Y63="","",'RELACIÓN FACTURAS ACTUACIÓN 4'!Y63)</f>
        <v/>
      </c>
      <c r="W241" s="34"/>
      <c r="X241" s="103" t="str">
        <f t="shared" si="56"/>
        <v/>
      </c>
      <c r="Y241" s="41"/>
    </row>
    <row r="242" spans="2:25" ht="39.950000000000003" customHeight="1">
      <c r="B242" s="1">
        <f>IF(Y242&lt;&gt;"",MAX($B$6:B241)+1,0)</f>
        <v>0</v>
      </c>
      <c r="C242" s="4">
        <v>237</v>
      </c>
      <c r="D242" s="24" t="str">
        <f>IF('RELACIÓN FACTURAS ACTUACIÓN 4'!N64="","",'RELACIÓN FACTURAS ACTUACIÓN 4'!N64)</f>
        <v/>
      </c>
      <c r="E242" s="198" t="str">
        <f>IF(D242="SEGUNDO PAGO O POSTERIORES",E241,IF('RELACIÓN FACTURAS ACTUACIÓN 4'!O64="","",'RELACIÓN FACTURAS ACTUACIÓN 4'!O64))</f>
        <v/>
      </c>
      <c r="F242" s="25" t="str">
        <f>IF(D242="SEGUNDO PAGO O POSTERIORES",F241,IF('RELACIÓN FACTURAS ACTUACIÓN 4'!Q64="","",'RELACIÓN FACTURAS ACTUACIÓN 4'!Q64))</f>
        <v/>
      </c>
      <c r="G242" s="106" t="str">
        <f>IF(D242="","",IF(AND(D242="NUEVA FACTURA",'RELACIÓN FACTURAS ACTUACIÓN 4'!P64=""),"",IF(AND(D242="NUEVA FACTURA",'RELACIÓN FACTURAS ACTUACIÓN 4'!P64&lt;&gt;""),'RELACIÓN FACTURAS ACTUACIÓN 4'!P64,IF(D242="SEGUNDO PAGO O POSTERIORES",G241,""))))</f>
        <v/>
      </c>
      <c r="H242" s="18"/>
      <c r="I242" s="29" t="str">
        <f>IF(D242="","",IF(J242="","REVISAR",IF(OR(J242&lt;EXPEDIENTE!$F$24,J242&gt;EXPEDIENTE!$F$26),"SI","NO")))</f>
        <v/>
      </c>
      <c r="J242" s="109" t="str">
        <f t="shared" si="51"/>
        <v/>
      </c>
      <c r="K242" s="106" t="str">
        <f>IF(D242="","",IF('RELACIÓN FACTURAS ACTUACIÓN 4'!AF64="","",'RELACIÓN FACTURAS ACTUACIÓN 4'!AF64))</f>
        <v/>
      </c>
      <c r="L242" s="18"/>
      <c r="M242" s="29" t="str">
        <f>IF(D242="","",IF(N242="","REVISAR",IF(OR(N242&lt;EXPEDIENTE!$F$24,N242&gt;EXPEDIENTE!$F$28),"SI","NO")))</f>
        <v/>
      </c>
      <c r="N242" s="174" t="str">
        <f t="shared" si="52"/>
        <v/>
      </c>
      <c r="O242" s="175">
        <f>IF(N242&lt;EXPEDIENTE!$H$24,-1,IF(N242&gt;EXPEDIENTE!$H$28,1,0))</f>
        <v>0</v>
      </c>
      <c r="P242" s="176" t="str">
        <f t="shared" si="53"/>
        <v/>
      </c>
      <c r="Q242" s="18"/>
      <c r="R242" s="196"/>
      <c r="S242" s="18" t="str">
        <f t="shared" si="54"/>
        <v/>
      </c>
      <c r="T242" s="29" t="str">
        <f t="shared" si="55"/>
        <v/>
      </c>
      <c r="U242" s="37" t="str">
        <f>IF('RELACIÓN FACTURAS ACTUACIÓN 4'!X64="","",'RELACIÓN FACTURAS ACTUACIÓN 4'!X64)</f>
        <v/>
      </c>
      <c r="V242" s="100" t="str">
        <f>IF('RELACIÓN FACTURAS ACTUACIÓN 4'!Y64="","",'RELACIÓN FACTURAS ACTUACIÓN 4'!Y64)</f>
        <v/>
      </c>
      <c r="W242" s="34"/>
      <c r="X242" s="103" t="str">
        <f t="shared" si="56"/>
        <v/>
      </c>
      <c r="Y242" s="41"/>
    </row>
    <row r="243" spans="2:25" ht="39.950000000000003" customHeight="1">
      <c r="B243" s="1">
        <f>IF(Y243&lt;&gt;"",MAX($B$6:B242)+1,0)</f>
        <v>0</v>
      </c>
      <c r="C243" s="4">
        <v>238</v>
      </c>
      <c r="D243" s="24" t="str">
        <f>IF('RELACIÓN FACTURAS ACTUACIÓN 4'!N65="","",'RELACIÓN FACTURAS ACTUACIÓN 4'!N65)</f>
        <v/>
      </c>
      <c r="E243" s="198" t="str">
        <f>IF(D243="SEGUNDO PAGO O POSTERIORES",E242,IF('RELACIÓN FACTURAS ACTUACIÓN 4'!O65="","",'RELACIÓN FACTURAS ACTUACIÓN 4'!O65))</f>
        <v/>
      </c>
      <c r="F243" s="25" t="str">
        <f>IF(D243="SEGUNDO PAGO O POSTERIORES",F242,IF('RELACIÓN FACTURAS ACTUACIÓN 4'!Q65="","",'RELACIÓN FACTURAS ACTUACIÓN 4'!Q65))</f>
        <v/>
      </c>
      <c r="G243" s="106" t="str">
        <f>IF(D243="","",IF(AND(D243="NUEVA FACTURA",'RELACIÓN FACTURAS ACTUACIÓN 4'!P65=""),"",IF(AND(D243="NUEVA FACTURA",'RELACIÓN FACTURAS ACTUACIÓN 4'!P65&lt;&gt;""),'RELACIÓN FACTURAS ACTUACIÓN 4'!P65,IF(D243="SEGUNDO PAGO O POSTERIORES",G242,""))))</f>
        <v/>
      </c>
      <c r="H243" s="18"/>
      <c r="I243" s="29" t="str">
        <f>IF(D243="","",IF(J243="","REVISAR",IF(OR(J243&lt;EXPEDIENTE!$F$24,J243&gt;EXPEDIENTE!$F$26),"SI","NO")))</f>
        <v/>
      </c>
      <c r="J243" s="109" t="str">
        <f t="shared" si="51"/>
        <v/>
      </c>
      <c r="K243" s="106" t="str">
        <f>IF(D243="","",IF('RELACIÓN FACTURAS ACTUACIÓN 4'!AF65="","",'RELACIÓN FACTURAS ACTUACIÓN 4'!AF65))</f>
        <v/>
      </c>
      <c r="L243" s="18"/>
      <c r="M243" s="29" t="str">
        <f>IF(D243="","",IF(N243="","REVISAR",IF(OR(N243&lt;EXPEDIENTE!$F$24,N243&gt;EXPEDIENTE!$F$28),"SI","NO")))</f>
        <v/>
      </c>
      <c r="N243" s="174" t="str">
        <f t="shared" si="52"/>
        <v/>
      </c>
      <c r="O243" s="175">
        <f>IF(N243&lt;EXPEDIENTE!$H$24,-1,IF(N243&gt;EXPEDIENTE!$H$28,1,0))</f>
        <v>0</v>
      </c>
      <c r="P243" s="176" t="str">
        <f t="shared" si="53"/>
        <v/>
      </c>
      <c r="Q243" s="18"/>
      <c r="R243" s="196"/>
      <c r="S243" s="18" t="str">
        <f t="shared" si="54"/>
        <v/>
      </c>
      <c r="T243" s="29" t="str">
        <f t="shared" si="55"/>
        <v/>
      </c>
      <c r="U243" s="37" t="str">
        <f>IF('RELACIÓN FACTURAS ACTUACIÓN 4'!X65="","",'RELACIÓN FACTURAS ACTUACIÓN 4'!X65)</f>
        <v/>
      </c>
      <c r="V243" s="100" t="str">
        <f>IF('RELACIÓN FACTURAS ACTUACIÓN 4'!Y65="","",'RELACIÓN FACTURAS ACTUACIÓN 4'!Y65)</f>
        <v/>
      </c>
      <c r="W243" s="34"/>
      <c r="X243" s="103" t="str">
        <f t="shared" si="56"/>
        <v/>
      </c>
      <c r="Y243" s="41"/>
    </row>
    <row r="244" spans="2:25" ht="39.950000000000003" customHeight="1">
      <c r="B244" s="1">
        <f>IF(Y244&lt;&gt;"",MAX($B$6:B243)+1,0)</f>
        <v>0</v>
      </c>
      <c r="C244" s="4">
        <v>239</v>
      </c>
      <c r="D244" s="24" t="str">
        <f>IF('RELACIÓN FACTURAS ACTUACIÓN 4'!N66="","",'RELACIÓN FACTURAS ACTUACIÓN 4'!N66)</f>
        <v/>
      </c>
      <c r="E244" s="198" t="str">
        <f>IF(D244="SEGUNDO PAGO O POSTERIORES",E243,IF('RELACIÓN FACTURAS ACTUACIÓN 4'!O66="","",'RELACIÓN FACTURAS ACTUACIÓN 4'!O66))</f>
        <v/>
      </c>
      <c r="F244" s="25" t="str">
        <f>IF(D244="SEGUNDO PAGO O POSTERIORES",F243,IF('RELACIÓN FACTURAS ACTUACIÓN 4'!Q66="","",'RELACIÓN FACTURAS ACTUACIÓN 4'!Q66))</f>
        <v/>
      </c>
      <c r="G244" s="106" t="str">
        <f>IF(D244="","",IF(AND(D244="NUEVA FACTURA",'RELACIÓN FACTURAS ACTUACIÓN 4'!P66=""),"",IF(AND(D244="NUEVA FACTURA",'RELACIÓN FACTURAS ACTUACIÓN 4'!P66&lt;&gt;""),'RELACIÓN FACTURAS ACTUACIÓN 4'!P66,IF(D244="SEGUNDO PAGO O POSTERIORES",G243,""))))</f>
        <v/>
      </c>
      <c r="H244" s="18"/>
      <c r="I244" s="29" t="str">
        <f>IF(D244="","",IF(J244="","REVISAR",IF(OR(J244&lt;EXPEDIENTE!$F$24,J244&gt;EXPEDIENTE!$F$26),"SI","NO")))</f>
        <v/>
      </c>
      <c r="J244" s="109" t="str">
        <f t="shared" si="51"/>
        <v/>
      </c>
      <c r="K244" s="106" t="str">
        <f>IF(D244="","",IF('RELACIÓN FACTURAS ACTUACIÓN 4'!AF66="","",'RELACIÓN FACTURAS ACTUACIÓN 4'!AF66))</f>
        <v/>
      </c>
      <c r="L244" s="18"/>
      <c r="M244" s="29" t="str">
        <f>IF(D244="","",IF(N244="","REVISAR",IF(OR(N244&lt;EXPEDIENTE!$F$24,N244&gt;EXPEDIENTE!$F$28),"SI","NO")))</f>
        <v/>
      </c>
      <c r="N244" s="174" t="str">
        <f t="shared" si="52"/>
        <v/>
      </c>
      <c r="O244" s="175">
        <f>IF(N244&lt;EXPEDIENTE!$H$24,-1,IF(N244&gt;EXPEDIENTE!$H$28,1,0))</f>
        <v>0</v>
      </c>
      <c r="P244" s="176" t="str">
        <f t="shared" si="53"/>
        <v/>
      </c>
      <c r="Q244" s="18"/>
      <c r="R244" s="196"/>
      <c r="S244" s="18" t="str">
        <f t="shared" si="54"/>
        <v/>
      </c>
      <c r="T244" s="29" t="str">
        <f t="shared" si="55"/>
        <v/>
      </c>
      <c r="U244" s="37" t="str">
        <f>IF('RELACIÓN FACTURAS ACTUACIÓN 4'!X66="","",'RELACIÓN FACTURAS ACTUACIÓN 4'!X66)</f>
        <v/>
      </c>
      <c r="V244" s="100" t="str">
        <f>IF('RELACIÓN FACTURAS ACTUACIÓN 4'!Y66="","",'RELACIÓN FACTURAS ACTUACIÓN 4'!Y66)</f>
        <v/>
      </c>
      <c r="W244" s="34"/>
      <c r="X244" s="103" t="str">
        <f t="shared" si="56"/>
        <v/>
      </c>
      <c r="Y244" s="41"/>
    </row>
    <row r="245" spans="2:25" ht="39.950000000000003" customHeight="1" thickBot="1">
      <c r="B245" s="1">
        <f>IF(Y245&lt;&gt;"",MAX($B$6:B244)+1,0)</f>
        <v>0</v>
      </c>
      <c r="C245" s="4">
        <v>240</v>
      </c>
      <c r="D245" s="26" t="str">
        <f>IF('RELACIÓN FACTURAS ACTUACIÓN 4'!N67="","",'RELACIÓN FACTURAS ACTUACIÓN 4'!N67)</f>
        <v/>
      </c>
      <c r="E245" s="199" t="str">
        <f>IF(D245="SEGUNDO PAGO O POSTERIORES",E224,IF('RELACIÓN FACTURAS ACTUACIÓN 4'!O67="","",'RELACIÓN FACTURAS ACTUACIÓN 4'!O67))</f>
        <v/>
      </c>
      <c r="F245" s="27" t="str">
        <f>IF(D245="SEGUNDO PAGO O POSTERIORES",F224,IF('RELACIÓN FACTURAS ACTUACIÓN 4'!Q67="","",'RELACIÓN FACTURAS ACTUACIÓN 4'!Q67))</f>
        <v/>
      </c>
      <c r="G245" s="107" t="str">
        <f>IF(D245="","",IF(AND(D245="NUEVA FACTURA",'RELACIÓN FACTURAS ACTUACIÓN 4'!P67=""),"",IF(AND(D245="NUEVA FACTURA",'RELACIÓN FACTURAS ACTUACIÓN 4'!P67&lt;&gt;""),'RELACIÓN FACTURAS ACTUACIÓN 4'!P67,IF(D245="SEGUNDO PAGO O POSTERIORES",G224,""))))</f>
        <v/>
      </c>
      <c r="H245" s="32"/>
      <c r="I245" s="30" t="str">
        <f>IF(D245="","",IF(J245="","REVISAR",IF(OR(J245&lt;EXPEDIENTE!$F$24,J245&gt;EXPEDIENTE!$F$26),"SI","NO")))</f>
        <v/>
      </c>
      <c r="J245" s="218" t="str">
        <f t="shared" si="45"/>
        <v/>
      </c>
      <c r="K245" s="107" t="str">
        <f>IF(D245="","",IF('RELACIÓN FACTURAS ACTUACIÓN 4'!AF67="","",'RELACIÓN FACTURAS ACTUACIÓN 4'!AF67))</f>
        <v/>
      </c>
      <c r="L245" s="32"/>
      <c r="M245" s="30" t="str">
        <f>IF(D245="","",IF(N245="","REVISAR",IF(OR(N245&lt;EXPEDIENTE!$F$24,N245&gt;EXPEDIENTE!$F$28),"SI","NO")))</f>
        <v/>
      </c>
      <c r="N245" s="219" t="str">
        <f t="shared" si="46"/>
        <v/>
      </c>
      <c r="O245" s="220">
        <f>IF(N245&lt;EXPEDIENTE!$H$24,-1,IF(N245&gt;EXPEDIENTE!$H$28,1,0))</f>
        <v>0</v>
      </c>
      <c r="P245" s="177" t="str">
        <f t="shared" si="47"/>
        <v/>
      </c>
      <c r="Q245" s="32"/>
      <c r="R245" s="201"/>
      <c r="S245" s="32" t="str">
        <f t="shared" si="48"/>
        <v/>
      </c>
      <c r="T245" s="30" t="str">
        <f t="shared" si="49"/>
        <v/>
      </c>
      <c r="U245" s="38" t="str">
        <f>IF('RELACIÓN FACTURAS ACTUACIÓN 4'!X67="","",'RELACIÓN FACTURAS ACTUACIÓN 4'!X67)</f>
        <v/>
      </c>
      <c r="V245" s="101" t="str">
        <f>IF('RELACIÓN FACTURAS ACTUACIÓN 4'!Y67="","",'RELACIÓN FACTURAS ACTUACIÓN 4'!Y67)</f>
        <v/>
      </c>
      <c r="W245" s="35"/>
      <c r="X245" s="104" t="str">
        <f t="shared" si="50"/>
        <v/>
      </c>
      <c r="Y245" s="42"/>
    </row>
    <row r="246" spans="2:25">
      <c r="G246" s="3"/>
      <c r="H246" s="3"/>
      <c r="J246" s="3"/>
      <c r="K246" s="3"/>
      <c r="L246" s="3"/>
      <c r="N246" s="3"/>
      <c r="O246" s="3"/>
    </row>
    <row r="247" spans="2:25">
      <c r="U247" s="209">
        <f>SUM(U6:U245)</f>
        <v>0</v>
      </c>
      <c r="V247" s="209">
        <f>SUM(V6:V65)</f>
        <v>0</v>
      </c>
    </row>
  </sheetData>
  <sheetProtection algorithmName="SHA-512" hashValue="/KkJgqvqjPTWYn5+gvJ4YAU+fdtWCBQdQJqmTbtJCcfr3hmPYGv1VOl/YIPZFH0Citf/Ji/QhFCratcrecQGFw==" saltValue="f6KBvFZ5cm/O70ZAPgvl6w==" spinCount="100000" sheet="1" objects="1" scenarios="1" selectLockedCells="1" selectUnlockedCells="1"/>
  <mergeCells count="20">
    <mergeCell ref="D3:F4"/>
    <mergeCell ref="I4:I5"/>
    <mergeCell ref="G3:I3"/>
    <mergeCell ref="K3:M3"/>
    <mergeCell ref="M4:M5"/>
    <mergeCell ref="J3:J5"/>
    <mergeCell ref="P3:P5"/>
    <mergeCell ref="Q4:Q5"/>
    <mergeCell ref="S4:S5"/>
    <mergeCell ref="T4:T5"/>
    <mergeCell ref="N3:N5"/>
    <mergeCell ref="O3:O5"/>
    <mergeCell ref="Q3:T3"/>
    <mergeCell ref="R4:R5"/>
    <mergeCell ref="W3:W5"/>
    <mergeCell ref="X3:X5"/>
    <mergeCell ref="Y3:Y5"/>
    <mergeCell ref="U3:V3"/>
    <mergeCell ref="U4:U5"/>
    <mergeCell ref="V4:V5"/>
  </mergeCells>
  <conditionalFormatting sqref="A2:Y247">
    <cfRule type="expression" dxfId="58" priority="1" stopIfTrue="1">
      <formula>$C$1&lt;&gt;1</formula>
    </cfRule>
  </conditionalFormatting>
  <conditionalFormatting sqref="H6:H245">
    <cfRule type="expression" dxfId="57" priority="65" stopIfTrue="1">
      <formula>AND($D6&lt;&gt;"",$G6="",$H6&lt;&gt;"")</formula>
    </cfRule>
    <cfRule type="expression" dxfId="56" priority="66">
      <formula>AND($D6&lt;&gt;"",$G6="")</formula>
    </cfRule>
    <cfRule type="expression" dxfId="55" priority="102">
      <formula>AND($D6&lt;&gt;"",$G6&lt;&gt;"",$H6&lt;&gt;"")</formula>
    </cfRule>
  </conditionalFormatting>
  <conditionalFormatting sqref="I6:J245">
    <cfRule type="expression" dxfId="54" priority="64">
      <formula>$I6="REVISAR"</formula>
    </cfRule>
  </conditionalFormatting>
  <conditionalFormatting sqref="L6:L245">
    <cfRule type="expression" dxfId="53" priority="98" stopIfTrue="1">
      <formula>AND($D6&lt;&gt;"",$K6="",$L6&lt;&gt;"")</formula>
    </cfRule>
    <cfRule type="expression" dxfId="52" priority="99">
      <formula>AND($D6&lt;&gt;"",$K6="")</formula>
    </cfRule>
    <cfRule type="expression" dxfId="51" priority="100">
      <formula>AND($D6&lt;&gt;"",$K6&lt;&gt;"",$L6&lt;&gt;"")</formula>
    </cfRule>
  </conditionalFormatting>
  <conditionalFormatting sqref="M6:O245">
    <cfRule type="expression" dxfId="50" priority="61">
      <formula>$M6="REVISAR"</formula>
    </cfRule>
  </conditionalFormatting>
  <conditionalFormatting sqref="P6:P245">
    <cfRule type="cellIs" dxfId="49" priority="58" operator="equal">
      <formula>"PDTE"</formula>
    </cfRule>
  </conditionalFormatting>
  <conditionalFormatting sqref="Q6:R245">
    <cfRule type="expression" dxfId="48" priority="145" stopIfTrue="1">
      <formula>AND(OR($P6="SI",$P6="PDTE"),$Q6&lt;&gt;"")</formula>
    </cfRule>
    <cfRule type="expression" dxfId="47" priority="146">
      <formula>AND($P6="NO",$Q6&lt;&gt;"")</formula>
    </cfRule>
  </conditionalFormatting>
  <conditionalFormatting sqref="Q6:T245">
    <cfRule type="expression" dxfId="46" priority="60">
      <formula>$T6="PDTE"</formula>
    </cfRule>
  </conditionalFormatting>
  <conditionalFormatting sqref="R6:R245">
    <cfRule type="expression" dxfId="45" priority="147" stopIfTrue="1">
      <formula>AND(OR($P6="SI",$P6="PDTE"),$Q6&lt;&gt;"")</formula>
    </cfRule>
    <cfRule type="expression" dxfId="44" priority="148">
      <formula>$T6="PDTE"</formula>
    </cfRule>
    <cfRule type="expression" dxfId="43" priority="149">
      <formula>AND($P6="NO",$Q6&lt;&gt;"")</formula>
    </cfRule>
    <cfRule type="cellIs" dxfId="42" priority="150" operator="equal">
      <formula>"PDTE"</formula>
    </cfRule>
  </conditionalFormatting>
  <conditionalFormatting sqref="R12">
    <cfRule type="expression" dxfId="41" priority="151" stopIfTrue="1">
      <formula>AND(OR($P12="SI",$P12="PDTE"),$Q12&lt;&gt;"")</formula>
    </cfRule>
    <cfRule type="expression" dxfId="40" priority="152">
      <formula>$T12="PDTE"</formula>
    </cfRule>
    <cfRule type="expression" dxfId="39" priority="153">
      <formula>AND($P12="NO",$Q12&lt;&gt;"")</formula>
    </cfRule>
    <cfRule type="cellIs" dxfId="38" priority="154" operator="equal">
      <formula>"PDTE"</formula>
    </cfRule>
    <cfRule type="expression" dxfId="37" priority="155" stopIfTrue="1">
      <formula>AND(OR($P12="SI",$P12="PDTE"),$Q12&lt;&gt;"")</formula>
    </cfRule>
    <cfRule type="expression" dxfId="36" priority="156">
      <formula>$T12="PDTE"</formula>
    </cfRule>
    <cfRule type="expression" dxfId="35" priority="157">
      <formula>AND($P12="NO",$Q12&lt;&gt;"")</formula>
    </cfRule>
    <cfRule type="cellIs" dxfId="34" priority="158" operator="equal">
      <formula>"PDTE"</formula>
    </cfRule>
  </conditionalFormatting>
  <conditionalFormatting sqref="R72">
    <cfRule type="expression" dxfId="33" priority="18" stopIfTrue="1">
      <formula>AND(OR($P72="SI",$P72="PDTE"),$Q72&lt;&gt;"")</formula>
    </cfRule>
    <cfRule type="expression" dxfId="32" priority="19">
      <formula>$T72="PDTE"</formula>
    </cfRule>
    <cfRule type="expression" dxfId="31" priority="20">
      <formula>AND($P72="NO",$Q72&lt;&gt;"")</formula>
    </cfRule>
    <cfRule type="cellIs" dxfId="30" priority="21" operator="equal">
      <formula>"PDTE"</formula>
    </cfRule>
    <cfRule type="expression" dxfId="29" priority="22" stopIfTrue="1">
      <formula>AND(OR($P72="SI",$P72="PDTE"),$Q72&lt;&gt;"")</formula>
    </cfRule>
    <cfRule type="expression" dxfId="28" priority="23">
      <formula>$T72="PDTE"</formula>
    </cfRule>
    <cfRule type="expression" dxfId="27" priority="24">
      <formula>AND($P72="NO",$Q72&lt;&gt;"")</formula>
    </cfRule>
    <cfRule type="cellIs" dxfId="26" priority="25" operator="equal">
      <formula>"PDTE"</formula>
    </cfRule>
  </conditionalFormatting>
  <conditionalFormatting sqref="R132">
    <cfRule type="expression" dxfId="25" priority="10" stopIfTrue="1">
      <formula>AND(OR($P132="SI",$P132="PDTE"),$Q132&lt;&gt;"")</formula>
    </cfRule>
    <cfRule type="expression" dxfId="24" priority="11">
      <formula>$T132="PDTE"</formula>
    </cfRule>
    <cfRule type="expression" dxfId="23" priority="12">
      <formula>AND($P132="NO",$Q132&lt;&gt;"")</formula>
    </cfRule>
    <cfRule type="cellIs" dxfId="22" priority="13" operator="equal">
      <formula>"PDTE"</formula>
    </cfRule>
    <cfRule type="expression" dxfId="21" priority="14" stopIfTrue="1">
      <formula>AND(OR($P132="SI",$P132="PDTE"),$Q132&lt;&gt;"")</formula>
    </cfRule>
    <cfRule type="expression" dxfId="20" priority="15">
      <formula>$T132="PDTE"</formula>
    </cfRule>
    <cfRule type="expression" dxfId="19" priority="16">
      <formula>AND($P132="NO",$Q132&lt;&gt;"")</formula>
    </cfRule>
    <cfRule type="cellIs" dxfId="18" priority="17" operator="equal">
      <formula>"PDTE"</formula>
    </cfRule>
  </conditionalFormatting>
  <conditionalFormatting sqref="R192">
    <cfRule type="expression" dxfId="17" priority="2" stopIfTrue="1">
      <formula>AND(OR($P192="SI",$P192="PDTE"),$Q192&lt;&gt;"")</formula>
    </cfRule>
    <cfRule type="expression" dxfId="16" priority="3">
      <formula>$T192="PDTE"</formula>
    </cfRule>
    <cfRule type="expression" dxfId="15" priority="4">
      <formula>AND($P192="NO",$Q192&lt;&gt;"")</formula>
    </cfRule>
    <cfRule type="cellIs" dxfId="14" priority="5" operator="equal">
      <formula>"PDTE"</formula>
    </cfRule>
    <cfRule type="expression" dxfId="13" priority="6" stopIfTrue="1">
      <formula>AND(OR($P192="SI",$P192="PDTE"),$Q192&lt;&gt;"")</formula>
    </cfRule>
    <cfRule type="expression" dxfId="12" priority="7">
      <formula>$T192="PDTE"</formula>
    </cfRule>
    <cfRule type="expression" dxfId="11" priority="8">
      <formula>AND($P192="NO",$Q192&lt;&gt;"")</formula>
    </cfRule>
    <cfRule type="cellIs" dxfId="10" priority="9" operator="equal">
      <formula>"PDTE"</formula>
    </cfRule>
  </conditionalFormatting>
  <conditionalFormatting sqref="S6:S245">
    <cfRule type="expression" dxfId="9" priority="159" stopIfTrue="1">
      <formula>AND(OR($P6="SI",$P6="PDTE"),$S6&lt;&gt;"")</formula>
    </cfRule>
    <cfRule type="expression" dxfId="8" priority="160">
      <formula>AND($P6="NO",$S6&lt;&gt;"")</formula>
    </cfRule>
  </conditionalFormatting>
  <conditionalFormatting sqref="V6:V245">
    <cfRule type="expression" dxfId="7" priority="52">
      <formula>$V6&lt;&gt;$U6</formula>
    </cfRule>
  </conditionalFormatting>
  <conditionalFormatting sqref="Y6:Y245">
    <cfRule type="expression" dxfId="6" priority="47" stopIfTrue="1">
      <formula>AND($Y6="",OR($X6="NO OK",$P6="SI",$U6&lt;&gt;$V6))</formula>
    </cfRule>
    <cfRule type="expression" dxfId="5" priority="51" stopIfTrue="1">
      <formula>OR(AND($X6="NO OK",$Y6&lt;&gt;""),AND($X6="OK",$U6&lt;&gt;$V6),AND($X6="OK",$P6="SI"))</formula>
    </cfRule>
    <cfRule type="expression" dxfId="4" priority="67">
      <formula>AND($X6="OK",$Y6&lt;&gt;"")</formula>
    </cfRule>
  </conditionalFormatting>
  <dataValidations disablePrompts="1" count="1">
    <dataValidation type="list" allowBlank="1" showInputMessage="1" showErrorMessage="1" sqref="W6:W245" xr:uid="{00000000-0002-0000-0500-000000000000}">
      <formula1>"SI,NO"</formula1>
    </dataValidation>
  </dataValidations>
  <printOptions horizontalCentered="1"/>
  <pageMargins left="0.19685039370078741" right="0.19685039370078741" top="0.19685039370078741" bottom="0.19685039370078741" header="0.19685039370078741" footer="0.19685039370078741"/>
  <pageSetup paperSize="8" scale="49" fitToHeight="4" orientation="landscape" r:id="rId1"/>
  <rowBreaks count="3" manualBreakCount="3">
    <brk id="65" max="24" man="1"/>
    <brk id="125" max="24" man="1"/>
    <brk id="185"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53"/>
  <sheetViews>
    <sheetView showGridLines="0" zoomScaleNormal="100" workbookViewId="0"/>
  </sheetViews>
  <sheetFormatPr defaultColWidth="11.42578125" defaultRowHeight="13.5"/>
  <cols>
    <col min="1" max="2" width="5.7109375" style="5" customWidth="1"/>
    <col min="3" max="3" width="15.7109375" style="5" customWidth="1"/>
    <col min="4" max="4" width="30.7109375" style="5" customWidth="1"/>
    <col min="5" max="5" width="45.85546875" style="5" customWidth="1"/>
    <col min="6" max="6" width="5.7109375" style="5" customWidth="1"/>
    <col min="7" max="7" width="11.42578125" style="5" customWidth="1"/>
    <col min="8" max="16384" width="11.42578125" style="5"/>
  </cols>
  <sheetData>
    <row r="1" spans="2:5">
      <c r="B1" s="5" t="str">
        <f>IF(EXPEDIENTE!A1=0,"",EXPEDIENTE!A1)</f>
        <v/>
      </c>
    </row>
    <row r="3" spans="2:5">
      <c r="C3" s="405" t="s">
        <v>165</v>
      </c>
      <c r="D3" s="405"/>
    </row>
    <row r="4" spans="2:5" ht="26.25" customHeight="1">
      <c r="C4" s="210" t="s">
        <v>166</v>
      </c>
      <c r="D4" s="62">
        <f>'RELACIÓN FACTURAS ACTUACIÓN 1'!X68+'RELACIÓN FACTURAS ACTUACIÓN 2'!X68+'RELACIÓN FACTURAS ACTUACIÓN 3'!X68+'RELACIÓN FACTURAS ACTUACIÓN 4'!X68</f>
        <v>0</v>
      </c>
    </row>
    <row r="5" spans="2:5" ht="26.25" customHeight="1">
      <c r="C5" s="210" t="s">
        <v>167</v>
      </c>
      <c r="D5" s="62">
        <f>PAGOS!V247</f>
        <v>0</v>
      </c>
    </row>
    <row r="7" spans="2:5">
      <c r="C7" s="405" t="s">
        <v>168</v>
      </c>
      <c r="D7" s="405"/>
    </row>
    <row r="8" spans="2:5" ht="26.25" customHeight="1">
      <c r="C8" s="132" t="s">
        <v>169</v>
      </c>
      <c r="D8" s="18" t="str">
        <f>IF(MIN(PAGOS!$N$6:$N$245)=0,"",MIN(PAGOS!$N$6:$N$245))</f>
        <v/>
      </c>
    </row>
    <row r="9" spans="2:5" ht="26.25" customHeight="1">
      <c r="C9" s="132" t="s">
        <v>170</v>
      </c>
      <c r="D9" s="18" t="str">
        <f>IF(MAX(PAGOS!$N$6:$N$245)=0,"",MAX(PAGOS!$N$6:$N$245))</f>
        <v/>
      </c>
    </row>
    <row r="10" spans="2:5" ht="25.5">
      <c r="C10" s="133" t="s">
        <v>171</v>
      </c>
      <c r="D10" s="18" t="str">
        <f>IF(_xlfn.MINIFS(PAGOS!N6:N245,PAGOS!O6:O245,0)=0,"",_xlfn.MINIFS(PAGOS!N6:N245,PAGOS!O6:O245,0))</f>
        <v/>
      </c>
    </row>
    <row r="11" spans="2:5" ht="26.25" customHeight="1">
      <c r="C11" s="133" t="s">
        <v>172</v>
      </c>
      <c r="D11" s="18" t="str">
        <f>IF(_xlfn.MAXIFS(PAGOS!N6:N245,PAGOS!O6:O245,0)=0,"",_xlfn.MAXIFS(PAGOS!N6:N245,PAGOS!O6:O245,0))</f>
        <v/>
      </c>
    </row>
    <row r="13" spans="2:5" s="7" customFormat="1" ht="12.75">
      <c r="C13" s="39" t="s">
        <v>164</v>
      </c>
      <c r="D13" s="39" t="s">
        <v>95</v>
      </c>
      <c r="E13" s="39" t="s">
        <v>173</v>
      </c>
    </row>
    <row r="14" spans="2:5" ht="24.95" customHeight="1">
      <c r="B14" s="1">
        <v>1</v>
      </c>
      <c r="C14" s="207" t="str">
        <f>IFERROR(VLOOKUP($B14,PAGOS!$B$6:$Y$245,4,0),"")</f>
        <v/>
      </c>
      <c r="D14" s="208" t="str">
        <f>IFERROR(VLOOKUP($B14,PAGOS!$B$6:$Y$245,5,0),"")</f>
        <v/>
      </c>
      <c r="E14" s="208" t="str">
        <f>IFERROR(VLOOKUP($B14,PAGOS!$B$6:$Y$245,24,0),"")</f>
        <v/>
      </c>
    </row>
    <row r="15" spans="2:5" ht="24.95" customHeight="1">
      <c r="B15" s="1">
        <v>2</v>
      </c>
      <c r="C15" s="207" t="str">
        <f>IFERROR(VLOOKUP($B15,PAGOS!$B$6:$Y$245,4,0),"")</f>
        <v/>
      </c>
      <c r="D15" s="208" t="str">
        <f>IFERROR(VLOOKUP($B15,PAGOS!$B$6:$Y$245,5,0),"")</f>
        <v/>
      </c>
      <c r="E15" s="208" t="str">
        <f>IFERROR(VLOOKUP($B15,PAGOS!$B$6:$Y$245,24,0),"")</f>
        <v/>
      </c>
    </row>
    <row r="16" spans="2:5" ht="24.95" customHeight="1">
      <c r="B16" s="1">
        <v>3</v>
      </c>
      <c r="C16" s="207" t="str">
        <f>IFERROR(VLOOKUP($B16,PAGOS!$B$6:$Y$245,4,0),"")</f>
        <v/>
      </c>
      <c r="D16" s="208" t="str">
        <f>IFERROR(VLOOKUP($B16,PAGOS!$B$6:$Y$245,5,0),"")</f>
        <v/>
      </c>
      <c r="E16" s="208" t="str">
        <f>IFERROR(VLOOKUP($B16,PAGOS!$B$6:$Y$245,24,0),"")</f>
        <v/>
      </c>
    </row>
    <row r="17" spans="2:5" ht="24.95" customHeight="1">
      <c r="B17" s="1">
        <v>4</v>
      </c>
      <c r="C17" s="207" t="str">
        <f>IFERROR(VLOOKUP($B17,PAGOS!$B$6:$Y$245,4,0),"")</f>
        <v/>
      </c>
      <c r="D17" s="208" t="str">
        <f>IFERROR(VLOOKUP($B17,PAGOS!$B$6:$Y$245,5,0),"")</f>
        <v/>
      </c>
      <c r="E17" s="208" t="str">
        <f>IFERROR(VLOOKUP($B17,PAGOS!$B$6:$Y$245,24,0),"")</f>
        <v/>
      </c>
    </row>
    <row r="18" spans="2:5" ht="24.95" customHeight="1">
      <c r="B18" s="1">
        <v>5</v>
      </c>
      <c r="C18" s="207" t="str">
        <f>IFERROR(VLOOKUP($B18,PAGOS!$B$6:$Y$245,4,0),"")</f>
        <v/>
      </c>
      <c r="D18" s="208" t="str">
        <f>IFERROR(VLOOKUP($B18,PAGOS!$B$6:$Y$245,5,0),"")</f>
        <v/>
      </c>
      <c r="E18" s="208" t="str">
        <f>IFERROR(VLOOKUP($B18,PAGOS!$B$6:$Y$245,24,0),"")</f>
        <v/>
      </c>
    </row>
    <row r="19" spans="2:5" ht="24.95" customHeight="1">
      <c r="B19" s="1">
        <v>6</v>
      </c>
      <c r="C19" s="207" t="str">
        <f>IFERROR(VLOOKUP($B19,PAGOS!$B$6:$Y$245,4,0),"")</f>
        <v/>
      </c>
      <c r="D19" s="208" t="str">
        <f>IFERROR(VLOOKUP($B19,PAGOS!$B$6:$Y$245,5,0),"")</f>
        <v/>
      </c>
      <c r="E19" s="208" t="str">
        <f>IFERROR(VLOOKUP($B19,PAGOS!$B$6:$Y$245,24,0),"")</f>
        <v/>
      </c>
    </row>
    <row r="20" spans="2:5" ht="24.95" customHeight="1">
      <c r="B20" s="1">
        <v>7</v>
      </c>
      <c r="C20" s="207" t="str">
        <f>IFERROR(VLOOKUP($B20,PAGOS!$B$6:$Y$245,4,0),"")</f>
        <v/>
      </c>
      <c r="D20" s="208" t="str">
        <f>IFERROR(VLOOKUP($B20,PAGOS!$B$6:$Y$245,5,0),"")</f>
        <v/>
      </c>
      <c r="E20" s="208" t="str">
        <f>IFERROR(VLOOKUP($B20,PAGOS!$B$6:$Y$245,24,0),"")</f>
        <v/>
      </c>
    </row>
    <row r="21" spans="2:5" ht="24.95" customHeight="1">
      <c r="B21" s="1">
        <v>8</v>
      </c>
      <c r="C21" s="207" t="str">
        <f>IFERROR(VLOOKUP($B21,PAGOS!$B$6:$Y$245,4,0),"")</f>
        <v/>
      </c>
      <c r="D21" s="208" t="str">
        <f>IFERROR(VLOOKUP($B21,PAGOS!$B$6:$Y$245,5,0),"")</f>
        <v/>
      </c>
      <c r="E21" s="208" t="str">
        <f>IFERROR(VLOOKUP($B21,PAGOS!$B$6:$Y$245,24,0),"")</f>
        <v/>
      </c>
    </row>
    <row r="22" spans="2:5" ht="24.95" customHeight="1">
      <c r="B22" s="1">
        <v>9</v>
      </c>
      <c r="C22" s="207" t="str">
        <f>IFERROR(VLOOKUP($B22,PAGOS!$B$6:$Y$245,4,0),"")</f>
        <v/>
      </c>
      <c r="D22" s="208" t="str">
        <f>IFERROR(VLOOKUP($B22,PAGOS!$B$6:$Y$245,5,0),"")</f>
        <v/>
      </c>
      <c r="E22" s="208" t="str">
        <f>IFERROR(VLOOKUP($B22,PAGOS!$B$6:$Y$245,24,0),"")</f>
        <v/>
      </c>
    </row>
    <row r="23" spans="2:5" ht="24.95" customHeight="1">
      <c r="B23" s="1">
        <v>10</v>
      </c>
      <c r="C23" s="207" t="str">
        <f>IFERROR(VLOOKUP($B23,PAGOS!$B$6:$Y$245,4,0),"")</f>
        <v/>
      </c>
      <c r="D23" s="208" t="str">
        <f>IFERROR(VLOOKUP($B23,PAGOS!$B$6:$Y$245,5,0),"")</f>
        <v/>
      </c>
      <c r="E23" s="208" t="str">
        <f>IFERROR(VLOOKUP($B23,PAGOS!$B$6:$Y$245,24,0),"")</f>
        <v/>
      </c>
    </row>
    <row r="24" spans="2:5" ht="24.95" customHeight="1">
      <c r="B24" s="1">
        <v>11</v>
      </c>
      <c r="C24" s="207" t="str">
        <f>IFERROR(VLOOKUP($B24,PAGOS!$B$6:$Y$245,4,0),"")</f>
        <v/>
      </c>
      <c r="D24" s="208" t="str">
        <f>IFERROR(VLOOKUP($B24,PAGOS!$B$6:$Y$245,5,0),"")</f>
        <v/>
      </c>
      <c r="E24" s="208" t="str">
        <f>IFERROR(VLOOKUP($B24,PAGOS!$B$6:$Y$245,24,0),"")</f>
        <v/>
      </c>
    </row>
    <row r="25" spans="2:5" ht="24.95" customHeight="1">
      <c r="B25" s="1">
        <v>12</v>
      </c>
      <c r="C25" s="207" t="str">
        <f>IFERROR(VLOOKUP($B25,PAGOS!$B$6:$Y$245,4,0),"")</f>
        <v/>
      </c>
      <c r="D25" s="208" t="str">
        <f>IFERROR(VLOOKUP($B25,PAGOS!$B$6:$Y$245,5,0),"")</f>
        <v/>
      </c>
      <c r="E25" s="208" t="str">
        <f>IFERROR(VLOOKUP($B25,PAGOS!$B$6:$Y$245,24,0),"")</f>
        <v/>
      </c>
    </row>
    <row r="26" spans="2:5" ht="24.95" customHeight="1">
      <c r="B26" s="1">
        <v>13</v>
      </c>
      <c r="C26" s="207" t="str">
        <f>IFERROR(VLOOKUP($B26,PAGOS!$B$6:$Y$245,4,0),"")</f>
        <v/>
      </c>
      <c r="D26" s="208" t="str">
        <f>IFERROR(VLOOKUP($B26,PAGOS!$B$6:$Y$245,5,0),"")</f>
        <v/>
      </c>
      <c r="E26" s="208" t="str">
        <f>IFERROR(VLOOKUP($B26,PAGOS!$B$6:$Y$245,24,0),"")</f>
        <v/>
      </c>
    </row>
    <row r="27" spans="2:5" ht="24.95" customHeight="1">
      <c r="B27" s="1">
        <v>14</v>
      </c>
      <c r="C27" s="207" t="str">
        <f>IFERROR(VLOOKUP($B27,PAGOS!$B$6:$Y$245,4,0),"")</f>
        <v/>
      </c>
      <c r="D27" s="208" t="str">
        <f>IFERROR(VLOOKUP($B27,PAGOS!$B$6:$Y$245,5,0),"")</f>
        <v/>
      </c>
      <c r="E27" s="208" t="str">
        <f>IFERROR(VLOOKUP($B27,PAGOS!$B$6:$Y$245,24,0),"")</f>
        <v/>
      </c>
    </row>
    <row r="28" spans="2:5" ht="24.95" customHeight="1">
      <c r="B28" s="1">
        <v>15</v>
      </c>
      <c r="C28" s="207" t="str">
        <f>IFERROR(VLOOKUP($B28,PAGOS!$B$6:$Y$245,4,0),"")</f>
        <v/>
      </c>
      <c r="D28" s="208" t="str">
        <f>IFERROR(VLOOKUP($B28,PAGOS!$B$6:$Y$245,5,0),"")</f>
        <v/>
      </c>
      <c r="E28" s="208" t="str">
        <f>IFERROR(VLOOKUP($B28,PAGOS!$B$6:$Y$245,24,0),"")</f>
        <v/>
      </c>
    </row>
    <row r="29" spans="2:5" ht="24.95" customHeight="1">
      <c r="B29" s="1">
        <v>16</v>
      </c>
      <c r="C29" s="207" t="str">
        <f>IFERROR(VLOOKUP($B29,PAGOS!$B$6:$Y$245,4,0),"")</f>
        <v/>
      </c>
      <c r="D29" s="208" t="str">
        <f>IFERROR(VLOOKUP($B29,PAGOS!$B$6:$Y$245,5,0),"")</f>
        <v/>
      </c>
      <c r="E29" s="208" t="str">
        <f>IFERROR(VLOOKUP($B29,PAGOS!$B$6:$Y$245,24,0),"")</f>
        <v/>
      </c>
    </row>
    <row r="30" spans="2:5" ht="24.95" customHeight="1">
      <c r="B30" s="1">
        <v>17</v>
      </c>
      <c r="C30" s="207" t="str">
        <f>IFERROR(VLOOKUP($B30,PAGOS!$B$6:$Y$245,4,0),"")</f>
        <v/>
      </c>
      <c r="D30" s="208" t="str">
        <f>IFERROR(VLOOKUP($B30,PAGOS!$B$6:$Y$245,5,0),"")</f>
        <v/>
      </c>
      <c r="E30" s="208" t="str">
        <f>IFERROR(VLOOKUP($B30,PAGOS!$B$6:$Y$245,24,0),"")</f>
        <v/>
      </c>
    </row>
    <row r="31" spans="2:5" ht="24.95" customHeight="1">
      <c r="B31" s="1">
        <v>18</v>
      </c>
      <c r="C31" s="207" t="str">
        <f>IFERROR(VLOOKUP($B31,PAGOS!$B$6:$Y$245,4,0),"")</f>
        <v/>
      </c>
      <c r="D31" s="208" t="str">
        <f>IFERROR(VLOOKUP($B31,PAGOS!$B$6:$Y$245,5,0),"")</f>
        <v/>
      </c>
      <c r="E31" s="208" t="str">
        <f>IFERROR(VLOOKUP($B31,PAGOS!$B$6:$Y$245,24,0),"")</f>
        <v/>
      </c>
    </row>
    <row r="32" spans="2:5" ht="24.95" customHeight="1">
      <c r="B32" s="1">
        <v>19</v>
      </c>
      <c r="C32" s="207" t="str">
        <f>IFERROR(VLOOKUP($B32,PAGOS!$B$6:$Y$245,4,0),"")</f>
        <v/>
      </c>
      <c r="D32" s="208" t="str">
        <f>IFERROR(VLOOKUP($B32,PAGOS!$B$6:$Y$245,5,0),"")</f>
        <v/>
      </c>
      <c r="E32" s="208" t="str">
        <f>IFERROR(VLOOKUP($B32,PAGOS!$B$6:$Y$245,24,0),"")</f>
        <v/>
      </c>
    </row>
    <row r="33" spans="2:5" ht="24.95" customHeight="1">
      <c r="B33" s="1">
        <v>20</v>
      </c>
      <c r="C33" s="207" t="str">
        <f>IFERROR(VLOOKUP($B33,PAGOS!$B$6:$Y$245,4,0),"")</f>
        <v/>
      </c>
      <c r="D33" s="208" t="str">
        <f>IFERROR(VLOOKUP($B33,PAGOS!$B$6:$Y$245,5,0),"")</f>
        <v/>
      </c>
      <c r="E33" s="208" t="str">
        <f>IFERROR(VLOOKUP($B33,PAGOS!$B$6:$Y$245,24,0),"")</f>
        <v/>
      </c>
    </row>
    <row r="34" spans="2:5" ht="24.95" customHeight="1">
      <c r="B34" s="1">
        <v>21</v>
      </c>
      <c r="C34" s="207" t="str">
        <f>IFERROR(VLOOKUP($B34,PAGOS!$B$6:$Y$245,4,0),"")</f>
        <v/>
      </c>
      <c r="D34" s="208" t="str">
        <f>IFERROR(VLOOKUP($B34,PAGOS!$B$6:$Y$245,5,0),"")</f>
        <v/>
      </c>
      <c r="E34" s="208" t="str">
        <f>IFERROR(VLOOKUP($B34,PAGOS!$B$6:$Y$245,24,0),"")</f>
        <v/>
      </c>
    </row>
    <row r="35" spans="2:5" ht="24.95" customHeight="1">
      <c r="B35" s="1">
        <v>22</v>
      </c>
      <c r="C35" s="207" t="str">
        <f>IFERROR(VLOOKUP($B35,PAGOS!$B$6:$Y$245,4,0),"")</f>
        <v/>
      </c>
      <c r="D35" s="208" t="str">
        <f>IFERROR(VLOOKUP($B35,PAGOS!$B$6:$Y$245,5,0),"")</f>
        <v/>
      </c>
      <c r="E35" s="208" t="str">
        <f>IFERROR(VLOOKUP($B35,PAGOS!$B$6:$Y$245,24,0),"")</f>
        <v/>
      </c>
    </row>
    <row r="36" spans="2:5" ht="24.95" customHeight="1">
      <c r="B36" s="1">
        <v>23</v>
      </c>
      <c r="C36" s="207" t="str">
        <f>IFERROR(VLOOKUP($B36,PAGOS!$B$6:$Y$245,4,0),"")</f>
        <v/>
      </c>
      <c r="D36" s="208" t="str">
        <f>IFERROR(VLOOKUP($B36,PAGOS!$B$6:$Y$245,5,0),"")</f>
        <v/>
      </c>
      <c r="E36" s="208" t="str">
        <f>IFERROR(VLOOKUP($B36,PAGOS!$B$6:$Y$245,24,0),"")</f>
        <v/>
      </c>
    </row>
    <row r="37" spans="2:5" ht="24.95" customHeight="1">
      <c r="B37" s="1">
        <v>24</v>
      </c>
      <c r="C37" s="207" t="str">
        <f>IFERROR(VLOOKUP($B37,PAGOS!$B$6:$Y$245,4,0),"")</f>
        <v/>
      </c>
      <c r="D37" s="208" t="str">
        <f>IFERROR(VLOOKUP($B37,PAGOS!$B$6:$Y$245,5,0),"")</f>
        <v/>
      </c>
      <c r="E37" s="208" t="str">
        <f>IFERROR(VLOOKUP($B37,PAGOS!$B$6:$Y$245,24,0),"")</f>
        <v/>
      </c>
    </row>
    <row r="38" spans="2:5" ht="24.95" customHeight="1">
      <c r="B38" s="1">
        <v>25</v>
      </c>
      <c r="C38" s="207" t="str">
        <f>IFERROR(VLOOKUP($B38,PAGOS!$B$6:$Y$245,4,0),"")</f>
        <v/>
      </c>
      <c r="D38" s="208" t="str">
        <f>IFERROR(VLOOKUP($B38,PAGOS!$B$6:$Y$245,5,0),"")</f>
        <v/>
      </c>
      <c r="E38" s="208" t="str">
        <f>IFERROR(VLOOKUP($B38,PAGOS!$B$6:$Y$245,24,0),"")</f>
        <v/>
      </c>
    </row>
    <row r="39" spans="2:5" ht="24.95" customHeight="1">
      <c r="B39" s="1">
        <v>26</v>
      </c>
      <c r="C39" s="207" t="str">
        <f>IFERROR(VLOOKUP($B39,PAGOS!$B$6:$Y$245,4,0),"")</f>
        <v/>
      </c>
      <c r="D39" s="208" t="str">
        <f>IFERROR(VLOOKUP($B39,PAGOS!$B$6:$Y$245,5,0),"")</f>
        <v/>
      </c>
      <c r="E39" s="208" t="str">
        <f>IFERROR(VLOOKUP($B39,PAGOS!$B$6:$Y$245,24,0),"")</f>
        <v/>
      </c>
    </row>
    <row r="40" spans="2:5" ht="24.95" customHeight="1">
      <c r="B40" s="1">
        <v>27</v>
      </c>
      <c r="C40" s="207" t="str">
        <f>IFERROR(VLOOKUP($B40,PAGOS!$B$6:$Y$245,4,0),"")</f>
        <v/>
      </c>
      <c r="D40" s="208" t="str">
        <f>IFERROR(VLOOKUP($B40,PAGOS!$B$6:$Y$245,5,0),"")</f>
        <v/>
      </c>
      <c r="E40" s="208" t="str">
        <f>IFERROR(VLOOKUP($B40,PAGOS!$B$6:$Y$245,24,0),"")</f>
        <v/>
      </c>
    </row>
    <row r="41" spans="2:5" ht="24.95" customHeight="1">
      <c r="B41" s="1">
        <v>28</v>
      </c>
      <c r="C41" s="207" t="str">
        <f>IFERROR(VLOOKUP($B41,PAGOS!$B$6:$Y$245,4,0),"")</f>
        <v/>
      </c>
      <c r="D41" s="208" t="str">
        <f>IFERROR(VLOOKUP($B41,PAGOS!$B$6:$Y$245,5,0),"")</f>
        <v/>
      </c>
      <c r="E41" s="208" t="str">
        <f>IFERROR(VLOOKUP($B41,PAGOS!$B$6:$Y$245,24,0),"")</f>
        <v/>
      </c>
    </row>
    <row r="42" spans="2:5" ht="24.95" customHeight="1">
      <c r="B42" s="1">
        <v>29</v>
      </c>
      <c r="C42" s="207" t="str">
        <f>IFERROR(VLOOKUP($B42,PAGOS!$B$6:$Y$245,4,0),"")</f>
        <v/>
      </c>
      <c r="D42" s="208" t="str">
        <f>IFERROR(VLOOKUP($B42,PAGOS!$B$6:$Y$245,5,0),"")</f>
        <v/>
      </c>
      <c r="E42" s="208" t="str">
        <f>IFERROR(VLOOKUP($B42,PAGOS!$B$6:$Y$245,24,0),"")</f>
        <v/>
      </c>
    </row>
    <row r="43" spans="2:5" ht="24.95" customHeight="1">
      <c r="B43" s="1">
        <v>30</v>
      </c>
      <c r="C43" s="207" t="str">
        <f>IFERROR(VLOOKUP($B43,PAGOS!$B$6:$Y$245,4,0),"")</f>
        <v/>
      </c>
      <c r="D43" s="208" t="str">
        <f>IFERROR(VLOOKUP($B43,PAGOS!$B$6:$Y$245,5,0),"")</f>
        <v/>
      </c>
      <c r="E43" s="208" t="str">
        <f>IFERROR(VLOOKUP($B43,PAGOS!$B$6:$Y$245,24,0),"")</f>
        <v/>
      </c>
    </row>
    <row r="44" spans="2:5" ht="24.95" customHeight="1">
      <c r="B44" s="1">
        <v>31</v>
      </c>
      <c r="C44" s="207" t="str">
        <f>IFERROR(VLOOKUP($B44,PAGOS!$B$6:$Y$245,4,0),"")</f>
        <v/>
      </c>
      <c r="D44" s="208" t="str">
        <f>IFERROR(VLOOKUP($B44,PAGOS!$B$6:$Y$245,5,0),"")</f>
        <v/>
      </c>
      <c r="E44" s="208" t="str">
        <f>IFERROR(VLOOKUP($B44,PAGOS!$B$6:$Y$245,24,0),"")</f>
        <v/>
      </c>
    </row>
    <row r="45" spans="2:5" ht="24.95" customHeight="1">
      <c r="B45" s="1">
        <v>32</v>
      </c>
      <c r="C45" s="207" t="str">
        <f>IFERROR(VLOOKUP($B45,PAGOS!$B$6:$Y$245,4,0),"")</f>
        <v/>
      </c>
      <c r="D45" s="208" t="str">
        <f>IFERROR(VLOOKUP($B45,PAGOS!$B$6:$Y$245,5,0),"")</f>
        <v/>
      </c>
      <c r="E45" s="208" t="str">
        <f>IFERROR(VLOOKUP($B45,PAGOS!$B$6:$Y$245,24,0),"")</f>
        <v/>
      </c>
    </row>
    <row r="46" spans="2:5" ht="24.95" customHeight="1">
      <c r="B46" s="1">
        <v>33</v>
      </c>
      <c r="C46" s="207" t="str">
        <f>IFERROR(VLOOKUP($B46,PAGOS!$B$6:$Y$245,4,0),"")</f>
        <v/>
      </c>
      <c r="D46" s="208" t="str">
        <f>IFERROR(VLOOKUP($B46,PAGOS!$B$6:$Y$245,5,0),"")</f>
        <v/>
      </c>
      <c r="E46" s="208" t="str">
        <f>IFERROR(VLOOKUP($B46,PAGOS!$B$6:$Y$245,24,0),"")</f>
        <v/>
      </c>
    </row>
    <row r="47" spans="2:5" ht="24.95" customHeight="1">
      <c r="B47" s="1">
        <v>34</v>
      </c>
      <c r="C47" s="207" t="str">
        <f>IFERROR(VLOOKUP($B47,PAGOS!$B$6:$Y$245,4,0),"")</f>
        <v/>
      </c>
      <c r="D47" s="208" t="str">
        <f>IFERROR(VLOOKUP($B47,PAGOS!$B$6:$Y$245,5,0),"")</f>
        <v/>
      </c>
      <c r="E47" s="208" t="str">
        <f>IFERROR(VLOOKUP($B47,PAGOS!$B$6:$Y$245,24,0),"")</f>
        <v/>
      </c>
    </row>
    <row r="48" spans="2:5" ht="24.95" customHeight="1">
      <c r="B48" s="1">
        <v>35</v>
      </c>
      <c r="C48" s="207" t="str">
        <f>IFERROR(VLOOKUP($B48,PAGOS!$B$6:$Y$245,4,0),"")</f>
        <v/>
      </c>
      <c r="D48" s="208" t="str">
        <f>IFERROR(VLOOKUP($B48,PAGOS!$B$6:$Y$245,5,0),"")</f>
        <v/>
      </c>
      <c r="E48" s="208" t="str">
        <f>IFERROR(VLOOKUP($B48,PAGOS!$B$6:$Y$245,24,0),"")</f>
        <v/>
      </c>
    </row>
    <row r="49" spans="2:5" ht="24.95" customHeight="1">
      <c r="B49" s="1">
        <v>36</v>
      </c>
      <c r="C49" s="207" t="str">
        <f>IFERROR(VLOOKUP($B49,PAGOS!$B$6:$Y$245,4,0),"")</f>
        <v/>
      </c>
      <c r="D49" s="208" t="str">
        <f>IFERROR(VLOOKUP($B49,PAGOS!$B$6:$Y$245,5,0),"")</f>
        <v/>
      </c>
      <c r="E49" s="208" t="str">
        <f>IFERROR(VLOOKUP($B49,PAGOS!$B$6:$Y$245,24,0),"")</f>
        <v/>
      </c>
    </row>
    <row r="50" spans="2:5" ht="24.95" customHeight="1">
      <c r="B50" s="1">
        <v>37</v>
      </c>
      <c r="C50" s="207" t="str">
        <f>IFERROR(VLOOKUP($B50,PAGOS!$B$6:$Y$245,4,0),"")</f>
        <v/>
      </c>
      <c r="D50" s="208" t="str">
        <f>IFERROR(VLOOKUP($B50,PAGOS!$B$6:$Y$245,5,0),"")</f>
        <v/>
      </c>
      <c r="E50" s="208" t="str">
        <f>IFERROR(VLOOKUP($B50,PAGOS!$B$6:$Y$245,24,0),"")</f>
        <v/>
      </c>
    </row>
    <row r="51" spans="2:5" ht="24.95" customHeight="1">
      <c r="B51" s="1">
        <v>38</v>
      </c>
      <c r="C51" s="207" t="str">
        <f>IFERROR(VLOOKUP($B51,PAGOS!$B$6:$Y$245,4,0),"")</f>
        <v/>
      </c>
      <c r="D51" s="208" t="str">
        <f>IFERROR(VLOOKUP($B51,PAGOS!$B$6:$Y$245,5,0),"")</f>
        <v/>
      </c>
      <c r="E51" s="208" t="str">
        <f>IFERROR(VLOOKUP($B51,PAGOS!$B$6:$Y$245,24,0),"")</f>
        <v/>
      </c>
    </row>
    <row r="52" spans="2:5" ht="24.95" customHeight="1">
      <c r="B52" s="1">
        <v>39</v>
      </c>
      <c r="C52" s="207" t="str">
        <f>IFERROR(VLOOKUP($B52,PAGOS!$B$6:$Y$245,4,0),"")</f>
        <v/>
      </c>
      <c r="D52" s="208" t="str">
        <f>IFERROR(VLOOKUP($B52,PAGOS!$B$6:$Y$245,5,0),"")</f>
        <v/>
      </c>
      <c r="E52" s="208" t="str">
        <f>IFERROR(VLOOKUP($B52,PAGOS!$B$6:$Y$245,24,0),"")</f>
        <v/>
      </c>
    </row>
    <row r="53" spans="2:5" ht="24.95" customHeight="1">
      <c r="B53" s="1">
        <v>40</v>
      </c>
      <c r="C53" s="207" t="str">
        <f>IFERROR(VLOOKUP($B53,PAGOS!$B$6:$Y$245,4,0),"")</f>
        <v/>
      </c>
      <c r="D53" s="208" t="str">
        <f>IFERROR(VLOOKUP($B53,PAGOS!$B$6:$Y$245,5,0),"")</f>
        <v/>
      </c>
      <c r="E53" s="208" t="str">
        <f>IFERROR(VLOOKUP($B53,PAGOS!$B$6:$Y$245,24,0),"")</f>
        <v/>
      </c>
    </row>
    <row r="54" spans="2:5" ht="24.95" customHeight="1">
      <c r="B54" s="1">
        <v>41</v>
      </c>
      <c r="C54" s="207" t="str">
        <f>IFERROR(VLOOKUP($B54,PAGOS!$B$6:$Y$245,4,0),"")</f>
        <v/>
      </c>
      <c r="D54" s="208" t="str">
        <f>IFERROR(VLOOKUP($B54,PAGOS!$B$6:$Y$245,5,0),"")</f>
        <v/>
      </c>
      <c r="E54" s="208" t="str">
        <f>IFERROR(VLOOKUP($B54,PAGOS!$B$6:$Y$245,24,0),"")</f>
        <v/>
      </c>
    </row>
    <row r="55" spans="2:5" ht="24.95" customHeight="1">
      <c r="B55" s="1">
        <v>42</v>
      </c>
      <c r="C55" s="207" t="str">
        <f>IFERROR(VLOOKUP($B55,PAGOS!$B$6:$Y$245,4,0),"")</f>
        <v/>
      </c>
      <c r="D55" s="208" t="str">
        <f>IFERROR(VLOOKUP($B55,PAGOS!$B$6:$Y$245,5,0),"")</f>
        <v/>
      </c>
      <c r="E55" s="208" t="str">
        <f>IFERROR(VLOOKUP($B55,PAGOS!$B$6:$Y$245,24,0),"")</f>
        <v/>
      </c>
    </row>
    <row r="56" spans="2:5" ht="24.95" customHeight="1">
      <c r="B56" s="1">
        <v>43</v>
      </c>
      <c r="C56" s="207" t="str">
        <f>IFERROR(VLOOKUP($B56,PAGOS!$B$6:$Y$245,4,0),"")</f>
        <v/>
      </c>
      <c r="D56" s="208" t="str">
        <f>IFERROR(VLOOKUP($B56,PAGOS!$B$6:$Y$245,5,0),"")</f>
        <v/>
      </c>
      <c r="E56" s="208" t="str">
        <f>IFERROR(VLOOKUP($B56,PAGOS!$B$6:$Y$245,24,0),"")</f>
        <v/>
      </c>
    </row>
    <row r="57" spans="2:5" ht="24.95" customHeight="1">
      <c r="B57" s="1">
        <v>44</v>
      </c>
      <c r="C57" s="207" t="str">
        <f>IFERROR(VLOOKUP($B57,PAGOS!$B$6:$Y$245,4,0),"")</f>
        <v/>
      </c>
      <c r="D57" s="208" t="str">
        <f>IFERROR(VLOOKUP($B57,PAGOS!$B$6:$Y$245,5,0),"")</f>
        <v/>
      </c>
      <c r="E57" s="208" t="str">
        <f>IFERROR(VLOOKUP($B57,PAGOS!$B$6:$Y$245,24,0),"")</f>
        <v/>
      </c>
    </row>
    <row r="58" spans="2:5" ht="24.95" customHeight="1">
      <c r="B58" s="1">
        <v>45</v>
      </c>
      <c r="C58" s="207" t="str">
        <f>IFERROR(VLOOKUP($B58,PAGOS!$B$6:$Y$245,4,0),"")</f>
        <v/>
      </c>
      <c r="D58" s="208" t="str">
        <f>IFERROR(VLOOKUP($B58,PAGOS!$B$6:$Y$245,5,0),"")</f>
        <v/>
      </c>
      <c r="E58" s="208" t="str">
        <f>IFERROR(VLOOKUP($B58,PAGOS!$B$6:$Y$245,24,0),"")</f>
        <v/>
      </c>
    </row>
    <row r="59" spans="2:5" ht="24.95" customHeight="1">
      <c r="B59" s="1">
        <v>46</v>
      </c>
      <c r="C59" s="207" t="str">
        <f>IFERROR(VLOOKUP($B59,PAGOS!$B$6:$Y$245,4,0),"")</f>
        <v/>
      </c>
      <c r="D59" s="208" t="str">
        <f>IFERROR(VLOOKUP($B59,PAGOS!$B$6:$Y$245,5,0),"")</f>
        <v/>
      </c>
      <c r="E59" s="208" t="str">
        <f>IFERROR(VLOOKUP($B59,PAGOS!$B$6:$Y$245,24,0),"")</f>
        <v/>
      </c>
    </row>
    <row r="60" spans="2:5" ht="24.95" customHeight="1">
      <c r="B60" s="1">
        <v>47</v>
      </c>
      <c r="C60" s="207" t="str">
        <f>IFERROR(VLOOKUP($B60,PAGOS!$B$6:$Y$245,4,0),"")</f>
        <v/>
      </c>
      <c r="D60" s="208" t="str">
        <f>IFERROR(VLOOKUP($B60,PAGOS!$B$6:$Y$245,5,0),"")</f>
        <v/>
      </c>
      <c r="E60" s="208" t="str">
        <f>IFERROR(VLOOKUP($B60,PAGOS!$B$6:$Y$245,24,0),"")</f>
        <v/>
      </c>
    </row>
    <row r="61" spans="2:5" ht="24.95" customHeight="1">
      <c r="B61" s="1">
        <v>48</v>
      </c>
      <c r="C61" s="207" t="str">
        <f>IFERROR(VLOOKUP($B61,PAGOS!$B$6:$Y$245,4,0),"")</f>
        <v/>
      </c>
      <c r="D61" s="208" t="str">
        <f>IFERROR(VLOOKUP($B61,PAGOS!$B$6:$Y$245,5,0),"")</f>
        <v/>
      </c>
      <c r="E61" s="208" t="str">
        <f>IFERROR(VLOOKUP($B61,PAGOS!$B$6:$Y$245,24,0),"")</f>
        <v/>
      </c>
    </row>
    <row r="62" spans="2:5" ht="24.95" customHeight="1">
      <c r="B62" s="1">
        <v>49</v>
      </c>
      <c r="C62" s="207" t="str">
        <f>IFERROR(VLOOKUP($B62,PAGOS!$B$6:$Y$245,4,0),"")</f>
        <v/>
      </c>
      <c r="D62" s="208" t="str">
        <f>IFERROR(VLOOKUP($B62,PAGOS!$B$6:$Y$245,5,0),"")</f>
        <v/>
      </c>
      <c r="E62" s="208" t="str">
        <f>IFERROR(VLOOKUP($B62,PAGOS!$B$6:$Y$245,24,0),"")</f>
        <v/>
      </c>
    </row>
    <row r="63" spans="2:5" ht="24.95" customHeight="1">
      <c r="B63" s="1">
        <v>50</v>
      </c>
      <c r="C63" s="207" t="str">
        <f>IFERROR(VLOOKUP($B63,PAGOS!$B$6:$Y$245,4,0),"")</f>
        <v/>
      </c>
      <c r="D63" s="208" t="str">
        <f>IFERROR(VLOOKUP($B63,PAGOS!$B$6:$Y$245,5,0),"")</f>
        <v/>
      </c>
      <c r="E63" s="208" t="str">
        <f>IFERROR(VLOOKUP($B63,PAGOS!$B$6:$Y$245,24,0),"")</f>
        <v/>
      </c>
    </row>
    <row r="64" spans="2:5" ht="24.95" customHeight="1">
      <c r="B64" s="1">
        <v>51</v>
      </c>
      <c r="C64" s="207" t="str">
        <f>IFERROR(VLOOKUP($B64,PAGOS!$B$6:$Y$245,4,0),"")</f>
        <v/>
      </c>
      <c r="D64" s="208" t="str">
        <f>IFERROR(VLOOKUP($B64,PAGOS!$B$6:$Y$245,5,0),"")</f>
        <v/>
      </c>
      <c r="E64" s="208" t="str">
        <f>IFERROR(VLOOKUP($B64,PAGOS!$B$6:$Y$245,24,0),"")</f>
        <v/>
      </c>
    </row>
    <row r="65" spans="2:5" ht="24.95" customHeight="1">
      <c r="B65" s="1">
        <v>52</v>
      </c>
      <c r="C65" s="207" t="str">
        <f>IFERROR(VLOOKUP($B65,PAGOS!$B$6:$Y$245,4,0),"")</f>
        <v/>
      </c>
      <c r="D65" s="208" t="str">
        <f>IFERROR(VLOOKUP($B65,PAGOS!$B$6:$Y$245,5,0),"")</f>
        <v/>
      </c>
      <c r="E65" s="208" t="str">
        <f>IFERROR(VLOOKUP($B65,PAGOS!$B$6:$Y$245,24,0),"")</f>
        <v/>
      </c>
    </row>
    <row r="66" spans="2:5" ht="24.95" customHeight="1">
      <c r="B66" s="1">
        <v>53</v>
      </c>
      <c r="C66" s="207" t="str">
        <f>IFERROR(VLOOKUP($B66,PAGOS!$B$6:$Y$245,4,0),"")</f>
        <v/>
      </c>
      <c r="D66" s="208" t="str">
        <f>IFERROR(VLOOKUP($B66,PAGOS!$B$6:$Y$245,5,0),"")</f>
        <v/>
      </c>
      <c r="E66" s="208" t="str">
        <f>IFERROR(VLOOKUP($B66,PAGOS!$B$6:$Y$245,24,0),"")</f>
        <v/>
      </c>
    </row>
    <row r="67" spans="2:5" ht="24.95" customHeight="1">
      <c r="B67" s="1">
        <v>54</v>
      </c>
      <c r="C67" s="207" t="str">
        <f>IFERROR(VLOOKUP($B67,PAGOS!$B$6:$Y$245,4,0),"")</f>
        <v/>
      </c>
      <c r="D67" s="208" t="str">
        <f>IFERROR(VLOOKUP($B67,PAGOS!$B$6:$Y$245,5,0),"")</f>
        <v/>
      </c>
      <c r="E67" s="208" t="str">
        <f>IFERROR(VLOOKUP($B67,PAGOS!$B$6:$Y$245,24,0),"")</f>
        <v/>
      </c>
    </row>
    <row r="68" spans="2:5" ht="24.95" customHeight="1">
      <c r="B68" s="1">
        <v>55</v>
      </c>
      <c r="C68" s="207" t="str">
        <f>IFERROR(VLOOKUP($B68,PAGOS!$B$6:$Y$245,4,0),"")</f>
        <v/>
      </c>
      <c r="D68" s="208" t="str">
        <f>IFERROR(VLOOKUP($B68,PAGOS!$B$6:$Y$245,5,0),"")</f>
        <v/>
      </c>
      <c r="E68" s="208" t="str">
        <f>IFERROR(VLOOKUP($B68,PAGOS!$B$6:$Y$245,24,0),"")</f>
        <v/>
      </c>
    </row>
    <row r="69" spans="2:5" ht="24.95" customHeight="1">
      <c r="B69" s="1">
        <v>56</v>
      </c>
      <c r="C69" s="207" t="str">
        <f>IFERROR(VLOOKUP($B69,PAGOS!$B$6:$Y$245,4,0),"")</f>
        <v/>
      </c>
      <c r="D69" s="208" t="str">
        <f>IFERROR(VLOOKUP($B69,PAGOS!$B$6:$Y$245,5,0),"")</f>
        <v/>
      </c>
      <c r="E69" s="208" t="str">
        <f>IFERROR(VLOOKUP($B69,PAGOS!$B$6:$Y$245,24,0),"")</f>
        <v/>
      </c>
    </row>
    <row r="70" spans="2:5" ht="24.95" customHeight="1">
      <c r="B70" s="1">
        <v>57</v>
      </c>
      <c r="C70" s="207" t="str">
        <f>IFERROR(VLOOKUP($B70,PAGOS!$B$6:$Y$245,4,0),"")</f>
        <v/>
      </c>
      <c r="D70" s="208" t="str">
        <f>IFERROR(VLOOKUP($B70,PAGOS!$B$6:$Y$245,5,0),"")</f>
        <v/>
      </c>
      <c r="E70" s="208" t="str">
        <f>IFERROR(VLOOKUP($B70,PAGOS!$B$6:$Y$245,24,0),"")</f>
        <v/>
      </c>
    </row>
    <row r="71" spans="2:5" ht="24.95" customHeight="1">
      <c r="B71" s="1">
        <v>58</v>
      </c>
      <c r="C71" s="207" t="str">
        <f>IFERROR(VLOOKUP($B71,PAGOS!$B$6:$Y$245,4,0),"")</f>
        <v/>
      </c>
      <c r="D71" s="208" t="str">
        <f>IFERROR(VLOOKUP($B71,PAGOS!$B$6:$Y$245,5,0),"")</f>
        <v/>
      </c>
      <c r="E71" s="208" t="str">
        <f>IFERROR(VLOOKUP($B71,PAGOS!$B$6:$Y$245,24,0),"")</f>
        <v/>
      </c>
    </row>
    <row r="72" spans="2:5" ht="24.95" customHeight="1">
      <c r="B72" s="1">
        <v>59</v>
      </c>
      <c r="C72" s="207" t="str">
        <f>IFERROR(VLOOKUP($B72,PAGOS!$B$6:$Y$245,4,0),"")</f>
        <v/>
      </c>
      <c r="D72" s="208" t="str">
        <f>IFERROR(VLOOKUP($B72,PAGOS!$B$6:$Y$245,5,0),"")</f>
        <v/>
      </c>
      <c r="E72" s="208" t="str">
        <f>IFERROR(VLOOKUP($B72,PAGOS!$B$6:$Y$245,24,0),"")</f>
        <v/>
      </c>
    </row>
    <row r="73" spans="2:5" ht="24.95" customHeight="1">
      <c r="B73" s="1">
        <v>60</v>
      </c>
      <c r="C73" s="207" t="str">
        <f>IFERROR(VLOOKUP($B73,PAGOS!$B$6:$Y$245,4,0),"")</f>
        <v/>
      </c>
      <c r="D73" s="208" t="str">
        <f>IFERROR(VLOOKUP($B73,PAGOS!$B$6:$Y$245,5,0),"")</f>
        <v/>
      </c>
      <c r="E73" s="208" t="str">
        <f>IFERROR(VLOOKUP($B73,PAGOS!$B$6:$Y$245,24,0),"")</f>
        <v/>
      </c>
    </row>
    <row r="74" spans="2:5" ht="24.95" customHeight="1">
      <c r="B74" s="1">
        <v>61</v>
      </c>
      <c r="C74" s="207" t="str">
        <f>IFERROR(VLOOKUP($B74,PAGOS!$B$6:$Y$245,4,0),"")</f>
        <v/>
      </c>
      <c r="D74" s="208" t="str">
        <f>IFERROR(VLOOKUP($B74,PAGOS!$B$6:$Y$245,5,0),"")</f>
        <v/>
      </c>
      <c r="E74" s="208" t="str">
        <f>IFERROR(VLOOKUP($B74,PAGOS!$B$6:$Y$245,24,0),"")</f>
        <v/>
      </c>
    </row>
    <row r="75" spans="2:5" ht="24.95" customHeight="1">
      <c r="B75" s="1">
        <v>62</v>
      </c>
      <c r="C75" s="207" t="str">
        <f>IFERROR(VLOOKUP($B75,PAGOS!$B$6:$Y$245,4,0),"")</f>
        <v/>
      </c>
      <c r="D75" s="208" t="str">
        <f>IFERROR(VLOOKUP($B75,PAGOS!$B$6:$Y$245,5,0),"")</f>
        <v/>
      </c>
      <c r="E75" s="208" t="str">
        <f>IFERROR(VLOOKUP($B75,PAGOS!$B$6:$Y$245,24,0),"")</f>
        <v/>
      </c>
    </row>
    <row r="76" spans="2:5" ht="24.95" customHeight="1">
      <c r="B76" s="1">
        <v>63</v>
      </c>
      <c r="C76" s="207" t="str">
        <f>IFERROR(VLOOKUP($B76,PAGOS!$B$6:$Y$245,4,0),"")</f>
        <v/>
      </c>
      <c r="D76" s="208" t="str">
        <f>IFERROR(VLOOKUP($B76,PAGOS!$B$6:$Y$245,5,0),"")</f>
        <v/>
      </c>
      <c r="E76" s="208" t="str">
        <f>IFERROR(VLOOKUP($B76,PAGOS!$B$6:$Y$245,24,0),"")</f>
        <v/>
      </c>
    </row>
    <row r="77" spans="2:5" ht="24.95" customHeight="1">
      <c r="B77" s="1">
        <v>64</v>
      </c>
      <c r="C77" s="207" t="str">
        <f>IFERROR(VLOOKUP($B77,PAGOS!$B$6:$Y$245,4,0),"")</f>
        <v/>
      </c>
      <c r="D77" s="208" t="str">
        <f>IFERROR(VLOOKUP($B77,PAGOS!$B$6:$Y$245,5,0),"")</f>
        <v/>
      </c>
      <c r="E77" s="208" t="str">
        <f>IFERROR(VLOOKUP($B77,PAGOS!$B$6:$Y$245,24,0),"")</f>
        <v/>
      </c>
    </row>
    <row r="78" spans="2:5" ht="24.95" customHeight="1">
      <c r="B78" s="1">
        <v>65</v>
      </c>
      <c r="C78" s="207" t="str">
        <f>IFERROR(VLOOKUP($B78,PAGOS!$B$6:$Y$245,4,0),"")</f>
        <v/>
      </c>
      <c r="D78" s="208" t="str">
        <f>IFERROR(VLOOKUP($B78,PAGOS!$B$6:$Y$245,5,0),"")</f>
        <v/>
      </c>
      <c r="E78" s="208" t="str">
        <f>IFERROR(VLOOKUP($B78,PAGOS!$B$6:$Y$245,24,0),"")</f>
        <v/>
      </c>
    </row>
    <row r="79" spans="2:5" ht="24.95" customHeight="1">
      <c r="B79" s="1">
        <v>66</v>
      </c>
      <c r="C79" s="207" t="str">
        <f>IFERROR(VLOOKUP($B79,PAGOS!$B$6:$Y$245,4,0),"")</f>
        <v/>
      </c>
      <c r="D79" s="208" t="str">
        <f>IFERROR(VLOOKUP($B79,PAGOS!$B$6:$Y$245,5,0),"")</f>
        <v/>
      </c>
      <c r="E79" s="208" t="str">
        <f>IFERROR(VLOOKUP($B79,PAGOS!$B$6:$Y$245,24,0),"")</f>
        <v/>
      </c>
    </row>
    <row r="80" spans="2:5" ht="24.95" customHeight="1">
      <c r="B80" s="1">
        <v>67</v>
      </c>
      <c r="C80" s="207" t="str">
        <f>IFERROR(VLOOKUP($B80,PAGOS!$B$6:$Y$245,4,0),"")</f>
        <v/>
      </c>
      <c r="D80" s="208" t="str">
        <f>IFERROR(VLOOKUP($B80,PAGOS!$B$6:$Y$245,5,0),"")</f>
        <v/>
      </c>
      <c r="E80" s="208" t="str">
        <f>IFERROR(VLOOKUP($B80,PAGOS!$B$6:$Y$245,24,0),"")</f>
        <v/>
      </c>
    </row>
    <row r="81" spans="2:5" ht="24.95" customHeight="1">
      <c r="B81" s="1">
        <v>68</v>
      </c>
      <c r="C81" s="207" t="str">
        <f>IFERROR(VLOOKUP($B81,PAGOS!$B$6:$Y$245,4,0),"")</f>
        <v/>
      </c>
      <c r="D81" s="208" t="str">
        <f>IFERROR(VLOOKUP($B81,PAGOS!$B$6:$Y$245,5,0),"")</f>
        <v/>
      </c>
      <c r="E81" s="208" t="str">
        <f>IFERROR(VLOOKUP($B81,PAGOS!$B$6:$Y$245,24,0),"")</f>
        <v/>
      </c>
    </row>
    <row r="82" spans="2:5" ht="24.95" customHeight="1">
      <c r="B82" s="1">
        <v>69</v>
      </c>
      <c r="C82" s="207" t="str">
        <f>IFERROR(VLOOKUP($B82,PAGOS!$B$6:$Y$245,4,0),"")</f>
        <v/>
      </c>
      <c r="D82" s="208" t="str">
        <f>IFERROR(VLOOKUP($B82,PAGOS!$B$6:$Y$245,5,0),"")</f>
        <v/>
      </c>
      <c r="E82" s="208" t="str">
        <f>IFERROR(VLOOKUP($B82,PAGOS!$B$6:$Y$245,24,0),"")</f>
        <v/>
      </c>
    </row>
    <row r="83" spans="2:5" ht="24.95" customHeight="1">
      <c r="B83" s="1">
        <v>70</v>
      </c>
      <c r="C83" s="207" t="str">
        <f>IFERROR(VLOOKUP($B83,PAGOS!$B$6:$Y$245,4,0),"")</f>
        <v/>
      </c>
      <c r="D83" s="208" t="str">
        <f>IFERROR(VLOOKUP($B83,PAGOS!$B$6:$Y$245,5,0),"")</f>
        <v/>
      </c>
      <c r="E83" s="208" t="str">
        <f>IFERROR(VLOOKUP($B83,PAGOS!$B$6:$Y$245,24,0),"")</f>
        <v/>
      </c>
    </row>
    <row r="84" spans="2:5" ht="24.95" customHeight="1">
      <c r="B84" s="1">
        <v>71</v>
      </c>
      <c r="C84" s="207" t="str">
        <f>IFERROR(VLOOKUP($B84,PAGOS!$B$6:$Y$245,4,0),"")</f>
        <v/>
      </c>
      <c r="D84" s="208" t="str">
        <f>IFERROR(VLOOKUP($B84,PAGOS!$B$6:$Y$245,5,0),"")</f>
        <v/>
      </c>
      <c r="E84" s="208" t="str">
        <f>IFERROR(VLOOKUP($B84,PAGOS!$B$6:$Y$245,24,0),"")</f>
        <v/>
      </c>
    </row>
    <row r="85" spans="2:5" ht="24.95" customHeight="1">
      <c r="B85" s="1">
        <v>72</v>
      </c>
      <c r="C85" s="207" t="str">
        <f>IFERROR(VLOOKUP($B85,PAGOS!$B$6:$Y$245,4,0),"")</f>
        <v/>
      </c>
      <c r="D85" s="208" t="str">
        <f>IFERROR(VLOOKUP($B85,PAGOS!$B$6:$Y$245,5,0),"")</f>
        <v/>
      </c>
      <c r="E85" s="208" t="str">
        <f>IFERROR(VLOOKUP($B85,PAGOS!$B$6:$Y$245,24,0),"")</f>
        <v/>
      </c>
    </row>
    <row r="86" spans="2:5" ht="24.95" customHeight="1">
      <c r="B86" s="1">
        <v>73</v>
      </c>
      <c r="C86" s="207" t="str">
        <f>IFERROR(VLOOKUP($B86,PAGOS!$B$6:$Y$245,4,0),"")</f>
        <v/>
      </c>
      <c r="D86" s="208" t="str">
        <f>IFERROR(VLOOKUP($B86,PAGOS!$B$6:$Y$245,5,0),"")</f>
        <v/>
      </c>
      <c r="E86" s="208" t="str">
        <f>IFERROR(VLOOKUP($B86,PAGOS!$B$6:$Y$245,24,0),"")</f>
        <v/>
      </c>
    </row>
    <row r="87" spans="2:5" ht="24.95" customHeight="1">
      <c r="B87" s="1">
        <v>74</v>
      </c>
      <c r="C87" s="207" t="str">
        <f>IFERROR(VLOOKUP($B87,PAGOS!$B$6:$Y$245,4,0),"")</f>
        <v/>
      </c>
      <c r="D87" s="208" t="str">
        <f>IFERROR(VLOOKUP($B87,PAGOS!$B$6:$Y$245,5,0),"")</f>
        <v/>
      </c>
      <c r="E87" s="208" t="str">
        <f>IFERROR(VLOOKUP($B87,PAGOS!$B$6:$Y$245,24,0),"")</f>
        <v/>
      </c>
    </row>
    <row r="88" spans="2:5" ht="24.95" customHeight="1">
      <c r="B88" s="1">
        <v>75</v>
      </c>
      <c r="C88" s="207" t="str">
        <f>IFERROR(VLOOKUP($B88,PAGOS!$B$6:$Y$245,4,0),"")</f>
        <v/>
      </c>
      <c r="D88" s="208" t="str">
        <f>IFERROR(VLOOKUP($B88,PAGOS!$B$6:$Y$245,5,0),"")</f>
        <v/>
      </c>
      <c r="E88" s="208" t="str">
        <f>IFERROR(VLOOKUP($B88,PAGOS!$B$6:$Y$245,24,0),"")</f>
        <v/>
      </c>
    </row>
    <row r="89" spans="2:5" ht="24.95" customHeight="1">
      <c r="B89" s="1">
        <v>76</v>
      </c>
      <c r="C89" s="207" t="str">
        <f>IFERROR(VLOOKUP($B89,PAGOS!$B$6:$Y$245,4,0),"")</f>
        <v/>
      </c>
      <c r="D89" s="208" t="str">
        <f>IFERROR(VLOOKUP($B89,PAGOS!$B$6:$Y$245,5,0),"")</f>
        <v/>
      </c>
      <c r="E89" s="208" t="str">
        <f>IFERROR(VLOOKUP($B89,PAGOS!$B$6:$Y$245,24,0),"")</f>
        <v/>
      </c>
    </row>
    <row r="90" spans="2:5" ht="24.95" customHeight="1">
      <c r="B90" s="1">
        <v>77</v>
      </c>
      <c r="C90" s="207" t="str">
        <f>IFERROR(VLOOKUP($B90,PAGOS!$B$6:$Y$245,4,0),"")</f>
        <v/>
      </c>
      <c r="D90" s="208" t="str">
        <f>IFERROR(VLOOKUP($B90,PAGOS!$B$6:$Y$245,5,0),"")</f>
        <v/>
      </c>
      <c r="E90" s="208" t="str">
        <f>IFERROR(VLOOKUP($B90,PAGOS!$B$6:$Y$245,24,0),"")</f>
        <v/>
      </c>
    </row>
    <row r="91" spans="2:5" ht="24.95" customHeight="1">
      <c r="B91" s="1">
        <v>78</v>
      </c>
      <c r="C91" s="207" t="str">
        <f>IFERROR(VLOOKUP($B91,PAGOS!$B$6:$Y$245,4,0),"")</f>
        <v/>
      </c>
      <c r="D91" s="208" t="str">
        <f>IFERROR(VLOOKUP($B91,PAGOS!$B$6:$Y$245,5,0),"")</f>
        <v/>
      </c>
      <c r="E91" s="208" t="str">
        <f>IFERROR(VLOOKUP($B91,PAGOS!$B$6:$Y$245,24,0),"")</f>
        <v/>
      </c>
    </row>
    <row r="92" spans="2:5" ht="24.95" customHeight="1">
      <c r="B92" s="1">
        <v>79</v>
      </c>
      <c r="C92" s="207" t="str">
        <f>IFERROR(VLOOKUP($B92,PAGOS!$B$6:$Y$245,4,0),"")</f>
        <v/>
      </c>
      <c r="D92" s="208" t="str">
        <f>IFERROR(VLOOKUP($B92,PAGOS!$B$6:$Y$245,5,0),"")</f>
        <v/>
      </c>
      <c r="E92" s="208" t="str">
        <f>IFERROR(VLOOKUP($B92,PAGOS!$B$6:$Y$245,24,0),"")</f>
        <v/>
      </c>
    </row>
    <row r="93" spans="2:5" ht="24.95" customHeight="1">
      <c r="B93" s="1">
        <v>80</v>
      </c>
      <c r="C93" s="207" t="str">
        <f>IFERROR(VLOOKUP($B93,PAGOS!$B$6:$Y$245,4,0),"")</f>
        <v/>
      </c>
      <c r="D93" s="208" t="str">
        <f>IFERROR(VLOOKUP($B93,PAGOS!$B$6:$Y$245,5,0),"")</f>
        <v/>
      </c>
      <c r="E93" s="208" t="str">
        <f>IFERROR(VLOOKUP($B93,PAGOS!$B$6:$Y$245,24,0),"")</f>
        <v/>
      </c>
    </row>
    <row r="94" spans="2:5" ht="24.95" customHeight="1">
      <c r="B94" s="1">
        <v>81</v>
      </c>
      <c r="C94" s="207" t="str">
        <f>IFERROR(VLOOKUP($B94,PAGOS!$B$6:$Y$245,4,0),"")</f>
        <v/>
      </c>
      <c r="D94" s="208" t="str">
        <f>IFERROR(VLOOKUP($B94,PAGOS!$B$6:$Y$245,5,0),"")</f>
        <v/>
      </c>
      <c r="E94" s="208" t="str">
        <f>IFERROR(VLOOKUP($B94,PAGOS!$B$6:$Y$245,24,0),"")</f>
        <v/>
      </c>
    </row>
    <row r="95" spans="2:5" ht="24.95" customHeight="1">
      <c r="B95" s="1">
        <v>82</v>
      </c>
      <c r="C95" s="207" t="str">
        <f>IFERROR(VLOOKUP($B95,PAGOS!$B$6:$Y$245,4,0),"")</f>
        <v/>
      </c>
      <c r="D95" s="208" t="str">
        <f>IFERROR(VLOOKUP($B95,PAGOS!$B$6:$Y$245,5,0),"")</f>
        <v/>
      </c>
      <c r="E95" s="208" t="str">
        <f>IFERROR(VLOOKUP($B95,PAGOS!$B$6:$Y$245,24,0),"")</f>
        <v/>
      </c>
    </row>
    <row r="96" spans="2:5" ht="24.95" customHeight="1">
      <c r="B96" s="1">
        <v>83</v>
      </c>
      <c r="C96" s="207" t="str">
        <f>IFERROR(VLOOKUP($B96,PAGOS!$B$6:$Y$245,4,0),"")</f>
        <v/>
      </c>
      <c r="D96" s="208" t="str">
        <f>IFERROR(VLOOKUP($B96,PAGOS!$B$6:$Y$245,5,0),"")</f>
        <v/>
      </c>
      <c r="E96" s="208" t="str">
        <f>IFERROR(VLOOKUP($B96,PAGOS!$B$6:$Y$245,24,0),"")</f>
        <v/>
      </c>
    </row>
    <row r="97" spans="2:5" ht="24.95" customHeight="1">
      <c r="B97" s="1">
        <v>84</v>
      </c>
      <c r="C97" s="207" t="str">
        <f>IFERROR(VLOOKUP($B97,PAGOS!$B$6:$Y$245,4,0),"")</f>
        <v/>
      </c>
      <c r="D97" s="208" t="str">
        <f>IFERROR(VLOOKUP($B97,PAGOS!$B$6:$Y$245,5,0),"")</f>
        <v/>
      </c>
      <c r="E97" s="208" t="str">
        <f>IFERROR(VLOOKUP($B97,PAGOS!$B$6:$Y$245,24,0),"")</f>
        <v/>
      </c>
    </row>
    <row r="98" spans="2:5" ht="24.95" customHeight="1">
      <c r="B98" s="1">
        <v>85</v>
      </c>
      <c r="C98" s="207" t="str">
        <f>IFERROR(VLOOKUP($B98,PAGOS!$B$6:$Y$245,4,0),"")</f>
        <v/>
      </c>
      <c r="D98" s="208" t="str">
        <f>IFERROR(VLOOKUP($B98,PAGOS!$B$6:$Y$245,5,0),"")</f>
        <v/>
      </c>
      <c r="E98" s="208" t="str">
        <f>IFERROR(VLOOKUP($B98,PAGOS!$B$6:$Y$245,24,0),"")</f>
        <v/>
      </c>
    </row>
    <row r="99" spans="2:5" ht="24.95" customHeight="1">
      <c r="B99" s="1">
        <v>86</v>
      </c>
      <c r="C99" s="207" t="str">
        <f>IFERROR(VLOOKUP($B99,PAGOS!$B$6:$Y$245,4,0),"")</f>
        <v/>
      </c>
      <c r="D99" s="208" t="str">
        <f>IFERROR(VLOOKUP($B99,PAGOS!$B$6:$Y$245,5,0),"")</f>
        <v/>
      </c>
      <c r="E99" s="208" t="str">
        <f>IFERROR(VLOOKUP($B99,PAGOS!$B$6:$Y$245,24,0),"")</f>
        <v/>
      </c>
    </row>
    <row r="100" spans="2:5" ht="24.95" customHeight="1">
      <c r="B100" s="1">
        <v>87</v>
      </c>
      <c r="C100" s="207" t="str">
        <f>IFERROR(VLOOKUP($B100,PAGOS!$B$6:$Y$245,4,0),"")</f>
        <v/>
      </c>
      <c r="D100" s="208" t="str">
        <f>IFERROR(VLOOKUP($B100,PAGOS!$B$6:$Y$245,5,0),"")</f>
        <v/>
      </c>
      <c r="E100" s="208" t="str">
        <f>IFERROR(VLOOKUP($B100,PAGOS!$B$6:$Y$245,24,0),"")</f>
        <v/>
      </c>
    </row>
    <row r="101" spans="2:5" ht="24.95" customHeight="1">
      <c r="B101" s="1">
        <v>88</v>
      </c>
      <c r="C101" s="207" t="str">
        <f>IFERROR(VLOOKUP($B101,PAGOS!$B$6:$Y$245,4,0),"")</f>
        <v/>
      </c>
      <c r="D101" s="208" t="str">
        <f>IFERROR(VLOOKUP($B101,PAGOS!$B$6:$Y$245,5,0),"")</f>
        <v/>
      </c>
      <c r="E101" s="208" t="str">
        <f>IFERROR(VLOOKUP($B101,PAGOS!$B$6:$Y$245,24,0),"")</f>
        <v/>
      </c>
    </row>
    <row r="102" spans="2:5" ht="24.95" customHeight="1">
      <c r="B102" s="1">
        <v>89</v>
      </c>
      <c r="C102" s="207" t="str">
        <f>IFERROR(VLOOKUP($B102,PAGOS!$B$6:$Y$245,4,0),"")</f>
        <v/>
      </c>
      <c r="D102" s="208" t="str">
        <f>IFERROR(VLOOKUP($B102,PAGOS!$B$6:$Y$245,5,0),"")</f>
        <v/>
      </c>
      <c r="E102" s="208" t="str">
        <f>IFERROR(VLOOKUP($B102,PAGOS!$B$6:$Y$245,24,0),"")</f>
        <v/>
      </c>
    </row>
    <row r="103" spans="2:5" ht="24.95" customHeight="1">
      <c r="B103" s="1">
        <v>90</v>
      </c>
      <c r="C103" s="207" t="str">
        <f>IFERROR(VLOOKUP($B103,PAGOS!$B$6:$Y$245,4,0),"")</f>
        <v/>
      </c>
      <c r="D103" s="208" t="str">
        <f>IFERROR(VLOOKUP($B103,PAGOS!$B$6:$Y$245,5,0),"")</f>
        <v/>
      </c>
      <c r="E103" s="208" t="str">
        <f>IFERROR(VLOOKUP($B103,PAGOS!$B$6:$Y$245,24,0),"")</f>
        <v/>
      </c>
    </row>
    <row r="104" spans="2:5" ht="24.95" customHeight="1">
      <c r="B104" s="1">
        <v>91</v>
      </c>
      <c r="C104" s="207" t="str">
        <f>IFERROR(VLOOKUP($B104,PAGOS!$B$6:$Y$245,4,0),"")</f>
        <v/>
      </c>
      <c r="D104" s="208" t="str">
        <f>IFERROR(VLOOKUP($B104,PAGOS!$B$6:$Y$245,5,0),"")</f>
        <v/>
      </c>
      <c r="E104" s="208" t="str">
        <f>IFERROR(VLOOKUP($B104,PAGOS!$B$6:$Y$245,24,0),"")</f>
        <v/>
      </c>
    </row>
    <row r="105" spans="2:5" ht="24.95" customHeight="1">
      <c r="B105" s="1">
        <v>92</v>
      </c>
      <c r="C105" s="207" t="str">
        <f>IFERROR(VLOOKUP($B105,PAGOS!$B$6:$Y$245,4,0),"")</f>
        <v/>
      </c>
      <c r="D105" s="208" t="str">
        <f>IFERROR(VLOOKUP($B105,PAGOS!$B$6:$Y$245,5,0),"")</f>
        <v/>
      </c>
      <c r="E105" s="208" t="str">
        <f>IFERROR(VLOOKUP($B105,PAGOS!$B$6:$Y$245,24,0),"")</f>
        <v/>
      </c>
    </row>
    <row r="106" spans="2:5" ht="24.95" customHeight="1">
      <c r="B106" s="1">
        <v>93</v>
      </c>
      <c r="C106" s="207" t="str">
        <f>IFERROR(VLOOKUP($B106,PAGOS!$B$6:$Y$245,4,0),"")</f>
        <v/>
      </c>
      <c r="D106" s="208" t="str">
        <f>IFERROR(VLOOKUP($B106,PAGOS!$B$6:$Y$245,5,0),"")</f>
        <v/>
      </c>
      <c r="E106" s="208" t="str">
        <f>IFERROR(VLOOKUP($B106,PAGOS!$B$6:$Y$245,24,0),"")</f>
        <v/>
      </c>
    </row>
    <row r="107" spans="2:5" ht="24.95" customHeight="1">
      <c r="B107" s="1">
        <v>94</v>
      </c>
      <c r="C107" s="207" t="str">
        <f>IFERROR(VLOOKUP($B107,PAGOS!$B$6:$Y$245,4,0),"")</f>
        <v/>
      </c>
      <c r="D107" s="208" t="str">
        <f>IFERROR(VLOOKUP($B107,PAGOS!$B$6:$Y$245,5,0),"")</f>
        <v/>
      </c>
      <c r="E107" s="208" t="str">
        <f>IFERROR(VLOOKUP($B107,PAGOS!$B$6:$Y$245,24,0),"")</f>
        <v/>
      </c>
    </row>
    <row r="108" spans="2:5" ht="24.95" customHeight="1">
      <c r="B108" s="1">
        <v>95</v>
      </c>
      <c r="C108" s="207" t="str">
        <f>IFERROR(VLOOKUP($B108,PAGOS!$B$6:$Y$245,4,0),"")</f>
        <v/>
      </c>
      <c r="D108" s="208" t="str">
        <f>IFERROR(VLOOKUP($B108,PAGOS!$B$6:$Y$245,5,0),"")</f>
        <v/>
      </c>
      <c r="E108" s="208" t="str">
        <f>IFERROR(VLOOKUP($B108,PAGOS!$B$6:$Y$245,24,0),"")</f>
        <v/>
      </c>
    </row>
    <row r="109" spans="2:5" ht="24.95" customHeight="1">
      <c r="B109" s="1">
        <v>96</v>
      </c>
      <c r="C109" s="207" t="str">
        <f>IFERROR(VLOOKUP($B109,PAGOS!$B$6:$Y$245,4,0),"")</f>
        <v/>
      </c>
      <c r="D109" s="208" t="str">
        <f>IFERROR(VLOOKUP($B109,PAGOS!$B$6:$Y$245,5,0),"")</f>
        <v/>
      </c>
      <c r="E109" s="208" t="str">
        <f>IFERROR(VLOOKUP($B109,PAGOS!$B$6:$Y$245,24,0),"")</f>
        <v/>
      </c>
    </row>
    <row r="110" spans="2:5" ht="24.95" customHeight="1">
      <c r="B110" s="1">
        <v>97</v>
      </c>
      <c r="C110" s="207" t="str">
        <f>IFERROR(VLOOKUP($B110,PAGOS!$B$6:$Y$245,4,0),"")</f>
        <v/>
      </c>
      <c r="D110" s="208" t="str">
        <f>IFERROR(VLOOKUP($B110,PAGOS!$B$6:$Y$245,5,0),"")</f>
        <v/>
      </c>
      <c r="E110" s="208" t="str">
        <f>IFERROR(VLOOKUP($B110,PAGOS!$B$6:$Y$245,24,0),"")</f>
        <v/>
      </c>
    </row>
    <row r="111" spans="2:5" ht="24.95" customHeight="1">
      <c r="B111" s="1">
        <v>98</v>
      </c>
      <c r="C111" s="207" t="str">
        <f>IFERROR(VLOOKUP($B111,PAGOS!$B$6:$Y$245,4,0),"")</f>
        <v/>
      </c>
      <c r="D111" s="208" t="str">
        <f>IFERROR(VLOOKUP($B111,PAGOS!$B$6:$Y$245,5,0),"")</f>
        <v/>
      </c>
      <c r="E111" s="208" t="str">
        <f>IFERROR(VLOOKUP($B111,PAGOS!$B$6:$Y$245,24,0),"")</f>
        <v/>
      </c>
    </row>
    <row r="112" spans="2:5" ht="24.95" customHeight="1">
      <c r="B112" s="1">
        <v>99</v>
      </c>
      <c r="C112" s="207" t="str">
        <f>IFERROR(VLOOKUP($B112,PAGOS!$B$6:$Y$245,4,0),"")</f>
        <v/>
      </c>
      <c r="D112" s="208" t="str">
        <f>IFERROR(VLOOKUP($B112,PAGOS!$B$6:$Y$245,5,0),"")</f>
        <v/>
      </c>
      <c r="E112" s="208" t="str">
        <f>IFERROR(VLOOKUP($B112,PAGOS!$B$6:$Y$245,24,0),"")</f>
        <v/>
      </c>
    </row>
    <row r="113" spans="2:5" ht="24.95" customHeight="1">
      <c r="B113" s="1">
        <v>100</v>
      </c>
      <c r="C113" s="207" t="str">
        <f>IFERROR(VLOOKUP($B113,PAGOS!$B$6:$Y$245,4,0),"")</f>
        <v/>
      </c>
      <c r="D113" s="208" t="str">
        <f>IFERROR(VLOOKUP($B113,PAGOS!$B$6:$Y$245,5,0),"")</f>
        <v/>
      </c>
      <c r="E113" s="208" t="str">
        <f>IFERROR(VLOOKUP($B113,PAGOS!$B$6:$Y$245,24,0),"")</f>
        <v/>
      </c>
    </row>
    <row r="114" spans="2:5" ht="24.95" customHeight="1">
      <c r="B114" s="1">
        <v>101</v>
      </c>
      <c r="C114" s="207" t="str">
        <f>IFERROR(VLOOKUP($B114,PAGOS!$B$6:$Y$245,4,0),"")</f>
        <v/>
      </c>
      <c r="D114" s="208" t="str">
        <f>IFERROR(VLOOKUP($B114,PAGOS!$B$6:$Y$245,5,0),"")</f>
        <v/>
      </c>
      <c r="E114" s="208" t="str">
        <f>IFERROR(VLOOKUP($B114,PAGOS!$B$6:$Y$245,24,0),"")</f>
        <v/>
      </c>
    </row>
    <row r="115" spans="2:5" ht="24.95" customHeight="1">
      <c r="B115" s="1">
        <v>102</v>
      </c>
      <c r="C115" s="207" t="str">
        <f>IFERROR(VLOOKUP($B115,PAGOS!$B$6:$Y$245,4,0),"")</f>
        <v/>
      </c>
      <c r="D115" s="208" t="str">
        <f>IFERROR(VLOOKUP($B115,PAGOS!$B$6:$Y$245,5,0),"")</f>
        <v/>
      </c>
      <c r="E115" s="208" t="str">
        <f>IFERROR(VLOOKUP($B115,PAGOS!$B$6:$Y$245,24,0),"")</f>
        <v/>
      </c>
    </row>
    <row r="116" spans="2:5" ht="24.95" customHeight="1">
      <c r="B116" s="1">
        <v>103</v>
      </c>
      <c r="C116" s="207" t="str">
        <f>IFERROR(VLOOKUP($B116,PAGOS!$B$6:$Y$245,4,0),"")</f>
        <v/>
      </c>
      <c r="D116" s="208" t="str">
        <f>IFERROR(VLOOKUP($B116,PAGOS!$B$6:$Y$245,5,0),"")</f>
        <v/>
      </c>
      <c r="E116" s="208" t="str">
        <f>IFERROR(VLOOKUP($B116,PAGOS!$B$6:$Y$245,24,0),"")</f>
        <v/>
      </c>
    </row>
    <row r="117" spans="2:5" ht="24.95" customHeight="1">
      <c r="B117" s="1">
        <v>104</v>
      </c>
      <c r="C117" s="207" t="str">
        <f>IFERROR(VLOOKUP($B117,PAGOS!$B$6:$Y$245,4,0),"")</f>
        <v/>
      </c>
      <c r="D117" s="208" t="str">
        <f>IFERROR(VLOOKUP($B117,PAGOS!$B$6:$Y$245,5,0),"")</f>
        <v/>
      </c>
      <c r="E117" s="208" t="str">
        <f>IFERROR(VLOOKUP($B117,PAGOS!$B$6:$Y$245,24,0),"")</f>
        <v/>
      </c>
    </row>
    <row r="118" spans="2:5" ht="24.95" customHeight="1">
      <c r="B118" s="1">
        <v>105</v>
      </c>
      <c r="C118" s="207" t="str">
        <f>IFERROR(VLOOKUP($B118,PAGOS!$B$6:$Y$245,4,0),"")</f>
        <v/>
      </c>
      <c r="D118" s="208" t="str">
        <f>IFERROR(VLOOKUP($B118,PAGOS!$B$6:$Y$245,5,0),"")</f>
        <v/>
      </c>
      <c r="E118" s="208" t="str">
        <f>IFERROR(VLOOKUP($B118,PAGOS!$B$6:$Y$245,24,0),"")</f>
        <v/>
      </c>
    </row>
    <row r="119" spans="2:5" ht="24.95" customHeight="1">
      <c r="B119" s="1">
        <v>106</v>
      </c>
      <c r="C119" s="207" t="str">
        <f>IFERROR(VLOOKUP($B119,PAGOS!$B$6:$Y$245,4,0),"")</f>
        <v/>
      </c>
      <c r="D119" s="208" t="str">
        <f>IFERROR(VLOOKUP($B119,PAGOS!$B$6:$Y$245,5,0),"")</f>
        <v/>
      </c>
      <c r="E119" s="208" t="str">
        <f>IFERROR(VLOOKUP($B119,PAGOS!$B$6:$Y$245,24,0),"")</f>
        <v/>
      </c>
    </row>
    <row r="120" spans="2:5" ht="24.95" customHeight="1">
      <c r="B120" s="1">
        <v>107</v>
      </c>
      <c r="C120" s="207" t="str">
        <f>IFERROR(VLOOKUP($B120,PAGOS!$B$6:$Y$245,4,0),"")</f>
        <v/>
      </c>
      <c r="D120" s="208" t="str">
        <f>IFERROR(VLOOKUP($B120,PAGOS!$B$6:$Y$245,5,0),"")</f>
        <v/>
      </c>
      <c r="E120" s="208" t="str">
        <f>IFERROR(VLOOKUP($B120,PAGOS!$B$6:$Y$245,24,0),"")</f>
        <v/>
      </c>
    </row>
    <row r="121" spans="2:5" ht="24.95" customHeight="1">
      <c r="B121" s="1">
        <v>108</v>
      </c>
      <c r="C121" s="207" t="str">
        <f>IFERROR(VLOOKUP($B121,PAGOS!$B$6:$Y$245,4,0),"")</f>
        <v/>
      </c>
      <c r="D121" s="208" t="str">
        <f>IFERROR(VLOOKUP($B121,PAGOS!$B$6:$Y$245,5,0),"")</f>
        <v/>
      </c>
      <c r="E121" s="208" t="str">
        <f>IFERROR(VLOOKUP($B121,PAGOS!$B$6:$Y$245,24,0),"")</f>
        <v/>
      </c>
    </row>
    <row r="122" spans="2:5" ht="24.95" customHeight="1">
      <c r="B122" s="1">
        <v>109</v>
      </c>
      <c r="C122" s="207" t="str">
        <f>IFERROR(VLOOKUP($B122,PAGOS!$B$6:$Y$245,4,0),"")</f>
        <v/>
      </c>
      <c r="D122" s="208" t="str">
        <f>IFERROR(VLOOKUP($B122,PAGOS!$B$6:$Y$245,5,0),"")</f>
        <v/>
      </c>
      <c r="E122" s="208" t="str">
        <f>IFERROR(VLOOKUP($B122,PAGOS!$B$6:$Y$245,24,0),"")</f>
        <v/>
      </c>
    </row>
    <row r="123" spans="2:5" ht="24.95" customHeight="1">
      <c r="B123" s="1">
        <v>110</v>
      </c>
      <c r="C123" s="207" t="str">
        <f>IFERROR(VLOOKUP($B123,PAGOS!$B$6:$Y$245,4,0),"")</f>
        <v/>
      </c>
      <c r="D123" s="208" t="str">
        <f>IFERROR(VLOOKUP($B123,PAGOS!$B$6:$Y$245,5,0),"")</f>
        <v/>
      </c>
      <c r="E123" s="208" t="str">
        <f>IFERROR(VLOOKUP($B123,PAGOS!$B$6:$Y$245,24,0),"")</f>
        <v/>
      </c>
    </row>
    <row r="124" spans="2:5" ht="24.95" customHeight="1">
      <c r="B124" s="1">
        <v>111</v>
      </c>
      <c r="C124" s="207" t="str">
        <f>IFERROR(VLOOKUP($B124,PAGOS!$B$6:$Y$245,4,0),"")</f>
        <v/>
      </c>
      <c r="D124" s="208" t="str">
        <f>IFERROR(VLOOKUP($B124,PAGOS!$B$6:$Y$245,5,0),"")</f>
        <v/>
      </c>
      <c r="E124" s="208" t="str">
        <f>IFERROR(VLOOKUP($B124,PAGOS!$B$6:$Y$245,24,0),"")</f>
        <v/>
      </c>
    </row>
    <row r="125" spans="2:5" ht="24.95" customHeight="1">
      <c r="B125" s="1">
        <v>112</v>
      </c>
      <c r="C125" s="207" t="str">
        <f>IFERROR(VLOOKUP($B125,PAGOS!$B$6:$Y$245,4,0),"")</f>
        <v/>
      </c>
      <c r="D125" s="208" t="str">
        <f>IFERROR(VLOOKUP($B125,PAGOS!$B$6:$Y$245,5,0),"")</f>
        <v/>
      </c>
      <c r="E125" s="208" t="str">
        <f>IFERROR(VLOOKUP($B125,PAGOS!$B$6:$Y$245,24,0),"")</f>
        <v/>
      </c>
    </row>
    <row r="126" spans="2:5" ht="24.95" customHeight="1">
      <c r="B126" s="1">
        <v>113</v>
      </c>
      <c r="C126" s="207" t="str">
        <f>IFERROR(VLOOKUP($B126,PAGOS!$B$6:$Y$245,4,0),"")</f>
        <v/>
      </c>
      <c r="D126" s="208" t="str">
        <f>IFERROR(VLOOKUP($B126,PAGOS!$B$6:$Y$245,5,0),"")</f>
        <v/>
      </c>
      <c r="E126" s="208" t="str">
        <f>IFERROR(VLOOKUP($B126,PAGOS!$B$6:$Y$245,24,0),"")</f>
        <v/>
      </c>
    </row>
    <row r="127" spans="2:5" ht="24.95" customHeight="1">
      <c r="B127" s="1">
        <v>114</v>
      </c>
      <c r="C127" s="207" t="str">
        <f>IFERROR(VLOOKUP($B127,PAGOS!$B$6:$Y$245,4,0),"")</f>
        <v/>
      </c>
      <c r="D127" s="208" t="str">
        <f>IFERROR(VLOOKUP($B127,PAGOS!$B$6:$Y$245,5,0),"")</f>
        <v/>
      </c>
      <c r="E127" s="208" t="str">
        <f>IFERROR(VLOOKUP($B127,PAGOS!$B$6:$Y$245,24,0),"")</f>
        <v/>
      </c>
    </row>
    <row r="128" spans="2:5" ht="24.95" customHeight="1">
      <c r="B128" s="1">
        <v>115</v>
      </c>
      <c r="C128" s="207" t="str">
        <f>IFERROR(VLOOKUP($B128,PAGOS!$B$6:$Y$245,4,0),"")</f>
        <v/>
      </c>
      <c r="D128" s="208" t="str">
        <f>IFERROR(VLOOKUP($B128,PAGOS!$B$6:$Y$245,5,0),"")</f>
        <v/>
      </c>
      <c r="E128" s="208" t="str">
        <f>IFERROR(VLOOKUP($B128,PAGOS!$B$6:$Y$245,24,0),"")</f>
        <v/>
      </c>
    </row>
    <row r="129" spans="2:5" ht="24.95" customHeight="1">
      <c r="B129" s="1">
        <v>116</v>
      </c>
      <c r="C129" s="207" t="str">
        <f>IFERROR(VLOOKUP($B129,PAGOS!$B$6:$Y$245,4,0),"")</f>
        <v/>
      </c>
      <c r="D129" s="208" t="str">
        <f>IFERROR(VLOOKUP($B129,PAGOS!$B$6:$Y$245,5,0),"")</f>
        <v/>
      </c>
      <c r="E129" s="208" t="str">
        <f>IFERROR(VLOOKUP($B129,PAGOS!$B$6:$Y$245,24,0),"")</f>
        <v/>
      </c>
    </row>
    <row r="130" spans="2:5" ht="24.95" customHeight="1">
      <c r="B130" s="1">
        <v>117</v>
      </c>
      <c r="C130" s="207" t="str">
        <f>IFERROR(VLOOKUP($B130,PAGOS!$B$6:$Y$245,4,0),"")</f>
        <v/>
      </c>
      <c r="D130" s="208" t="str">
        <f>IFERROR(VLOOKUP($B130,PAGOS!$B$6:$Y$245,5,0),"")</f>
        <v/>
      </c>
      <c r="E130" s="208" t="str">
        <f>IFERROR(VLOOKUP($B130,PAGOS!$B$6:$Y$245,24,0),"")</f>
        <v/>
      </c>
    </row>
    <row r="131" spans="2:5" ht="24.95" customHeight="1">
      <c r="B131" s="1">
        <v>118</v>
      </c>
      <c r="C131" s="207" t="str">
        <f>IFERROR(VLOOKUP($B131,PAGOS!$B$6:$Y$245,4,0),"")</f>
        <v/>
      </c>
      <c r="D131" s="208" t="str">
        <f>IFERROR(VLOOKUP($B131,PAGOS!$B$6:$Y$245,5,0),"")</f>
        <v/>
      </c>
      <c r="E131" s="208" t="str">
        <f>IFERROR(VLOOKUP($B131,PAGOS!$B$6:$Y$245,24,0),"")</f>
        <v/>
      </c>
    </row>
    <row r="132" spans="2:5" ht="24.95" customHeight="1">
      <c r="B132" s="1">
        <v>119</v>
      </c>
      <c r="C132" s="207" t="str">
        <f>IFERROR(VLOOKUP($B132,PAGOS!$B$6:$Y$245,4,0),"")</f>
        <v/>
      </c>
      <c r="D132" s="208" t="str">
        <f>IFERROR(VLOOKUP($B132,PAGOS!$B$6:$Y$245,5,0),"")</f>
        <v/>
      </c>
      <c r="E132" s="208" t="str">
        <f>IFERROR(VLOOKUP($B132,PAGOS!$B$6:$Y$245,24,0),"")</f>
        <v/>
      </c>
    </row>
    <row r="133" spans="2:5" ht="24.95" customHeight="1">
      <c r="B133" s="1">
        <v>120</v>
      </c>
      <c r="C133" s="207" t="str">
        <f>IFERROR(VLOOKUP($B133,PAGOS!$B$6:$Y$245,4,0),"")</f>
        <v/>
      </c>
      <c r="D133" s="208" t="str">
        <f>IFERROR(VLOOKUP($B133,PAGOS!$B$6:$Y$245,5,0),"")</f>
        <v/>
      </c>
      <c r="E133" s="208" t="str">
        <f>IFERROR(VLOOKUP($B133,PAGOS!$B$6:$Y$245,24,0),"")</f>
        <v/>
      </c>
    </row>
    <row r="134" spans="2:5" ht="24.95" customHeight="1">
      <c r="B134" s="1">
        <v>121</v>
      </c>
      <c r="C134" s="207" t="str">
        <f>IFERROR(VLOOKUP($B134,PAGOS!$B$6:$Y$245,4,0),"")</f>
        <v/>
      </c>
      <c r="D134" s="208" t="str">
        <f>IFERROR(VLOOKUP($B134,PAGOS!$B$6:$Y$245,5,0),"")</f>
        <v/>
      </c>
      <c r="E134" s="208" t="str">
        <f>IFERROR(VLOOKUP($B134,PAGOS!$B$6:$Y$245,24,0),"")</f>
        <v/>
      </c>
    </row>
    <row r="135" spans="2:5" ht="24.95" customHeight="1">
      <c r="B135" s="1">
        <v>122</v>
      </c>
      <c r="C135" s="207" t="str">
        <f>IFERROR(VLOOKUP($B135,PAGOS!$B$6:$Y$245,4,0),"")</f>
        <v/>
      </c>
      <c r="D135" s="208" t="str">
        <f>IFERROR(VLOOKUP($B135,PAGOS!$B$6:$Y$245,5,0),"")</f>
        <v/>
      </c>
      <c r="E135" s="208" t="str">
        <f>IFERROR(VLOOKUP($B135,PAGOS!$B$6:$Y$245,24,0),"")</f>
        <v/>
      </c>
    </row>
    <row r="136" spans="2:5" ht="24.95" customHeight="1">
      <c r="B136" s="1">
        <v>123</v>
      </c>
      <c r="C136" s="207" t="str">
        <f>IFERROR(VLOOKUP($B136,PAGOS!$B$6:$Y$245,4,0),"")</f>
        <v/>
      </c>
      <c r="D136" s="208" t="str">
        <f>IFERROR(VLOOKUP($B136,PAGOS!$B$6:$Y$245,5,0),"")</f>
        <v/>
      </c>
      <c r="E136" s="208" t="str">
        <f>IFERROR(VLOOKUP($B136,PAGOS!$B$6:$Y$245,24,0),"")</f>
        <v/>
      </c>
    </row>
    <row r="137" spans="2:5" ht="24.95" customHeight="1">
      <c r="B137" s="1">
        <v>124</v>
      </c>
      <c r="C137" s="207" t="str">
        <f>IFERROR(VLOOKUP($B137,PAGOS!$B$6:$Y$245,4,0),"")</f>
        <v/>
      </c>
      <c r="D137" s="208" t="str">
        <f>IFERROR(VLOOKUP($B137,PAGOS!$B$6:$Y$245,5,0),"")</f>
        <v/>
      </c>
      <c r="E137" s="208" t="str">
        <f>IFERROR(VLOOKUP($B137,PAGOS!$B$6:$Y$245,24,0),"")</f>
        <v/>
      </c>
    </row>
    <row r="138" spans="2:5" ht="24.95" customHeight="1">
      <c r="B138" s="1">
        <v>125</v>
      </c>
      <c r="C138" s="207" t="str">
        <f>IFERROR(VLOOKUP($B138,PAGOS!$B$6:$Y$245,4,0),"")</f>
        <v/>
      </c>
      <c r="D138" s="208" t="str">
        <f>IFERROR(VLOOKUP($B138,PAGOS!$B$6:$Y$245,5,0),"")</f>
        <v/>
      </c>
      <c r="E138" s="208" t="str">
        <f>IFERROR(VLOOKUP($B138,PAGOS!$B$6:$Y$245,24,0),"")</f>
        <v/>
      </c>
    </row>
    <row r="139" spans="2:5" ht="24.95" customHeight="1">
      <c r="B139" s="1">
        <v>126</v>
      </c>
      <c r="C139" s="207" t="str">
        <f>IFERROR(VLOOKUP($B139,PAGOS!$B$6:$Y$245,4,0),"")</f>
        <v/>
      </c>
      <c r="D139" s="208" t="str">
        <f>IFERROR(VLOOKUP($B139,PAGOS!$B$6:$Y$245,5,0),"")</f>
        <v/>
      </c>
      <c r="E139" s="208" t="str">
        <f>IFERROR(VLOOKUP($B139,PAGOS!$B$6:$Y$245,24,0),"")</f>
        <v/>
      </c>
    </row>
    <row r="140" spans="2:5" ht="24.95" customHeight="1">
      <c r="B140" s="1">
        <v>127</v>
      </c>
      <c r="C140" s="207" t="str">
        <f>IFERROR(VLOOKUP($B140,PAGOS!$B$6:$Y$245,4,0),"")</f>
        <v/>
      </c>
      <c r="D140" s="208" t="str">
        <f>IFERROR(VLOOKUP($B140,PAGOS!$B$6:$Y$245,5,0),"")</f>
        <v/>
      </c>
      <c r="E140" s="208" t="str">
        <f>IFERROR(VLOOKUP($B140,PAGOS!$B$6:$Y$245,24,0),"")</f>
        <v/>
      </c>
    </row>
    <row r="141" spans="2:5" ht="24.95" customHeight="1">
      <c r="B141" s="1">
        <v>128</v>
      </c>
      <c r="C141" s="207" t="str">
        <f>IFERROR(VLOOKUP($B141,PAGOS!$B$6:$Y$245,4,0),"")</f>
        <v/>
      </c>
      <c r="D141" s="208" t="str">
        <f>IFERROR(VLOOKUP($B141,PAGOS!$B$6:$Y$245,5,0),"")</f>
        <v/>
      </c>
      <c r="E141" s="208" t="str">
        <f>IFERROR(VLOOKUP($B141,PAGOS!$B$6:$Y$245,24,0),"")</f>
        <v/>
      </c>
    </row>
    <row r="142" spans="2:5" ht="24.95" customHeight="1">
      <c r="B142" s="1">
        <v>129</v>
      </c>
      <c r="C142" s="207" t="str">
        <f>IFERROR(VLOOKUP($B142,PAGOS!$B$6:$Y$245,4,0),"")</f>
        <v/>
      </c>
      <c r="D142" s="208" t="str">
        <f>IFERROR(VLOOKUP($B142,PAGOS!$B$6:$Y$245,5,0),"")</f>
        <v/>
      </c>
      <c r="E142" s="208" t="str">
        <f>IFERROR(VLOOKUP($B142,PAGOS!$B$6:$Y$245,24,0),"")</f>
        <v/>
      </c>
    </row>
    <row r="143" spans="2:5" ht="24.95" customHeight="1">
      <c r="B143" s="1">
        <v>130</v>
      </c>
      <c r="C143" s="207" t="str">
        <f>IFERROR(VLOOKUP($B143,PAGOS!$B$6:$Y$245,4,0),"")</f>
        <v/>
      </c>
      <c r="D143" s="208" t="str">
        <f>IFERROR(VLOOKUP($B143,PAGOS!$B$6:$Y$245,5,0),"")</f>
        <v/>
      </c>
      <c r="E143" s="208" t="str">
        <f>IFERROR(VLOOKUP($B143,PAGOS!$B$6:$Y$245,24,0),"")</f>
        <v/>
      </c>
    </row>
    <row r="144" spans="2:5" ht="24.95" customHeight="1">
      <c r="B144" s="1">
        <v>131</v>
      </c>
      <c r="C144" s="207" t="str">
        <f>IFERROR(VLOOKUP($B144,PAGOS!$B$6:$Y$245,4,0),"")</f>
        <v/>
      </c>
      <c r="D144" s="208" t="str">
        <f>IFERROR(VLOOKUP($B144,PAGOS!$B$6:$Y$245,5,0),"")</f>
        <v/>
      </c>
      <c r="E144" s="208" t="str">
        <f>IFERROR(VLOOKUP($B144,PAGOS!$B$6:$Y$245,24,0),"")</f>
        <v/>
      </c>
    </row>
    <row r="145" spans="2:5" ht="24.95" customHeight="1">
      <c r="B145" s="1">
        <v>132</v>
      </c>
      <c r="C145" s="207" t="str">
        <f>IFERROR(VLOOKUP($B145,PAGOS!$B$6:$Y$245,4,0),"")</f>
        <v/>
      </c>
      <c r="D145" s="208" t="str">
        <f>IFERROR(VLOOKUP($B145,PAGOS!$B$6:$Y$245,5,0),"")</f>
        <v/>
      </c>
      <c r="E145" s="208" t="str">
        <f>IFERROR(VLOOKUP($B145,PAGOS!$B$6:$Y$245,24,0),"")</f>
        <v/>
      </c>
    </row>
    <row r="146" spans="2:5" ht="24.95" customHeight="1">
      <c r="B146" s="1">
        <v>133</v>
      </c>
      <c r="C146" s="207" t="str">
        <f>IFERROR(VLOOKUP($B146,PAGOS!$B$6:$Y$245,4,0),"")</f>
        <v/>
      </c>
      <c r="D146" s="208" t="str">
        <f>IFERROR(VLOOKUP($B146,PAGOS!$B$6:$Y$245,5,0),"")</f>
        <v/>
      </c>
      <c r="E146" s="208" t="str">
        <f>IFERROR(VLOOKUP($B146,PAGOS!$B$6:$Y$245,24,0),"")</f>
        <v/>
      </c>
    </row>
    <row r="147" spans="2:5" ht="24.95" customHeight="1">
      <c r="B147" s="1">
        <v>134</v>
      </c>
      <c r="C147" s="207" t="str">
        <f>IFERROR(VLOOKUP($B147,PAGOS!$B$6:$Y$245,4,0),"")</f>
        <v/>
      </c>
      <c r="D147" s="208" t="str">
        <f>IFERROR(VLOOKUP($B147,PAGOS!$B$6:$Y$245,5,0),"")</f>
        <v/>
      </c>
      <c r="E147" s="208" t="str">
        <f>IFERROR(VLOOKUP($B147,PAGOS!$B$6:$Y$245,24,0),"")</f>
        <v/>
      </c>
    </row>
    <row r="148" spans="2:5" ht="24.95" customHeight="1">
      <c r="B148" s="1">
        <v>135</v>
      </c>
      <c r="C148" s="207" t="str">
        <f>IFERROR(VLOOKUP($B148,PAGOS!$B$6:$Y$245,4,0),"")</f>
        <v/>
      </c>
      <c r="D148" s="208" t="str">
        <f>IFERROR(VLOOKUP($B148,PAGOS!$B$6:$Y$245,5,0),"")</f>
        <v/>
      </c>
      <c r="E148" s="208" t="str">
        <f>IFERROR(VLOOKUP($B148,PAGOS!$B$6:$Y$245,24,0),"")</f>
        <v/>
      </c>
    </row>
    <row r="149" spans="2:5" ht="24.95" customHeight="1">
      <c r="B149" s="1">
        <v>136</v>
      </c>
      <c r="C149" s="207" t="str">
        <f>IFERROR(VLOOKUP($B149,PAGOS!$B$6:$Y$245,4,0),"")</f>
        <v/>
      </c>
      <c r="D149" s="208" t="str">
        <f>IFERROR(VLOOKUP($B149,PAGOS!$B$6:$Y$245,5,0),"")</f>
        <v/>
      </c>
      <c r="E149" s="208" t="str">
        <f>IFERROR(VLOOKUP($B149,PAGOS!$B$6:$Y$245,24,0),"")</f>
        <v/>
      </c>
    </row>
    <row r="150" spans="2:5" ht="24.95" customHeight="1">
      <c r="B150" s="1">
        <v>137</v>
      </c>
      <c r="C150" s="207" t="str">
        <f>IFERROR(VLOOKUP($B150,PAGOS!$B$6:$Y$245,4,0),"")</f>
        <v/>
      </c>
      <c r="D150" s="208" t="str">
        <f>IFERROR(VLOOKUP($B150,PAGOS!$B$6:$Y$245,5,0),"")</f>
        <v/>
      </c>
      <c r="E150" s="208" t="str">
        <f>IFERROR(VLOOKUP($B150,PAGOS!$B$6:$Y$245,24,0),"")</f>
        <v/>
      </c>
    </row>
    <row r="151" spans="2:5" ht="24.95" customHeight="1">
      <c r="B151" s="1">
        <v>138</v>
      </c>
      <c r="C151" s="207" t="str">
        <f>IFERROR(VLOOKUP($B151,PAGOS!$B$6:$Y$245,4,0),"")</f>
        <v/>
      </c>
      <c r="D151" s="208" t="str">
        <f>IFERROR(VLOOKUP($B151,PAGOS!$B$6:$Y$245,5,0),"")</f>
        <v/>
      </c>
      <c r="E151" s="208" t="str">
        <f>IFERROR(VLOOKUP($B151,PAGOS!$B$6:$Y$245,24,0),"")</f>
        <v/>
      </c>
    </row>
    <row r="152" spans="2:5" ht="24.95" customHeight="1">
      <c r="B152" s="1">
        <v>139</v>
      </c>
      <c r="C152" s="207" t="str">
        <f>IFERROR(VLOOKUP($B152,PAGOS!$B$6:$Y$245,4,0),"")</f>
        <v/>
      </c>
      <c r="D152" s="208" t="str">
        <f>IFERROR(VLOOKUP($B152,PAGOS!$B$6:$Y$245,5,0),"")</f>
        <v/>
      </c>
      <c r="E152" s="208" t="str">
        <f>IFERROR(VLOOKUP($B152,PAGOS!$B$6:$Y$245,24,0),"")</f>
        <v/>
      </c>
    </row>
    <row r="153" spans="2:5" ht="24.95" customHeight="1">
      <c r="B153" s="1">
        <v>140</v>
      </c>
      <c r="C153" s="207" t="str">
        <f>IFERROR(VLOOKUP($B153,PAGOS!$B$6:$Y$245,4,0),"")</f>
        <v/>
      </c>
      <c r="D153" s="208" t="str">
        <f>IFERROR(VLOOKUP($B153,PAGOS!$B$6:$Y$245,5,0),"")</f>
        <v/>
      </c>
      <c r="E153" s="208" t="str">
        <f>IFERROR(VLOOKUP($B153,PAGOS!$B$6:$Y$245,24,0),"")</f>
        <v/>
      </c>
    </row>
    <row r="154" spans="2:5" ht="24.95" customHeight="1">
      <c r="B154" s="1">
        <v>141</v>
      </c>
      <c r="C154" s="207" t="str">
        <f>IFERROR(VLOOKUP($B154,PAGOS!$B$6:$Y$245,4,0),"")</f>
        <v/>
      </c>
      <c r="D154" s="208" t="str">
        <f>IFERROR(VLOOKUP($B154,PAGOS!$B$6:$Y$245,5,0),"")</f>
        <v/>
      </c>
      <c r="E154" s="208" t="str">
        <f>IFERROR(VLOOKUP($B154,PAGOS!$B$6:$Y$245,24,0),"")</f>
        <v/>
      </c>
    </row>
    <row r="155" spans="2:5" ht="24.95" customHeight="1">
      <c r="B155" s="1">
        <v>142</v>
      </c>
      <c r="C155" s="207" t="str">
        <f>IFERROR(VLOOKUP($B155,PAGOS!$B$6:$Y$245,4,0),"")</f>
        <v/>
      </c>
      <c r="D155" s="208" t="str">
        <f>IFERROR(VLOOKUP($B155,PAGOS!$B$6:$Y$245,5,0),"")</f>
        <v/>
      </c>
      <c r="E155" s="208" t="str">
        <f>IFERROR(VLOOKUP($B155,PAGOS!$B$6:$Y$245,24,0),"")</f>
        <v/>
      </c>
    </row>
    <row r="156" spans="2:5" ht="24.95" customHeight="1">
      <c r="B156" s="1">
        <v>143</v>
      </c>
      <c r="C156" s="207" t="str">
        <f>IFERROR(VLOOKUP($B156,PAGOS!$B$6:$Y$245,4,0),"")</f>
        <v/>
      </c>
      <c r="D156" s="208" t="str">
        <f>IFERROR(VLOOKUP($B156,PAGOS!$B$6:$Y$245,5,0),"")</f>
        <v/>
      </c>
      <c r="E156" s="208" t="str">
        <f>IFERROR(VLOOKUP($B156,PAGOS!$B$6:$Y$245,24,0),"")</f>
        <v/>
      </c>
    </row>
    <row r="157" spans="2:5" ht="24.95" customHeight="1">
      <c r="B157" s="1">
        <v>144</v>
      </c>
      <c r="C157" s="207" t="str">
        <f>IFERROR(VLOOKUP($B157,PAGOS!$B$6:$Y$245,4,0),"")</f>
        <v/>
      </c>
      <c r="D157" s="208" t="str">
        <f>IFERROR(VLOOKUP($B157,PAGOS!$B$6:$Y$245,5,0),"")</f>
        <v/>
      </c>
      <c r="E157" s="208" t="str">
        <f>IFERROR(VLOOKUP($B157,PAGOS!$B$6:$Y$245,24,0),"")</f>
        <v/>
      </c>
    </row>
    <row r="158" spans="2:5" ht="24.95" customHeight="1">
      <c r="B158" s="1">
        <v>145</v>
      </c>
      <c r="C158" s="207" t="str">
        <f>IFERROR(VLOOKUP($B158,PAGOS!$B$6:$Y$245,4,0),"")</f>
        <v/>
      </c>
      <c r="D158" s="208" t="str">
        <f>IFERROR(VLOOKUP($B158,PAGOS!$B$6:$Y$245,5,0),"")</f>
        <v/>
      </c>
      <c r="E158" s="208" t="str">
        <f>IFERROR(VLOOKUP($B158,PAGOS!$B$6:$Y$245,24,0),"")</f>
        <v/>
      </c>
    </row>
    <row r="159" spans="2:5" ht="24.95" customHeight="1">
      <c r="B159" s="1">
        <v>146</v>
      </c>
      <c r="C159" s="207" t="str">
        <f>IFERROR(VLOOKUP($B159,PAGOS!$B$6:$Y$245,4,0),"")</f>
        <v/>
      </c>
      <c r="D159" s="208" t="str">
        <f>IFERROR(VLOOKUP($B159,PAGOS!$B$6:$Y$245,5,0),"")</f>
        <v/>
      </c>
      <c r="E159" s="208" t="str">
        <f>IFERROR(VLOOKUP($B159,PAGOS!$B$6:$Y$245,24,0),"")</f>
        <v/>
      </c>
    </row>
    <row r="160" spans="2:5" ht="24.95" customHeight="1">
      <c r="B160" s="1">
        <v>147</v>
      </c>
      <c r="C160" s="207" t="str">
        <f>IFERROR(VLOOKUP($B160,PAGOS!$B$6:$Y$245,4,0),"")</f>
        <v/>
      </c>
      <c r="D160" s="208" t="str">
        <f>IFERROR(VLOOKUP($B160,PAGOS!$B$6:$Y$245,5,0),"")</f>
        <v/>
      </c>
      <c r="E160" s="208" t="str">
        <f>IFERROR(VLOOKUP($B160,PAGOS!$B$6:$Y$245,24,0),"")</f>
        <v/>
      </c>
    </row>
    <row r="161" spans="2:5" ht="24.95" customHeight="1">
      <c r="B161" s="1">
        <v>148</v>
      </c>
      <c r="C161" s="207" t="str">
        <f>IFERROR(VLOOKUP($B161,PAGOS!$B$6:$Y$245,4,0),"")</f>
        <v/>
      </c>
      <c r="D161" s="208" t="str">
        <f>IFERROR(VLOOKUP($B161,PAGOS!$B$6:$Y$245,5,0),"")</f>
        <v/>
      </c>
      <c r="E161" s="208" t="str">
        <f>IFERROR(VLOOKUP($B161,PAGOS!$B$6:$Y$245,24,0),"")</f>
        <v/>
      </c>
    </row>
    <row r="162" spans="2:5" ht="24.95" customHeight="1">
      <c r="B162" s="1">
        <v>149</v>
      </c>
      <c r="C162" s="207" t="str">
        <f>IFERROR(VLOOKUP($B162,PAGOS!$B$6:$Y$245,4,0),"")</f>
        <v/>
      </c>
      <c r="D162" s="208" t="str">
        <f>IFERROR(VLOOKUP($B162,PAGOS!$B$6:$Y$245,5,0),"")</f>
        <v/>
      </c>
      <c r="E162" s="208" t="str">
        <f>IFERROR(VLOOKUP($B162,PAGOS!$B$6:$Y$245,24,0),"")</f>
        <v/>
      </c>
    </row>
    <row r="163" spans="2:5" ht="24.95" customHeight="1">
      <c r="B163" s="1">
        <v>150</v>
      </c>
      <c r="C163" s="207" t="str">
        <f>IFERROR(VLOOKUP($B163,PAGOS!$B$6:$Y$245,4,0),"")</f>
        <v/>
      </c>
      <c r="D163" s="208" t="str">
        <f>IFERROR(VLOOKUP($B163,PAGOS!$B$6:$Y$245,5,0),"")</f>
        <v/>
      </c>
      <c r="E163" s="208" t="str">
        <f>IFERROR(VLOOKUP($B163,PAGOS!$B$6:$Y$245,24,0),"")</f>
        <v/>
      </c>
    </row>
    <row r="164" spans="2:5" ht="24.95" customHeight="1">
      <c r="B164" s="1">
        <v>151</v>
      </c>
      <c r="C164" s="207" t="str">
        <f>IFERROR(VLOOKUP($B164,PAGOS!$B$6:$Y$245,4,0),"")</f>
        <v/>
      </c>
      <c r="D164" s="208" t="str">
        <f>IFERROR(VLOOKUP($B164,PAGOS!$B$6:$Y$245,5,0),"")</f>
        <v/>
      </c>
      <c r="E164" s="208" t="str">
        <f>IFERROR(VLOOKUP($B164,PAGOS!$B$6:$Y$245,24,0),"")</f>
        <v/>
      </c>
    </row>
    <row r="165" spans="2:5" ht="24.95" customHeight="1">
      <c r="B165" s="1">
        <v>152</v>
      </c>
      <c r="C165" s="207" t="str">
        <f>IFERROR(VLOOKUP($B165,PAGOS!$B$6:$Y$245,4,0),"")</f>
        <v/>
      </c>
      <c r="D165" s="208" t="str">
        <f>IFERROR(VLOOKUP($B165,PAGOS!$B$6:$Y$245,5,0),"")</f>
        <v/>
      </c>
      <c r="E165" s="208" t="str">
        <f>IFERROR(VLOOKUP($B165,PAGOS!$B$6:$Y$245,24,0),"")</f>
        <v/>
      </c>
    </row>
    <row r="166" spans="2:5" ht="24.95" customHeight="1">
      <c r="B166" s="1">
        <v>153</v>
      </c>
      <c r="C166" s="207" t="str">
        <f>IFERROR(VLOOKUP($B166,PAGOS!$B$6:$Y$245,4,0),"")</f>
        <v/>
      </c>
      <c r="D166" s="208" t="str">
        <f>IFERROR(VLOOKUP($B166,PAGOS!$B$6:$Y$245,5,0),"")</f>
        <v/>
      </c>
      <c r="E166" s="208" t="str">
        <f>IFERROR(VLOOKUP($B166,PAGOS!$B$6:$Y$245,24,0),"")</f>
        <v/>
      </c>
    </row>
    <row r="167" spans="2:5" ht="24.95" customHeight="1">
      <c r="B167" s="1">
        <v>154</v>
      </c>
      <c r="C167" s="207" t="str">
        <f>IFERROR(VLOOKUP($B167,PAGOS!$B$6:$Y$245,4,0),"")</f>
        <v/>
      </c>
      <c r="D167" s="208" t="str">
        <f>IFERROR(VLOOKUP($B167,PAGOS!$B$6:$Y$245,5,0),"")</f>
        <v/>
      </c>
      <c r="E167" s="208" t="str">
        <f>IFERROR(VLOOKUP($B167,PAGOS!$B$6:$Y$245,24,0),"")</f>
        <v/>
      </c>
    </row>
    <row r="168" spans="2:5" ht="24.95" customHeight="1">
      <c r="B168" s="1">
        <v>155</v>
      </c>
      <c r="C168" s="207" t="str">
        <f>IFERROR(VLOOKUP($B168,PAGOS!$B$6:$Y$245,4,0),"")</f>
        <v/>
      </c>
      <c r="D168" s="208" t="str">
        <f>IFERROR(VLOOKUP($B168,PAGOS!$B$6:$Y$245,5,0),"")</f>
        <v/>
      </c>
      <c r="E168" s="208" t="str">
        <f>IFERROR(VLOOKUP($B168,PAGOS!$B$6:$Y$245,24,0),"")</f>
        <v/>
      </c>
    </row>
    <row r="169" spans="2:5" ht="24.95" customHeight="1">
      <c r="B169" s="1">
        <v>156</v>
      </c>
      <c r="C169" s="207" t="str">
        <f>IFERROR(VLOOKUP($B169,PAGOS!$B$6:$Y$245,4,0),"")</f>
        <v/>
      </c>
      <c r="D169" s="208" t="str">
        <f>IFERROR(VLOOKUP($B169,PAGOS!$B$6:$Y$245,5,0),"")</f>
        <v/>
      </c>
      <c r="E169" s="208" t="str">
        <f>IFERROR(VLOOKUP($B169,PAGOS!$B$6:$Y$245,24,0),"")</f>
        <v/>
      </c>
    </row>
    <row r="170" spans="2:5" ht="24.95" customHeight="1">
      <c r="B170" s="1">
        <v>157</v>
      </c>
      <c r="C170" s="207" t="str">
        <f>IFERROR(VLOOKUP($B170,PAGOS!$B$6:$Y$245,4,0),"")</f>
        <v/>
      </c>
      <c r="D170" s="208" t="str">
        <f>IFERROR(VLOOKUP($B170,PAGOS!$B$6:$Y$245,5,0),"")</f>
        <v/>
      </c>
      <c r="E170" s="208" t="str">
        <f>IFERROR(VLOOKUP($B170,PAGOS!$B$6:$Y$245,24,0),"")</f>
        <v/>
      </c>
    </row>
    <row r="171" spans="2:5" ht="24.95" customHeight="1">
      <c r="B171" s="1">
        <v>158</v>
      </c>
      <c r="C171" s="207" t="str">
        <f>IFERROR(VLOOKUP($B171,PAGOS!$B$6:$Y$245,4,0),"")</f>
        <v/>
      </c>
      <c r="D171" s="208" t="str">
        <f>IFERROR(VLOOKUP($B171,PAGOS!$B$6:$Y$245,5,0),"")</f>
        <v/>
      </c>
      <c r="E171" s="208" t="str">
        <f>IFERROR(VLOOKUP($B171,PAGOS!$B$6:$Y$245,24,0),"")</f>
        <v/>
      </c>
    </row>
    <row r="172" spans="2:5" ht="24.95" customHeight="1">
      <c r="B172" s="1">
        <v>159</v>
      </c>
      <c r="C172" s="207" t="str">
        <f>IFERROR(VLOOKUP($B172,PAGOS!$B$6:$Y$245,4,0),"")</f>
        <v/>
      </c>
      <c r="D172" s="208" t="str">
        <f>IFERROR(VLOOKUP($B172,PAGOS!$B$6:$Y$245,5,0),"")</f>
        <v/>
      </c>
      <c r="E172" s="208" t="str">
        <f>IFERROR(VLOOKUP($B172,PAGOS!$B$6:$Y$245,24,0),"")</f>
        <v/>
      </c>
    </row>
    <row r="173" spans="2:5" ht="24.95" customHeight="1">
      <c r="B173" s="1">
        <v>160</v>
      </c>
      <c r="C173" s="207" t="str">
        <f>IFERROR(VLOOKUP($B173,PAGOS!$B$6:$Y$245,4,0),"")</f>
        <v/>
      </c>
      <c r="D173" s="208" t="str">
        <f>IFERROR(VLOOKUP($B173,PAGOS!$B$6:$Y$245,5,0),"")</f>
        <v/>
      </c>
      <c r="E173" s="208" t="str">
        <f>IFERROR(VLOOKUP($B173,PAGOS!$B$6:$Y$245,24,0),"")</f>
        <v/>
      </c>
    </row>
    <row r="174" spans="2:5" ht="24.95" customHeight="1">
      <c r="B174" s="1">
        <v>161</v>
      </c>
      <c r="C174" s="207" t="str">
        <f>IFERROR(VLOOKUP($B174,PAGOS!$B$6:$Y$245,4,0),"")</f>
        <v/>
      </c>
      <c r="D174" s="208" t="str">
        <f>IFERROR(VLOOKUP($B174,PAGOS!$B$6:$Y$245,5,0),"")</f>
        <v/>
      </c>
      <c r="E174" s="208" t="str">
        <f>IFERROR(VLOOKUP($B174,PAGOS!$B$6:$Y$245,24,0),"")</f>
        <v/>
      </c>
    </row>
    <row r="175" spans="2:5" ht="24.95" customHeight="1">
      <c r="B175" s="1">
        <v>162</v>
      </c>
      <c r="C175" s="207" t="str">
        <f>IFERROR(VLOOKUP($B175,PAGOS!$B$6:$Y$245,4,0),"")</f>
        <v/>
      </c>
      <c r="D175" s="208" t="str">
        <f>IFERROR(VLOOKUP($B175,PAGOS!$B$6:$Y$245,5,0),"")</f>
        <v/>
      </c>
      <c r="E175" s="208" t="str">
        <f>IFERROR(VLOOKUP($B175,PAGOS!$B$6:$Y$245,24,0),"")</f>
        <v/>
      </c>
    </row>
    <row r="176" spans="2:5" ht="24.95" customHeight="1">
      <c r="B176" s="1">
        <v>163</v>
      </c>
      <c r="C176" s="207" t="str">
        <f>IFERROR(VLOOKUP($B176,PAGOS!$B$6:$Y$245,4,0),"")</f>
        <v/>
      </c>
      <c r="D176" s="208" t="str">
        <f>IFERROR(VLOOKUP($B176,PAGOS!$B$6:$Y$245,5,0),"")</f>
        <v/>
      </c>
      <c r="E176" s="208" t="str">
        <f>IFERROR(VLOOKUP($B176,PAGOS!$B$6:$Y$245,24,0),"")</f>
        <v/>
      </c>
    </row>
    <row r="177" spans="2:5" ht="24.95" customHeight="1">
      <c r="B177" s="1">
        <v>164</v>
      </c>
      <c r="C177" s="207" t="str">
        <f>IFERROR(VLOOKUP($B177,PAGOS!$B$6:$Y$245,4,0),"")</f>
        <v/>
      </c>
      <c r="D177" s="208" t="str">
        <f>IFERROR(VLOOKUP($B177,PAGOS!$B$6:$Y$245,5,0),"")</f>
        <v/>
      </c>
      <c r="E177" s="208" t="str">
        <f>IFERROR(VLOOKUP($B177,PAGOS!$B$6:$Y$245,24,0),"")</f>
        <v/>
      </c>
    </row>
    <row r="178" spans="2:5" ht="24.95" customHeight="1">
      <c r="B178" s="1">
        <v>165</v>
      </c>
      <c r="C178" s="207" t="str">
        <f>IFERROR(VLOOKUP($B178,PAGOS!$B$6:$Y$245,4,0),"")</f>
        <v/>
      </c>
      <c r="D178" s="208" t="str">
        <f>IFERROR(VLOOKUP($B178,PAGOS!$B$6:$Y$245,5,0),"")</f>
        <v/>
      </c>
      <c r="E178" s="208" t="str">
        <f>IFERROR(VLOOKUP($B178,PAGOS!$B$6:$Y$245,24,0),"")</f>
        <v/>
      </c>
    </row>
    <row r="179" spans="2:5" ht="24.95" customHeight="1">
      <c r="B179" s="1">
        <v>166</v>
      </c>
      <c r="C179" s="207" t="str">
        <f>IFERROR(VLOOKUP($B179,PAGOS!$B$6:$Y$245,4,0),"")</f>
        <v/>
      </c>
      <c r="D179" s="208" t="str">
        <f>IFERROR(VLOOKUP($B179,PAGOS!$B$6:$Y$245,5,0),"")</f>
        <v/>
      </c>
      <c r="E179" s="208" t="str">
        <f>IFERROR(VLOOKUP($B179,PAGOS!$B$6:$Y$245,24,0),"")</f>
        <v/>
      </c>
    </row>
    <row r="180" spans="2:5" ht="24.95" customHeight="1">
      <c r="B180" s="1">
        <v>167</v>
      </c>
      <c r="C180" s="207" t="str">
        <f>IFERROR(VLOOKUP($B180,PAGOS!$B$6:$Y$245,4,0),"")</f>
        <v/>
      </c>
      <c r="D180" s="208" t="str">
        <f>IFERROR(VLOOKUP($B180,PAGOS!$B$6:$Y$245,5,0),"")</f>
        <v/>
      </c>
      <c r="E180" s="208" t="str">
        <f>IFERROR(VLOOKUP($B180,PAGOS!$B$6:$Y$245,24,0),"")</f>
        <v/>
      </c>
    </row>
    <row r="181" spans="2:5" ht="24.95" customHeight="1">
      <c r="B181" s="1">
        <v>168</v>
      </c>
      <c r="C181" s="207" t="str">
        <f>IFERROR(VLOOKUP($B181,PAGOS!$B$6:$Y$245,4,0),"")</f>
        <v/>
      </c>
      <c r="D181" s="208" t="str">
        <f>IFERROR(VLOOKUP($B181,PAGOS!$B$6:$Y$245,5,0),"")</f>
        <v/>
      </c>
      <c r="E181" s="208" t="str">
        <f>IFERROR(VLOOKUP($B181,PAGOS!$B$6:$Y$245,24,0),"")</f>
        <v/>
      </c>
    </row>
    <row r="182" spans="2:5" ht="24.95" customHeight="1">
      <c r="B182" s="1">
        <v>169</v>
      </c>
      <c r="C182" s="207" t="str">
        <f>IFERROR(VLOOKUP($B182,PAGOS!$B$6:$Y$245,4,0),"")</f>
        <v/>
      </c>
      <c r="D182" s="208" t="str">
        <f>IFERROR(VLOOKUP($B182,PAGOS!$B$6:$Y$245,5,0),"")</f>
        <v/>
      </c>
      <c r="E182" s="208" t="str">
        <f>IFERROR(VLOOKUP($B182,PAGOS!$B$6:$Y$245,24,0),"")</f>
        <v/>
      </c>
    </row>
    <row r="183" spans="2:5" ht="24.95" customHeight="1">
      <c r="B183" s="1">
        <v>170</v>
      </c>
      <c r="C183" s="207" t="str">
        <f>IFERROR(VLOOKUP($B183,PAGOS!$B$6:$Y$245,4,0),"")</f>
        <v/>
      </c>
      <c r="D183" s="208" t="str">
        <f>IFERROR(VLOOKUP($B183,PAGOS!$B$6:$Y$245,5,0),"")</f>
        <v/>
      </c>
      <c r="E183" s="208" t="str">
        <f>IFERROR(VLOOKUP($B183,PAGOS!$B$6:$Y$245,24,0),"")</f>
        <v/>
      </c>
    </row>
    <row r="184" spans="2:5" ht="24.95" customHeight="1">
      <c r="B184" s="1">
        <v>171</v>
      </c>
      <c r="C184" s="207" t="str">
        <f>IFERROR(VLOOKUP($B184,PAGOS!$B$6:$Y$245,4,0),"")</f>
        <v/>
      </c>
      <c r="D184" s="208" t="str">
        <f>IFERROR(VLOOKUP($B184,PAGOS!$B$6:$Y$245,5,0),"")</f>
        <v/>
      </c>
      <c r="E184" s="208" t="str">
        <f>IFERROR(VLOOKUP($B184,PAGOS!$B$6:$Y$245,24,0),"")</f>
        <v/>
      </c>
    </row>
    <row r="185" spans="2:5" ht="24.95" customHeight="1">
      <c r="B185" s="1">
        <v>172</v>
      </c>
      <c r="C185" s="207" t="str">
        <f>IFERROR(VLOOKUP($B185,PAGOS!$B$6:$Y$245,4,0),"")</f>
        <v/>
      </c>
      <c r="D185" s="208" t="str">
        <f>IFERROR(VLOOKUP($B185,PAGOS!$B$6:$Y$245,5,0),"")</f>
        <v/>
      </c>
      <c r="E185" s="208" t="str">
        <f>IFERROR(VLOOKUP($B185,PAGOS!$B$6:$Y$245,24,0),"")</f>
        <v/>
      </c>
    </row>
    <row r="186" spans="2:5" ht="24.95" customHeight="1">
      <c r="B186" s="1">
        <v>173</v>
      </c>
      <c r="C186" s="207" t="str">
        <f>IFERROR(VLOOKUP($B186,PAGOS!$B$6:$Y$245,4,0),"")</f>
        <v/>
      </c>
      <c r="D186" s="208" t="str">
        <f>IFERROR(VLOOKUP($B186,PAGOS!$B$6:$Y$245,5,0),"")</f>
        <v/>
      </c>
      <c r="E186" s="208" t="str">
        <f>IFERROR(VLOOKUP($B186,PAGOS!$B$6:$Y$245,24,0),"")</f>
        <v/>
      </c>
    </row>
    <row r="187" spans="2:5" ht="24.95" customHeight="1">
      <c r="B187" s="1">
        <v>174</v>
      </c>
      <c r="C187" s="207" t="str">
        <f>IFERROR(VLOOKUP($B187,PAGOS!$B$6:$Y$245,4,0),"")</f>
        <v/>
      </c>
      <c r="D187" s="208" t="str">
        <f>IFERROR(VLOOKUP($B187,PAGOS!$B$6:$Y$245,5,0),"")</f>
        <v/>
      </c>
      <c r="E187" s="208" t="str">
        <f>IFERROR(VLOOKUP($B187,PAGOS!$B$6:$Y$245,24,0),"")</f>
        <v/>
      </c>
    </row>
    <row r="188" spans="2:5" ht="24.95" customHeight="1">
      <c r="B188" s="1">
        <v>175</v>
      </c>
      <c r="C188" s="207" t="str">
        <f>IFERROR(VLOOKUP($B188,PAGOS!$B$6:$Y$245,4,0),"")</f>
        <v/>
      </c>
      <c r="D188" s="208" t="str">
        <f>IFERROR(VLOOKUP($B188,PAGOS!$B$6:$Y$245,5,0),"")</f>
        <v/>
      </c>
      <c r="E188" s="208" t="str">
        <f>IFERROR(VLOOKUP($B188,PAGOS!$B$6:$Y$245,24,0),"")</f>
        <v/>
      </c>
    </row>
    <row r="189" spans="2:5" ht="24.95" customHeight="1">
      <c r="B189" s="1">
        <v>176</v>
      </c>
      <c r="C189" s="207" t="str">
        <f>IFERROR(VLOOKUP($B189,PAGOS!$B$6:$Y$245,4,0),"")</f>
        <v/>
      </c>
      <c r="D189" s="208" t="str">
        <f>IFERROR(VLOOKUP($B189,PAGOS!$B$6:$Y$245,5,0),"")</f>
        <v/>
      </c>
      <c r="E189" s="208" t="str">
        <f>IFERROR(VLOOKUP($B189,PAGOS!$B$6:$Y$245,24,0),"")</f>
        <v/>
      </c>
    </row>
    <row r="190" spans="2:5" ht="24.95" customHeight="1">
      <c r="B190" s="1">
        <v>177</v>
      </c>
      <c r="C190" s="207" t="str">
        <f>IFERROR(VLOOKUP($B190,PAGOS!$B$6:$Y$245,4,0),"")</f>
        <v/>
      </c>
      <c r="D190" s="208" t="str">
        <f>IFERROR(VLOOKUP($B190,PAGOS!$B$6:$Y$245,5,0),"")</f>
        <v/>
      </c>
      <c r="E190" s="208" t="str">
        <f>IFERROR(VLOOKUP($B190,PAGOS!$B$6:$Y$245,24,0),"")</f>
        <v/>
      </c>
    </row>
    <row r="191" spans="2:5" ht="24.95" customHeight="1">
      <c r="B191" s="1">
        <v>178</v>
      </c>
      <c r="C191" s="207" t="str">
        <f>IFERROR(VLOOKUP($B191,PAGOS!$B$6:$Y$245,4,0),"")</f>
        <v/>
      </c>
      <c r="D191" s="208" t="str">
        <f>IFERROR(VLOOKUP($B191,PAGOS!$B$6:$Y$245,5,0),"")</f>
        <v/>
      </c>
      <c r="E191" s="208" t="str">
        <f>IFERROR(VLOOKUP($B191,PAGOS!$B$6:$Y$245,24,0),"")</f>
        <v/>
      </c>
    </row>
    <row r="192" spans="2:5" ht="24.95" customHeight="1">
      <c r="B192" s="1">
        <v>179</v>
      </c>
      <c r="C192" s="207" t="str">
        <f>IFERROR(VLOOKUP($B192,PAGOS!$B$6:$Y$245,4,0),"")</f>
        <v/>
      </c>
      <c r="D192" s="208" t="str">
        <f>IFERROR(VLOOKUP($B192,PAGOS!$B$6:$Y$245,5,0),"")</f>
        <v/>
      </c>
      <c r="E192" s="208" t="str">
        <f>IFERROR(VLOOKUP($B192,PAGOS!$B$6:$Y$245,24,0),"")</f>
        <v/>
      </c>
    </row>
    <row r="193" spans="2:5" ht="24.95" customHeight="1">
      <c r="B193" s="1">
        <v>180</v>
      </c>
      <c r="C193" s="207" t="str">
        <f>IFERROR(VLOOKUP($B193,PAGOS!$B$6:$Y$245,4,0),"")</f>
        <v/>
      </c>
      <c r="D193" s="208" t="str">
        <f>IFERROR(VLOOKUP($B193,PAGOS!$B$6:$Y$245,5,0),"")</f>
        <v/>
      </c>
      <c r="E193" s="208" t="str">
        <f>IFERROR(VLOOKUP($B193,PAGOS!$B$6:$Y$245,24,0),"")</f>
        <v/>
      </c>
    </row>
    <row r="194" spans="2:5" ht="24.95" customHeight="1">
      <c r="B194" s="1">
        <v>181</v>
      </c>
      <c r="C194" s="207" t="str">
        <f>IFERROR(VLOOKUP($B194,PAGOS!$B$6:$Y$245,4,0),"")</f>
        <v/>
      </c>
      <c r="D194" s="208" t="str">
        <f>IFERROR(VLOOKUP($B194,PAGOS!$B$6:$Y$245,5,0),"")</f>
        <v/>
      </c>
      <c r="E194" s="208" t="str">
        <f>IFERROR(VLOOKUP($B194,PAGOS!$B$6:$Y$245,24,0),"")</f>
        <v/>
      </c>
    </row>
    <row r="195" spans="2:5" ht="24.95" customHeight="1">
      <c r="B195" s="1">
        <v>182</v>
      </c>
      <c r="C195" s="207" t="str">
        <f>IFERROR(VLOOKUP($B195,PAGOS!$B$6:$Y$245,4,0),"")</f>
        <v/>
      </c>
      <c r="D195" s="208" t="str">
        <f>IFERROR(VLOOKUP($B195,PAGOS!$B$6:$Y$245,5,0),"")</f>
        <v/>
      </c>
      <c r="E195" s="208" t="str">
        <f>IFERROR(VLOOKUP($B195,PAGOS!$B$6:$Y$245,24,0),"")</f>
        <v/>
      </c>
    </row>
    <row r="196" spans="2:5" ht="24.95" customHeight="1">
      <c r="B196" s="1">
        <v>183</v>
      </c>
      <c r="C196" s="207" t="str">
        <f>IFERROR(VLOOKUP($B196,PAGOS!$B$6:$Y$245,4,0),"")</f>
        <v/>
      </c>
      <c r="D196" s="208" t="str">
        <f>IFERROR(VLOOKUP($B196,PAGOS!$B$6:$Y$245,5,0),"")</f>
        <v/>
      </c>
      <c r="E196" s="208" t="str">
        <f>IFERROR(VLOOKUP($B196,PAGOS!$B$6:$Y$245,24,0),"")</f>
        <v/>
      </c>
    </row>
    <row r="197" spans="2:5" ht="24.95" customHeight="1">
      <c r="B197" s="1">
        <v>184</v>
      </c>
      <c r="C197" s="207" t="str">
        <f>IFERROR(VLOOKUP($B197,PAGOS!$B$6:$Y$245,4,0),"")</f>
        <v/>
      </c>
      <c r="D197" s="208" t="str">
        <f>IFERROR(VLOOKUP($B197,PAGOS!$B$6:$Y$245,5,0),"")</f>
        <v/>
      </c>
      <c r="E197" s="208" t="str">
        <f>IFERROR(VLOOKUP($B197,PAGOS!$B$6:$Y$245,24,0),"")</f>
        <v/>
      </c>
    </row>
    <row r="198" spans="2:5" ht="24.95" customHeight="1">
      <c r="B198" s="1">
        <v>185</v>
      </c>
      <c r="C198" s="207" t="str">
        <f>IFERROR(VLOOKUP($B198,PAGOS!$B$6:$Y$245,4,0),"")</f>
        <v/>
      </c>
      <c r="D198" s="208" t="str">
        <f>IFERROR(VLOOKUP($B198,PAGOS!$B$6:$Y$245,5,0),"")</f>
        <v/>
      </c>
      <c r="E198" s="208" t="str">
        <f>IFERROR(VLOOKUP($B198,PAGOS!$B$6:$Y$245,24,0),"")</f>
        <v/>
      </c>
    </row>
    <row r="199" spans="2:5" ht="24.95" customHeight="1">
      <c r="B199" s="1">
        <v>186</v>
      </c>
      <c r="C199" s="207" t="str">
        <f>IFERROR(VLOOKUP($B199,PAGOS!$B$6:$Y$245,4,0),"")</f>
        <v/>
      </c>
      <c r="D199" s="208" t="str">
        <f>IFERROR(VLOOKUP($B199,PAGOS!$B$6:$Y$245,5,0),"")</f>
        <v/>
      </c>
      <c r="E199" s="208" t="str">
        <f>IFERROR(VLOOKUP($B199,PAGOS!$B$6:$Y$245,24,0),"")</f>
        <v/>
      </c>
    </row>
    <row r="200" spans="2:5" ht="24.95" customHeight="1">
      <c r="B200" s="1">
        <v>187</v>
      </c>
      <c r="C200" s="207" t="str">
        <f>IFERROR(VLOOKUP($B200,PAGOS!$B$6:$Y$245,4,0),"")</f>
        <v/>
      </c>
      <c r="D200" s="208" t="str">
        <f>IFERROR(VLOOKUP($B200,PAGOS!$B$6:$Y$245,5,0),"")</f>
        <v/>
      </c>
      <c r="E200" s="208" t="str">
        <f>IFERROR(VLOOKUP($B200,PAGOS!$B$6:$Y$245,24,0),"")</f>
        <v/>
      </c>
    </row>
    <row r="201" spans="2:5" ht="24.95" customHeight="1">
      <c r="B201" s="1">
        <v>188</v>
      </c>
      <c r="C201" s="207" t="str">
        <f>IFERROR(VLOOKUP($B201,PAGOS!$B$6:$Y$245,4,0),"")</f>
        <v/>
      </c>
      <c r="D201" s="208" t="str">
        <f>IFERROR(VLOOKUP($B201,PAGOS!$B$6:$Y$245,5,0),"")</f>
        <v/>
      </c>
      <c r="E201" s="208" t="str">
        <f>IFERROR(VLOOKUP($B201,PAGOS!$B$6:$Y$245,24,0),"")</f>
        <v/>
      </c>
    </row>
    <row r="202" spans="2:5" ht="24.95" customHeight="1">
      <c r="B202" s="1">
        <v>189</v>
      </c>
      <c r="C202" s="207" t="str">
        <f>IFERROR(VLOOKUP($B202,PAGOS!$B$6:$Y$245,4,0),"")</f>
        <v/>
      </c>
      <c r="D202" s="208" t="str">
        <f>IFERROR(VLOOKUP($B202,PAGOS!$B$6:$Y$245,5,0),"")</f>
        <v/>
      </c>
      <c r="E202" s="208" t="str">
        <f>IFERROR(VLOOKUP($B202,PAGOS!$B$6:$Y$245,24,0),"")</f>
        <v/>
      </c>
    </row>
    <row r="203" spans="2:5" ht="24.95" customHeight="1">
      <c r="B203" s="1">
        <v>190</v>
      </c>
      <c r="C203" s="207" t="str">
        <f>IFERROR(VLOOKUP($B203,PAGOS!$B$6:$Y$245,4,0),"")</f>
        <v/>
      </c>
      <c r="D203" s="208" t="str">
        <f>IFERROR(VLOOKUP($B203,PAGOS!$B$6:$Y$245,5,0),"")</f>
        <v/>
      </c>
      <c r="E203" s="208" t="str">
        <f>IFERROR(VLOOKUP($B203,PAGOS!$B$6:$Y$245,24,0),"")</f>
        <v/>
      </c>
    </row>
    <row r="204" spans="2:5" ht="24.95" customHeight="1">
      <c r="B204" s="1">
        <v>191</v>
      </c>
      <c r="C204" s="207" t="str">
        <f>IFERROR(VLOOKUP($B204,PAGOS!$B$6:$Y$245,4,0),"")</f>
        <v/>
      </c>
      <c r="D204" s="208" t="str">
        <f>IFERROR(VLOOKUP($B204,PAGOS!$B$6:$Y$245,5,0),"")</f>
        <v/>
      </c>
      <c r="E204" s="208" t="str">
        <f>IFERROR(VLOOKUP($B204,PAGOS!$B$6:$Y$245,24,0),"")</f>
        <v/>
      </c>
    </row>
    <row r="205" spans="2:5" ht="24.95" customHeight="1">
      <c r="B205" s="1">
        <v>192</v>
      </c>
      <c r="C205" s="207" t="str">
        <f>IFERROR(VLOOKUP($B205,PAGOS!$B$6:$Y$245,4,0),"")</f>
        <v/>
      </c>
      <c r="D205" s="208" t="str">
        <f>IFERROR(VLOOKUP($B205,PAGOS!$B$6:$Y$245,5,0),"")</f>
        <v/>
      </c>
      <c r="E205" s="208" t="str">
        <f>IFERROR(VLOOKUP($B205,PAGOS!$B$6:$Y$245,24,0),"")</f>
        <v/>
      </c>
    </row>
    <row r="206" spans="2:5" ht="24.95" customHeight="1">
      <c r="B206" s="1">
        <v>193</v>
      </c>
      <c r="C206" s="207" t="str">
        <f>IFERROR(VLOOKUP($B206,PAGOS!$B$6:$Y$245,4,0),"")</f>
        <v/>
      </c>
      <c r="D206" s="208" t="str">
        <f>IFERROR(VLOOKUP($B206,PAGOS!$B$6:$Y$245,5,0),"")</f>
        <v/>
      </c>
      <c r="E206" s="208" t="str">
        <f>IFERROR(VLOOKUP($B206,PAGOS!$B$6:$Y$245,24,0),"")</f>
        <v/>
      </c>
    </row>
    <row r="207" spans="2:5" ht="24.95" customHeight="1">
      <c r="B207" s="1">
        <v>194</v>
      </c>
      <c r="C207" s="207" t="str">
        <f>IFERROR(VLOOKUP($B207,PAGOS!$B$6:$Y$245,4,0),"")</f>
        <v/>
      </c>
      <c r="D207" s="208" t="str">
        <f>IFERROR(VLOOKUP($B207,PAGOS!$B$6:$Y$245,5,0),"")</f>
        <v/>
      </c>
      <c r="E207" s="208" t="str">
        <f>IFERROR(VLOOKUP($B207,PAGOS!$B$6:$Y$245,24,0),"")</f>
        <v/>
      </c>
    </row>
    <row r="208" spans="2:5" ht="24.95" customHeight="1">
      <c r="B208" s="1">
        <v>195</v>
      </c>
      <c r="C208" s="207" t="str">
        <f>IFERROR(VLOOKUP($B208,PAGOS!$B$6:$Y$245,4,0),"")</f>
        <v/>
      </c>
      <c r="D208" s="208" t="str">
        <f>IFERROR(VLOOKUP($B208,PAGOS!$B$6:$Y$245,5,0),"")</f>
        <v/>
      </c>
      <c r="E208" s="208" t="str">
        <f>IFERROR(VLOOKUP($B208,PAGOS!$B$6:$Y$245,24,0),"")</f>
        <v/>
      </c>
    </row>
    <row r="209" spans="2:5" ht="24.95" customHeight="1">
      <c r="B209" s="1">
        <v>196</v>
      </c>
      <c r="C209" s="207" t="str">
        <f>IFERROR(VLOOKUP($B209,PAGOS!$B$6:$Y$245,4,0),"")</f>
        <v/>
      </c>
      <c r="D209" s="208" t="str">
        <f>IFERROR(VLOOKUP($B209,PAGOS!$B$6:$Y$245,5,0),"")</f>
        <v/>
      </c>
      <c r="E209" s="208" t="str">
        <f>IFERROR(VLOOKUP($B209,PAGOS!$B$6:$Y$245,24,0),"")</f>
        <v/>
      </c>
    </row>
    <row r="210" spans="2:5" ht="24.95" customHeight="1">
      <c r="B210" s="1">
        <v>197</v>
      </c>
      <c r="C210" s="207" t="str">
        <f>IFERROR(VLOOKUP($B210,PAGOS!$B$6:$Y$245,4,0),"")</f>
        <v/>
      </c>
      <c r="D210" s="208" t="str">
        <f>IFERROR(VLOOKUP($B210,PAGOS!$B$6:$Y$245,5,0),"")</f>
        <v/>
      </c>
      <c r="E210" s="208" t="str">
        <f>IFERROR(VLOOKUP($B210,PAGOS!$B$6:$Y$245,24,0),"")</f>
        <v/>
      </c>
    </row>
    <row r="211" spans="2:5" ht="24.95" customHeight="1">
      <c r="B211" s="1">
        <v>198</v>
      </c>
      <c r="C211" s="207" t="str">
        <f>IFERROR(VLOOKUP($B211,PAGOS!$B$6:$Y$245,4,0),"")</f>
        <v/>
      </c>
      <c r="D211" s="208" t="str">
        <f>IFERROR(VLOOKUP($B211,PAGOS!$B$6:$Y$245,5,0),"")</f>
        <v/>
      </c>
      <c r="E211" s="208" t="str">
        <f>IFERROR(VLOOKUP($B211,PAGOS!$B$6:$Y$245,24,0),"")</f>
        <v/>
      </c>
    </row>
    <row r="212" spans="2:5" ht="24.95" customHeight="1">
      <c r="B212" s="1">
        <v>199</v>
      </c>
      <c r="C212" s="207" t="str">
        <f>IFERROR(VLOOKUP($B212,PAGOS!$B$6:$Y$245,4,0),"")</f>
        <v/>
      </c>
      <c r="D212" s="208" t="str">
        <f>IFERROR(VLOOKUP($B212,PAGOS!$B$6:$Y$245,5,0),"")</f>
        <v/>
      </c>
      <c r="E212" s="208" t="str">
        <f>IFERROR(VLOOKUP($B212,PAGOS!$B$6:$Y$245,24,0),"")</f>
        <v/>
      </c>
    </row>
    <row r="213" spans="2:5" ht="24.95" customHeight="1">
      <c r="B213" s="1">
        <v>200</v>
      </c>
      <c r="C213" s="207" t="str">
        <f>IFERROR(VLOOKUP($B213,PAGOS!$B$6:$Y$245,4,0),"")</f>
        <v/>
      </c>
      <c r="D213" s="208" t="str">
        <f>IFERROR(VLOOKUP($B213,PAGOS!$B$6:$Y$245,5,0),"")</f>
        <v/>
      </c>
      <c r="E213" s="208" t="str">
        <f>IFERROR(VLOOKUP($B213,PAGOS!$B$6:$Y$245,24,0),"")</f>
        <v/>
      </c>
    </row>
    <row r="214" spans="2:5" ht="24.95" customHeight="1">
      <c r="B214" s="1">
        <v>201</v>
      </c>
      <c r="C214" s="207" t="str">
        <f>IFERROR(VLOOKUP($B214,PAGOS!$B$6:$Y$245,4,0),"")</f>
        <v/>
      </c>
      <c r="D214" s="208" t="str">
        <f>IFERROR(VLOOKUP($B214,PAGOS!$B$6:$Y$245,5,0),"")</f>
        <v/>
      </c>
      <c r="E214" s="208" t="str">
        <f>IFERROR(VLOOKUP($B214,PAGOS!$B$6:$Y$245,24,0),"")</f>
        <v/>
      </c>
    </row>
    <row r="215" spans="2:5" ht="24.95" customHeight="1">
      <c r="B215" s="1">
        <v>202</v>
      </c>
      <c r="C215" s="207" t="str">
        <f>IFERROR(VLOOKUP($B215,PAGOS!$B$6:$Y$245,4,0),"")</f>
        <v/>
      </c>
      <c r="D215" s="208" t="str">
        <f>IFERROR(VLOOKUP($B215,PAGOS!$B$6:$Y$245,5,0),"")</f>
        <v/>
      </c>
      <c r="E215" s="208" t="str">
        <f>IFERROR(VLOOKUP($B215,PAGOS!$B$6:$Y$245,24,0),"")</f>
        <v/>
      </c>
    </row>
    <row r="216" spans="2:5" ht="24.95" customHeight="1">
      <c r="B216" s="1">
        <v>203</v>
      </c>
      <c r="C216" s="207" t="str">
        <f>IFERROR(VLOOKUP($B216,PAGOS!$B$6:$Y$245,4,0),"")</f>
        <v/>
      </c>
      <c r="D216" s="208" t="str">
        <f>IFERROR(VLOOKUP($B216,PAGOS!$B$6:$Y$245,5,0),"")</f>
        <v/>
      </c>
      <c r="E216" s="208" t="str">
        <f>IFERROR(VLOOKUP($B216,PAGOS!$B$6:$Y$245,24,0),"")</f>
        <v/>
      </c>
    </row>
    <row r="217" spans="2:5" ht="24.95" customHeight="1">
      <c r="B217" s="1">
        <v>204</v>
      </c>
      <c r="C217" s="207" t="str">
        <f>IFERROR(VLOOKUP($B217,PAGOS!$B$6:$Y$245,4,0),"")</f>
        <v/>
      </c>
      <c r="D217" s="208" t="str">
        <f>IFERROR(VLOOKUP($B217,PAGOS!$B$6:$Y$245,5,0),"")</f>
        <v/>
      </c>
      <c r="E217" s="208" t="str">
        <f>IFERROR(VLOOKUP($B217,PAGOS!$B$6:$Y$245,24,0),"")</f>
        <v/>
      </c>
    </row>
    <row r="218" spans="2:5" ht="24.95" customHeight="1">
      <c r="B218" s="1">
        <v>205</v>
      </c>
      <c r="C218" s="207" t="str">
        <f>IFERROR(VLOOKUP($B218,PAGOS!$B$6:$Y$245,4,0),"")</f>
        <v/>
      </c>
      <c r="D218" s="208" t="str">
        <f>IFERROR(VLOOKUP($B218,PAGOS!$B$6:$Y$245,5,0),"")</f>
        <v/>
      </c>
      <c r="E218" s="208" t="str">
        <f>IFERROR(VLOOKUP($B218,PAGOS!$B$6:$Y$245,24,0),"")</f>
        <v/>
      </c>
    </row>
    <row r="219" spans="2:5" ht="24.95" customHeight="1">
      <c r="B219" s="1">
        <v>206</v>
      </c>
      <c r="C219" s="207" t="str">
        <f>IFERROR(VLOOKUP($B219,PAGOS!$B$6:$Y$245,4,0),"")</f>
        <v/>
      </c>
      <c r="D219" s="208" t="str">
        <f>IFERROR(VLOOKUP($B219,PAGOS!$B$6:$Y$245,5,0),"")</f>
        <v/>
      </c>
      <c r="E219" s="208" t="str">
        <f>IFERROR(VLOOKUP($B219,PAGOS!$B$6:$Y$245,24,0),"")</f>
        <v/>
      </c>
    </row>
    <row r="220" spans="2:5" ht="24.95" customHeight="1">
      <c r="B220" s="1">
        <v>207</v>
      </c>
      <c r="C220" s="207" t="str">
        <f>IFERROR(VLOOKUP($B220,PAGOS!$B$6:$Y$245,4,0),"")</f>
        <v/>
      </c>
      <c r="D220" s="208" t="str">
        <f>IFERROR(VLOOKUP($B220,PAGOS!$B$6:$Y$245,5,0),"")</f>
        <v/>
      </c>
      <c r="E220" s="208" t="str">
        <f>IFERROR(VLOOKUP($B220,PAGOS!$B$6:$Y$245,24,0),"")</f>
        <v/>
      </c>
    </row>
    <row r="221" spans="2:5" ht="24.95" customHeight="1">
      <c r="B221" s="1">
        <v>208</v>
      </c>
      <c r="C221" s="207" t="str">
        <f>IFERROR(VLOOKUP($B221,PAGOS!$B$6:$Y$245,4,0),"")</f>
        <v/>
      </c>
      <c r="D221" s="208" t="str">
        <f>IFERROR(VLOOKUP($B221,PAGOS!$B$6:$Y$245,5,0),"")</f>
        <v/>
      </c>
      <c r="E221" s="208" t="str">
        <f>IFERROR(VLOOKUP($B221,PAGOS!$B$6:$Y$245,24,0),"")</f>
        <v/>
      </c>
    </row>
    <row r="222" spans="2:5" ht="24.95" customHeight="1">
      <c r="B222" s="1">
        <v>209</v>
      </c>
      <c r="C222" s="207" t="str">
        <f>IFERROR(VLOOKUP($B222,PAGOS!$B$6:$Y$245,4,0),"")</f>
        <v/>
      </c>
      <c r="D222" s="208" t="str">
        <f>IFERROR(VLOOKUP($B222,PAGOS!$B$6:$Y$245,5,0),"")</f>
        <v/>
      </c>
      <c r="E222" s="208" t="str">
        <f>IFERROR(VLOOKUP($B222,PAGOS!$B$6:$Y$245,24,0),"")</f>
        <v/>
      </c>
    </row>
    <row r="223" spans="2:5" ht="24.95" customHeight="1">
      <c r="B223" s="1">
        <v>210</v>
      </c>
      <c r="C223" s="207" t="str">
        <f>IFERROR(VLOOKUP($B223,PAGOS!$B$6:$Y$245,4,0),"")</f>
        <v/>
      </c>
      <c r="D223" s="208" t="str">
        <f>IFERROR(VLOOKUP($B223,PAGOS!$B$6:$Y$245,5,0),"")</f>
        <v/>
      </c>
      <c r="E223" s="208" t="str">
        <f>IFERROR(VLOOKUP($B223,PAGOS!$B$6:$Y$245,24,0),"")</f>
        <v/>
      </c>
    </row>
    <row r="224" spans="2:5" ht="24.95" customHeight="1">
      <c r="B224" s="1">
        <v>211</v>
      </c>
      <c r="C224" s="207" t="str">
        <f>IFERROR(VLOOKUP($B224,PAGOS!$B$6:$Y$245,4,0),"")</f>
        <v/>
      </c>
      <c r="D224" s="208" t="str">
        <f>IFERROR(VLOOKUP($B224,PAGOS!$B$6:$Y$245,5,0),"")</f>
        <v/>
      </c>
      <c r="E224" s="208" t="str">
        <f>IFERROR(VLOOKUP($B224,PAGOS!$B$6:$Y$245,24,0),"")</f>
        <v/>
      </c>
    </row>
    <row r="225" spans="2:5" ht="24.95" customHeight="1">
      <c r="B225" s="1">
        <v>212</v>
      </c>
      <c r="C225" s="207" t="str">
        <f>IFERROR(VLOOKUP($B225,PAGOS!$B$6:$Y$245,4,0),"")</f>
        <v/>
      </c>
      <c r="D225" s="208" t="str">
        <f>IFERROR(VLOOKUP($B225,PAGOS!$B$6:$Y$245,5,0),"")</f>
        <v/>
      </c>
      <c r="E225" s="208" t="str">
        <f>IFERROR(VLOOKUP($B225,PAGOS!$B$6:$Y$245,24,0),"")</f>
        <v/>
      </c>
    </row>
    <row r="226" spans="2:5" ht="24.95" customHeight="1">
      <c r="B226" s="1">
        <v>213</v>
      </c>
      <c r="C226" s="207" t="str">
        <f>IFERROR(VLOOKUP($B226,PAGOS!$B$6:$Y$245,4,0),"")</f>
        <v/>
      </c>
      <c r="D226" s="208" t="str">
        <f>IFERROR(VLOOKUP($B226,PAGOS!$B$6:$Y$245,5,0),"")</f>
        <v/>
      </c>
      <c r="E226" s="208" t="str">
        <f>IFERROR(VLOOKUP($B226,PAGOS!$B$6:$Y$245,24,0),"")</f>
        <v/>
      </c>
    </row>
    <row r="227" spans="2:5" ht="24.95" customHeight="1">
      <c r="B227" s="1">
        <v>214</v>
      </c>
      <c r="C227" s="207" t="str">
        <f>IFERROR(VLOOKUP($B227,PAGOS!$B$6:$Y$245,4,0),"")</f>
        <v/>
      </c>
      <c r="D227" s="208" t="str">
        <f>IFERROR(VLOOKUP($B227,PAGOS!$B$6:$Y$245,5,0),"")</f>
        <v/>
      </c>
      <c r="E227" s="208" t="str">
        <f>IFERROR(VLOOKUP($B227,PAGOS!$B$6:$Y$245,24,0),"")</f>
        <v/>
      </c>
    </row>
    <row r="228" spans="2:5" ht="24.95" customHeight="1">
      <c r="B228" s="1">
        <v>215</v>
      </c>
      <c r="C228" s="207" t="str">
        <f>IFERROR(VLOOKUP($B228,PAGOS!$B$6:$Y$245,4,0),"")</f>
        <v/>
      </c>
      <c r="D228" s="208" t="str">
        <f>IFERROR(VLOOKUP($B228,PAGOS!$B$6:$Y$245,5,0),"")</f>
        <v/>
      </c>
      <c r="E228" s="208" t="str">
        <f>IFERROR(VLOOKUP($B228,PAGOS!$B$6:$Y$245,24,0),"")</f>
        <v/>
      </c>
    </row>
    <row r="229" spans="2:5" ht="24.95" customHeight="1">
      <c r="B229" s="1">
        <v>216</v>
      </c>
      <c r="C229" s="207" t="str">
        <f>IFERROR(VLOOKUP($B229,PAGOS!$B$6:$Y$245,4,0),"")</f>
        <v/>
      </c>
      <c r="D229" s="208" t="str">
        <f>IFERROR(VLOOKUP($B229,PAGOS!$B$6:$Y$245,5,0),"")</f>
        <v/>
      </c>
      <c r="E229" s="208" t="str">
        <f>IFERROR(VLOOKUP($B229,PAGOS!$B$6:$Y$245,24,0),"")</f>
        <v/>
      </c>
    </row>
    <row r="230" spans="2:5" ht="24.95" customHeight="1">
      <c r="B230" s="1">
        <v>217</v>
      </c>
      <c r="C230" s="207" t="str">
        <f>IFERROR(VLOOKUP($B230,PAGOS!$B$6:$Y$245,4,0),"")</f>
        <v/>
      </c>
      <c r="D230" s="208" t="str">
        <f>IFERROR(VLOOKUP($B230,PAGOS!$B$6:$Y$245,5,0),"")</f>
        <v/>
      </c>
      <c r="E230" s="208" t="str">
        <f>IFERROR(VLOOKUP($B230,PAGOS!$B$6:$Y$245,24,0),"")</f>
        <v/>
      </c>
    </row>
    <row r="231" spans="2:5" ht="24.95" customHeight="1">
      <c r="B231" s="1">
        <v>218</v>
      </c>
      <c r="C231" s="207" t="str">
        <f>IFERROR(VLOOKUP($B231,PAGOS!$B$6:$Y$245,4,0),"")</f>
        <v/>
      </c>
      <c r="D231" s="208" t="str">
        <f>IFERROR(VLOOKUP($B231,PAGOS!$B$6:$Y$245,5,0),"")</f>
        <v/>
      </c>
      <c r="E231" s="208" t="str">
        <f>IFERROR(VLOOKUP($B231,PAGOS!$B$6:$Y$245,24,0),"")</f>
        <v/>
      </c>
    </row>
    <row r="232" spans="2:5" ht="24.95" customHeight="1">
      <c r="B232" s="1">
        <v>219</v>
      </c>
      <c r="C232" s="207" t="str">
        <f>IFERROR(VLOOKUP($B232,PAGOS!$B$6:$Y$245,4,0),"")</f>
        <v/>
      </c>
      <c r="D232" s="208" t="str">
        <f>IFERROR(VLOOKUP($B232,PAGOS!$B$6:$Y$245,5,0),"")</f>
        <v/>
      </c>
      <c r="E232" s="208" t="str">
        <f>IFERROR(VLOOKUP($B232,PAGOS!$B$6:$Y$245,24,0),"")</f>
        <v/>
      </c>
    </row>
    <row r="233" spans="2:5" ht="24.95" customHeight="1">
      <c r="B233" s="1">
        <v>220</v>
      </c>
      <c r="C233" s="207" t="str">
        <f>IFERROR(VLOOKUP($B233,PAGOS!$B$6:$Y$245,4,0),"")</f>
        <v/>
      </c>
      <c r="D233" s="208" t="str">
        <f>IFERROR(VLOOKUP($B233,PAGOS!$B$6:$Y$245,5,0),"")</f>
        <v/>
      </c>
      <c r="E233" s="208" t="str">
        <f>IFERROR(VLOOKUP($B233,PAGOS!$B$6:$Y$245,24,0),"")</f>
        <v/>
      </c>
    </row>
    <row r="234" spans="2:5" ht="24.95" customHeight="1">
      <c r="B234" s="1">
        <v>221</v>
      </c>
      <c r="C234" s="207" t="str">
        <f>IFERROR(VLOOKUP($B234,PAGOS!$B$6:$Y$245,4,0),"")</f>
        <v/>
      </c>
      <c r="D234" s="208" t="str">
        <f>IFERROR(VLOOKUP($B234,PAGOS!$B$6:$Y$245,5,0),"")</f>
        <v/>
      </c>
      <c r="E234" s="208" t="str">
        <f>IFERROR(VLOOKUP($B234,PAGOS!$B$6:$Y$245,24,0),"")</f>
        <v/>
      </c>
    </row>
    <row r="235" spans="2:5" ht="24.95" customHeight="1">
      <c r="B235" s="1">
        <v>222</v>
      </c>
      <c r="C235" s="207" t="str">
        <f>IFERROR(VLOOKUP($B235,PAGOS!$B$6:$Y$245,4,0),"")</f>
        <v/>
      </c>
      <c r="D235" s="208" t="str">
        <f>IFERROR(VLOOKUP($B235,PAGOS!$B$6:$Y$245,5,0),"")</f>
        <v/>
      </c>
      <c r="E235" s="208" t="str">
        <f>IFERROR(VLOOKUP($B235,PAGOS!$B$6:$Y$245,24,0),"")</f>
        <v/>
      </c>
    </row>
    <row r="236" spans="2:5" ht="24.95" customHeight="1">
      <c r="B236" s="1">
        <v>223</v>
      </c>
      <c r="C236" s="207" t="str">
        <f>IFERROR(VLOOKUP($B236,PAGOS!$B$6:$Y$245,4,0),"")</f>
        <v/>
      </c>
      <c r="D236" s="208" t="str">
        <f>IFERROR(VLOOKUP($B236,PAGOS!$B$6:$Y$245,5,0),"")</f>
        <v/>
      </c>
      <c r="E236" s="208" t="str">
        <f>IFERROR(VLOOKUP($B236,PAGOS!$B$6:$Y$245,24,0),"")</f>
        <v/>
      </c>
    </row>
    <row r="237" spans="2:5" ht="24.95" customHeight="1">
      <c r="B237" s="1">
        <v>224</v>
      </c>
      <c r="C237" s="207" t="str">
        <f>IFERROR(VLOOKUP($B237,PAGOS!$B$6:$Y$245,4,0),"")</f>
        <v/>
      </c>
      <c r="D237" s="208" t="str">
        <f>IFERROR(VLOOKUP($B237,PAGOS!$B$6:$Y$245,5,0),"")</f>
        <v/>
      </c>
      <c r="E237" s="208" t="str">
        <f>IFERROR(VLOOKUP($B237,PAGOS!$B$6:$Y$245,24,0),"")</f>
        <v/>
      </c>
    </row>
    <row r="238" spans="2:5" ht="24.95" customHeight="1">
      <c r="B238" s="1">
        <v>225</v>
      </c>
      <c r="C238" s="207" t="str">
        <f>IFERROR(VLOOKUP($B238,PAGOS!$B$6:$Y$245,4,0),"")</f>
        <v/>
      </c>
      <c r="D238" s="208" t="str">
        <f>IFERROR(VLOOKUP($B238,PAGOS!$B$6:$Y$245,5,0),"")</f>
        <v/>
      </c>
      <c r="E238" s="208" t="str">
        <f>IFERROR(VLOOKUP($B238,PAGOS!$B$6:$Y$245,24,0),"")</f>
        <v/>
      </c>
    </row>
    <row r="239" spans="2:5" ht="24.95" customHeight="1">
      <c r="B239" s="1">
        <v>226</v>
      </c>
      <c r="C239" s="207" t="str">
        <f>IFERROR(VLOOKUP($B239,PAGOS!$B$6:$Y$245,4,0),"")</f>
        <v/>
      </c>
      <c r="D239" s="208" t="str">
        <f>IFERROR(VLOOKUP($B239,PAGOS!$B$6:$Y$245,5,0),"")</f>
        <v/>
      </c>
      <c r="E239" s="208" t="str">
        <f>IFERROR(VLOOKUP($B239,PAGOS!$B$6:$Y$245,24,0),"")</f>
        <v/>
      </c>
    </row>
    <row r="240" spans="2:5" ht="24.95" customHeight="1">
      <c r="B240" s="1">
        <v>227</v>
      </c>
      <c r="C240" s="207" t="str">
        <f>IFERROR(VLOOKUP($B240,PAGOS!$B$6:$Y$245,4,0),"")</f>
        <v/>
      </c>
      <c r="D240" s="208" t="str">
        <f>IFERROR(VLOOKUP($B240,PAGOS!$B$6:$Y$245,5,0),"")</f>
        <v/>
      </c>
      <c r="E240" s="208" t="str">
        <f>IFERROR(VLOOKUP($B240,PAGOS!$B$6:$Y$245,24,0),"")</f>
        <v/>
      </c>
    </row>
    <row r="241" spans="2:5" ht="24.95" customHeight="1">
      <c r="B241" s="1">
        <v>228</v>
      </c>
      <c r="C241" s="207" t="str">
        <f>IFERROR(VLOOKUP($B241,PAGOS!$B$6:$Y$245,4,0),"")</f>
        <v/>
      </c>
      <c r="D241" s="208" t="str">
        <f>IFERROR(VLOOKUP($B241,PAGOS!$B$6:$Y$245,5,0),"")</f>
        <v/>
      </c>
      <c r="E241" s="208" t="str">
        <f>IFERROR(VLOOKUP($B241,PAGOS!$B$6:$Y$245,24,0),"")</f>
        <v/>
      </c>
    </row>
    <row r="242" spans="2:5" ht="24.95" customHeight="1">
      <c r="B242" s="1">
        <v>229</v>
      </c>
      <c r="C242" s="207" t="str">
        <f>IFERROR(VLOOKUP($B242,PAGOS!$B$6:$Y$245,4,0),"")</f>
        <v/>
      </c>
      <c r="D242" s="208" t="str">
        <f>IFERROR(VLOOKUP($B242,PAGOS!$B$6:$Y$245,5,0),"")</f>
        <v/>
      </c>
      <c r="E242" s="208" t="str">
        <f>IFERROR(VLOOKUP($B242,PAGOS!$B$6:$Y$245,24,0),"")</f>
        <v/>
      </c>
    </row>
    <row r="243" spans="2:5" ht="24.95" customHeight="1">
      <c r="B243" s="1">
        <v>230</v>
      </c>
      <c r="C243" s="207" t="str">
        <f>IFERROR(VLOOKUP($B243,PAGOS!$B$6:$Y$245,4,0),"")</f>
        <v/>
      </c>
      <c r="D243" s="208" t="str">
        <f>IFERROR(VLOOKUP($B243,PAGOS!$B$6:$Y$245,5,0),"")</f>
        <v/>
      </c>
      <c r="E243" s="208" t="str">
        <f>IFERROR(VLOOKUP($B243,PAGOS!$B$6:$Y$245,24,0),"")</f>
        <v/>
      </c>
    </row>
    <row r="244" spans="2:5" ht="24.95" customHeight="1">
      <c r="B244" s="1">
        <v>231</v>
      </c>
      <c r="C244" s="207" t="str">
        <f>IFERROR(VLOOKUP($B244,PAGOS!$B$6:$Y$245,4,0),"")</f>
        <v/>
      </c>
      <c r="D244" s="208" t="str">
        <f>IFERROR(VLOOKUP($B244,PAGOS!$B$6:$Y$245,5,0),"")</f>
        <v/>
      </c>
      <c r="E244" s="208" t="str">
        <f>IFERROR(VLOOKUP($B244,PAGOS!$B$6:$Y$245,24,0),"")</f>
        <v/>
      </c>
    </row>
    <row r="245" spans="2:5" ht="24.95" customHeight="1">
      <c r="B245" s="1">
        <v>232</v>
      </c>
      <c r="C245" s="207" t="str">
        <f>IFERROR(VLOOKUP($B245,PAGOS!$B$6:$Y$245,4,0),"")</f>
        <v/>
      </c>
      <c r="D245" s="208" t="str">
        <f>IFERROR(VLOOKUP($B245,PAGOS!$B$6:$Y$245,5,0),"")</f>
        <v/>
      </c>
      <c r="E245" s="208" t="str">
        <f>IFERROR(VLOOKUP($B245,PAGOS!$B$6:$Y$245,24,0),"")</f>
        <v/>
      </c>
    </row>
    <row r="246" spans="2:5" ht="24.95" customHeight="1">
      <c r="B246" s="1">
        <v>233</v>
      </c>
      <c r="C246" s="207" t="str">
        <f>IFERROR(VLOOKUP($B246,PAGOS!$B$6:$Y$245,4,0),"")</f>
        <v/>
      </c>
      <c r="D246" s="208" t="str">
        <f>IFERROR(VLOOKUP($B246,PAGOS!$B$6:$Y$245,5,0),"")</f>
        <v/>
      </c>
      <c r="E246" s="208" t="str">
        <f>IFERROR(VLOOKUP($B246,PAGOS!$B$6:$Y$245,24,0),"")</f>
        <v/>
      </c>
    </row>
    <row r="247" spans="2:5" ht="24.95" customHeight="1">
      <c r="B247" s="1">
        <v>234</v>
      </c>
      <c r="C247" s="207" t="str">
        <f>IFERROR(VLOOKUP($B247,PAGOS!$B$6:$Y$245,4,0),"")</f>
        <v/>
      </c>
      <c r="D247" s="208" t="str">
        <f>IFERROR(VLOOKUP($B247,PAGOS!$B$6:$Y$245,5,0),"")</f>
        <v/>
      </c>
      <c r="E247" s="208" t="str">
        <f>IFERROR(VLOOKUP($B247,PAGOS!$B$6:$Y$245,24,0),"")</f>
        <v/>
      </c>
    </row>
    <row r="248" spans="2:5" ht="24.95" customHeight="1">
      <c r="B248" s="1">
        <v>235</v>
      </c>
      <c r="C248" s="207" t="str">
        <f>IFERROR(VLOOKUP($B248,PAGOS!$B$6:$Y$245,4,0),"")</f>
        <v/>
      </c>
      <c r="D248" s="208" t="str">
        <f>IFERROR(VLOOKUP($B248,PAGOS!$B$6:$Y$245,5,0),"")</f>
        <v/>
      </c>
      <c r="E248" s="208" t="str">
        <f>IFERROR(VLOOKUP($B248,PAGOS!$B$6:$Y$245,24,0),"")</f>
        <v/>
      </c>
    </row>
    <row r="249" spans="2:5" ht="24.95" customHeight="1">
      <c r="B249" s="1">
        <v>236</v>
      </c>
      <c r="C249" s="207" t="str">
        <f>IFERROR(VLOOKUP($B249,PAGOS!$B$6:$Y$245,4,0),"")</f>
        <v/>
      </c>
      <c r="D249" s="208" t="str">
        <f>IFERROR(VLOOKUP($B249,PAGOS!$B$6:$Y$245,5,0),"")</f>
        <v/>
      </c>
      <c r="E249" s="208" t="str">
        <f>IFERROR(VLOOKUP($B249,PAGOS!$B$6:$Y$245,24,0),"")</f>
        <v/>
      </c>
    </row>
    <row r="250" spans="2:5" ht="24.95" customHeight="1">
      <c r="B250" s="1">
        <v>237</v>
      </c>
      <c r="C250" s="207" t="str">
        <f>IFERROR(VLOOKUP($B250,PAGOS!$B$6:$Y$245,4,0),"")</f>
        <v/>
      </c>
      <c r="D250" s="208" t="str">
        <f>IFERROR(VLOOKUP($B250,PAGOS!$B$6:$Y$245,5,0),"")</f>
        <v/>
      </c>
      <c r="E250" s="208" t="str">
        <f>IFERROR(VLOOKUP($B250,PAGOS!$B$6:$Y$245,24,0),"")</f>
        <v/>
      </c>
    </row>
    <row r="251" spans="2:5" ht="24.95" customHeight="1">
      <c r="B251" s="1">
        <v>238</v>
      </c>
      <c r="C251" s="207" t="str">
        <f>IFERROR(VLOOKUP($B251,PAGOS!$B$6:$Y$245,4,0),"")</f>
        <v/>
      </c>
      <c r="D251" s="208" t="str">
        <f>IFERROR(VLOOKUP($B251,PAGOS!$B$6:$Y$245,5,0),"")</f>
        <v/>
      </c>
      <c r="E251" s="208" t="str">
        <f>IFERROR(VLOOKUP($B251,PAGOS!$B$6:$Y$245,24,0),"")</f>
        <v/>
      </c>
    </row>
    <row r="252" spans="2:5" ht="24.95" customHeight="1">
      <c r="B252" s="1">
        <v>239</v>
      </c>
      <c r="C252" s="207" t="str">
        <f>IFERROR(VLOOKUP($B252,PAGOS!$B$6:$Y$245,4,0),"")</f>
        <v/>
      </c>
      <c r="D252" s="208" t="str">
        <f>IFERROR(VLOOKUP($B252,PAGOS!$B$6:$Y$245,5,0),"")</f>
        <v/>
      </c>
      <c r="E252" s="208" t="str">
        <f>IFERROR(VLOOKUP($B252,PAGOS!$B$6:$Y$245,24,0),"")</f>
        <v/>
      </c>
    </row>
    <row r="253" spans="2:5" ht="24.95" customHeight="1">
      <c r="B253" s="1">
        <v>240</v>
      </c>
      <c r="C253" s="207" t="str">
        <f>IFERROR(VLOOKUP($B253,PAGOS!$B$6:$Y$245,4,0),"")</f>
        <v/>
      </c>
      <c r="D253" s="208" t="str">
        <f>IFERROR(VLOOKUP($B253,PAGOS!$B$6:$Y$245,5,0),"")</f>
        <v/>
      </c>
      <c r="E253" s="208" t="str">
        <f>IFERROR(VLOOKUP($B253,PAGOS!$B$6:$Y$245,24,0),"")</f>
        <v/>
      </c>
    </row>
  </sheetData>
  <sheetProtection algorithmName="SHA-512" hashValue="JG9hm430jt2E8IEBfqKdhDnupWo1/kLkV1QNdnRw4S5GbJ3onXU+8Gd0kJGkVO8CwBsrEChsnngVSrNaoAyF9g==" saltValue="EFYvV8NHF8Hq53la7o8E3g==" spinCount="100000" sheet="1" objects="1" scenarios="1" selectLockedCells="1" selectUnlockedCells="1"/>
  <mergeCells count="2">
    <mergeCell ref="C7:D7"/>
    <mergeCell ref="C3:D3"/>
  </mergeCells>
  <conditionalFormatting sqref="A1:XFD253">
    <cfRule type="expression" dxfId="3" priority="1">
      <formula>$B$1&lt;&gt;1</formula>
    </cfRule>
  </conditionalFormatting>
  <pageMargins left="0.59055118110236227" right="0.59055118110236227" top="0.59055118110236227" bottom="0.59055118110236227" header="0.31496062992125984" footer="0.31496062992125984"/>
  <pageSetup paperSize="9" scale="84" fitToHeight="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89"/>
  <sheetViews>
    <sheetView showGridLines="0" workbookViewId="0"/>
  </sheetViews>
  <sheetFormatPr defaultColWidth="11.42578125" defaultRowHeight="13.5"/>
  <cols>
    <col min="1" max="1" width="1.7109375" style="5" customWidth="1"/>
    <col min="2" max="2" width="5.7109375" style="5" hidden="1" customWidth="1"/>
    <col min="3" max="3" width="5.28515625" style="5" hidden="1" customWidth="1"/>
    <col min="4" max="4" width="25.7109375" style="5" hidden="1" customWidth="1"/>
    <col min="5" max="6" width="30.7109375" style="5" hidden="1" customWidth="1"/>
    <col min="7" max="7" width="5.7109375" style="5" hidden="1" customWidth="1"/>
    <col min="8" max="8" width="30.7109375" style="5" hidden="1" customWidth="1"/>
    <col min="9" max="9" width="5.7109375" style="5" hidden="1" customWidth="1"/>
    <col min="10" max="10" width="5.7109375" style="12" hidden="1" customWidth="1"/>
    <col min="11" max="11" width="27.42578125" style="5" hidden="1" customWidth="1"/>
    <col min="12" max="12" width="10.7109375" style="5" hidden="1" customWidth="1"/>
    <col min="13" max="13" width="5.7109375" style="5" hidden="1" customWidth="1"/>
    <col min="14" max="14" width="30.7109375" style="5" hidden="1" customWidth="1"/>
    <col min="15" max="15" width="5.7109375" style="5" hidden="1" customWidth="1"/>
    <col min="16" max="16" width="4.5703125" style="5" hidden="1" customWidth="1"/>
    <col min="17" max="17" width="50.28515625" style="5" hidden="1" customWidth="1"/>
    <col min="18" max="16384" width="11.42578125" style="5"/>
  </cols>
  <sheetData>
    <row r="1" spans="2:17">
      <c r="B1" s="5" t="str">
        <f>IF(EXPEDIENTE!A1="","",EXPEDIENTE!A1)</f>
        <v/>
      </c>
    </row>
    <row r="3" spans="2:17">
      <c r="D3" s="9" t="s">
        <v>57</v>
      </c>
      <c r="E3" s="407" t="s">
        <v>174</v>
      </c>
      <c r="F3" s="408"/>
      <c r="G3" s="408"/>
      <c r="H3" s="408"/>
      <c r="I3" s="408"/>
      <c r="J3" s="408"/>
      <c r="K3" s="409"/>
    </row>
    <row r="5" spans="2:17">
      <c r="D5" s="9" t="s">
        <v>58</v>
      </c>
      <c r="E5" s="203">
        <v>2025</v>
      </c>
      <c r="G5" s="206" t="s">
        <v>175</v>
      </c>
      <c r="H5" s="410" t="s">
        <v>176</v>
      </c>
    </row>
    <row r="6" spans="2:17">
      <c r="G6" s="205"/>
      <c r="H6" s="411"/>
    </row>
    <row r="7" spans="2:17">
      <c r="D7" s="9" t="s">
        <v>60</v>
      </c>
      <c r="E7" s="204">
        <v>11</v>
      </c>
    </row>
    <row r="9" spans="2:17">
      <c r="D9" s="9" t="s">
        <v>61</v>
      </c>
      <c r="E9" s="202" t="s">
        <v>177</v>
      </c>
      <c r="G9" s="206" t="s">
        <v>178</v>
      </c>
      <c r="H9" s="203" t="s">
        <v>179</v>
      </c>
    </row>
    <row r="12" spans="2:17">
      <c r="C12" s="406" t="s">
        <v>180</v>
      </c>
      <c r="D12" s="406"/>
      <c r="E12" s="406"/>
      <c r="F12" s="7"/>
      <c r="G12" s="7"/>
      <c r="H12" s="7"/>
      <c r="J12" s="406" t="s">
        <v>181</v>
      </c>
      <c r="K12" s="406"/>
      <c r="L12" s="406"/>
      <c r="P12" s="9" t="s">
        <v>182</v>
      </c>
    </row>
    <row r="13" spans="2:17">
      <c r="C13" s="5" t="str">
        <f>EXPEDIENTE!C19</f>
        <v>ACEE</v>
      </c>
    </row>
    <row r="14" spans="2:17">
      <c r="C14" s="6">
        <v>1</v>
      </c>
      <c r="D14" s="10" t="s">
        <v>183</v>
      </c>
      <c r="E14" s="6" t="str">
        <f>IF(D14="","",CONCATENATE(C14,"-. ",D14))</f>
        <v>1-. Colaboraciones externas y consultoría</v>
      </c>
      <c r="F14" s="6" t="str">
        <f>IF(D14="",11,D14)</f>
        <v>Colaboraciones externas y consultoría</v>
      </c>
      <c r="G14" s="6">
        <f t="shared" ref="G14:G23" si="0">IF(F14&lt;&gt;11,C14,11)</f>
        <v>1</v>
      </c>
      <c r="H14" s="6" t="str">
        <f t="shared" ref="H14:H23" si="1">IFERROR(VLOOKUP(SMALL($G$14:$G$23,C14),$C$14:$D$23,2,FALSE),"X")</f>
        <v>Colaboraciones externas y consultoría</v>
      </c>
      <c r="J14" s="11">
        <v>2</v>
      </c>
      <c r="K14" s="5" t="s">
        <v>184</v>
      </c>
      <c r="N14" s="6" t="s">
        <v>185</v>
      </c>
      <c r="P14" s="6">
        <v>0</v>
      </c>
      <c r="Q14" s="6" t="s">
        <v>186</v>
      </c>
    </row>
    <row r="15" spans="2:17">
      <c r="C15" s="6">
        <v>2</v>
      </c>
      <c r="D15" s="10" t="s">
        <v>187</v>
      </c>
      <c r="E15" s="6" t="str">
        <f t="shared" ref="E15:E23" si="2">IF(D15="","",CONCATENATE(C15,"-. ",D15))</f>
        <v>2-. Viajes, alojamientos, locomoción y entrada eventos</v>
      </c>
      <c r="F15" s="6" t="str">
        <f t="shared" ref="F15:F23" si="3">IF(D15="",11,D15)</f>
        <v>Viajes, alojamientos, locomoción y entrada eventos</v>
      </c>
      <c r="G15" s="6">
        <f t="shared" si="0"/>
        <v>2</v>
      </c>
      <c r="H15" s="6" t="str">
        <f t="shared" si="1"/>
        <v>Viajes, alojamientos, locomoción y entrada eventos</v>
      </c>
      <c r="N15" s="6" t="s">
        <v>188</v>
      </c>
      <c r="P15" s="6">
        <v>1</v>
      </c>
      <c r="Q15" s="6" t="s">
        <v>189</v>
      </c>
    </row>
    <row r="16" spans="2:17">
      <c r="C16" s="6">
        <v>3</v>
      </c>
      <c r="D16" s="10"/>
      <c r="E16" s="6" t="str">
        <f t="shared" si="2"/>
        <v/>
      </c>
      <c r="F16" s="6">
        <f t="shared" si="3"/>
        <v>11</v>
      </c>
      <c r="G16" s="6">
        <f t="shared" si="0"/>
        <v>11</v>
      </c>
      <c r="H16" s="6" t="str">
        <f t="shared" si="1"/>
        <v>X</v>
      </c>
      <c r="J16" s="13" t="s">
        <v>190</v>
      </c>
      <c r="L16" s="8">
        <f>EXPEDIENTE!F26</f>
        <v>0</v>
      </c>
      <c r="P16" s="6">
        <v>2</v>
      </c>
      <c r="Q16" s="6" t="s">
        <v>191</v>
      </c>
    </row>
    <row r="17" spans="2:17">
      <c r="C17" s="6">
        <v>4</v>
      </c>
      <c r="D17" s="10"/>
      <c r="E17" s="6" t="str">
        <f t="shared" si="2"/>
        <v/>
      </c>
      <c r="F17" s="6">
        <f t="shared" si="3"/>
        <v>11</v>
      </c>
      <c r="G17" s="6">
        <f t="shared" si="0"/>
        <v>11</v>
      </c>
      <c r="H17" s="6" t="str">
        <f t="shared" si="1"/>
        <v>X</v>
      </c>
      <c r="J17" s="13" t="s">
        <v>192</v>
      </c>
      <c r="L17" s="5">
        <f>DAY(L16)</f>
        <v>0</v>
      </c>
      <c r="P17" s="6">
        <v>3</v>
      </c>
      <c r="Q17" s="6" t="s">
        <v>193</v>
      </c>
    </row>
    <row r="18" spans="2:17">
      <c r="C18" s="6">
        <v>5</v>
      </c>
      <c r="D18" s="10"/>
      <c r="E18" s="6" t="str">
        <f t="shared" si="2"/>
        <v/>
      </c>
      <c r="F18" s="6">
        <f t="shared" si="3"/>
        <v>11</v>
      </c>
      <c r="G18" s="6">
        <f t="shared" si="0"/>
        <v>11</v>
      </c>
      <c r="H18" s="6" t="str">
        <f t="shared" si="1"/>
        <v>X</v>
      </c>
      <c r="J18" s="13" t="s">
        <v>194</v>
      </c>
      <c r="L18" s="5">
        <f>MONTH(L16)</f>
        <v>1</v>
      </c>
      <c r="P18" s="6">
        <v>4</v>
      </c>
      <c r="Q18" s="6" t="s">
        <v>195</v>
      </c>
    </row>
    <row r="19" spans="2:17">
      <c r="C19" s="6">
        <v>6</v>
      </c>
      <c r="D19" s="10"/>
      <c r="E19" s="6" t="str">
        <f t="shared" si="2"/>
        <v/>
      </c>
      <c r="F19" s="6">
        <f t="shared" si="3"/>
        <v>11</v>
      </c>
      <c r="G19" s="6">
        <f t="shared" si="0"/>
        <v>11</v>
      </c>
      <c r="H19" s="6" t="str">
        <f t="shared" si="1"/>
        <v>X</v>
      </c>
      <c r="J19" s="13" t="s">
        <v>196</v>
      </c>
      <c r="L19" s="5">
        <f>YEAR(L16)</f>
        <v>1900</v>
      </c>
      <c r="P19" s="6">
        <v>5</v>
      </c>
      <c r="Q19" s="6" t="s">
        <v>197</v>
      </c>
    </row>
    <row r="20" spans="2:17">
      <c r="C20" s="6">
        <v>7</v>
      </c>
      <c r="D20" s="10"/>
      <c r="E20" s="6" t="str">
        <f t="shared" si="2"/>
        <v/>
      </c>
      <c r="F20" s="6">
        <f t="shared" si="3"/>
        <v>11</v>
      </c>
      <c r="G20" s="6">
        <f t="shared" si="0"/>
        <v>11</v>
      </c>
      <c r="H20" s="6" t="str">
        <f t="shared" si="1"/>
        <v>X</v>
      </c>
      <c r="P20" s="6">
        <v>6</v>
      </c>
      <c r="Q20" s="6" t="s">
        <v>198</v>
      </c>
    </row>
    <row r="21" spans="2:17">
      <c r="C21" s="6">
        <v>8</v>
      </c>
      <c r="D21" s="10"/>
      <c r="E21" s="6" t="str">
        <f t="shared" si="2"/>
        <v/>
      </c>
      <c r="F21" s="6">
        <f t="shared" si="3"/>
        <v>11</v>
      </c>
      <c r="G21" s="6">
        <f t="shared" si="0"/>
        <v>11</v>
      </c>
      <c r="H21" s="6" t="str">
        <f t="shared" si="1"/>
        <v>X</v>
      </c>
      <c r="J21" s="13" t="s">
        <v>199</v>
      </c>
      <c r="L21" s="8">
        <f>DATE(YEAR(L16),MONTH(L16)+J14,DAY(L16))</f>
        <v>60</v>
      </c>
      <c r="P21" s="6">
        <v>7</v>
      </c>
      <c r="Q21" s="6"/>
    </row>
    <row r="22" spans="2:17">
      <c r="C22" s="6">
        <v>9</v>
      </c>
      <c r="D22" s="10"/>
      <c r="E22" s="6" t="str">
        <f t="shared" si="2"/>
        <v/>
      </c>
      <c r="F22" s="6">
        <f t="shared" si="3"/>
        <v>11</v>
      </c>
      <c r="G22" s="6">
        <f t="shared" si="0"/>
        <v>11</v>
      </c>
      <c r="H22" s="6" t="str">
        <f t="shared" si="1"/>
        <v>X</v>
      </c>
      <c r="J22" s="13" t="s">
        <v>200</v>
      </c>
      <c r="L22" s="8">
        <f>IF(DAY(L16)=DAY(L21),L21,DATE(YEAR(L21),MONTH(L21),1)-1)</f>
        <v>31</v>
      </c>
      <c r="P22" s="6">
        <v>8</v>
      </c>
      <c r="Q22" s="6"/>
    </row>
    <row r="23" spans="2:17">
      <c r="C23" s="6">
        <v>10</v>
      </c>
      <c r="D23" s="10"/>
      <c r="E23" s="6" t="str">
        <f t="shared" si="2"/>
        <v/>
      </c>
      <c r="F23" s="6">
        <f t="shared" si="3"/>
        <v>11</v>
      </c>
      <c r="G23" s="6">
        <f t="shared" si="0"/>
        <v>11</v>
      </c>
      <c r="H23" s="6" t="str">
        <f t="shared" si="1"/>
        <v>X</v>
      </c>
      <c r="P23" s="6">
        <v>9</v>
      </c>
      <c r="Q23" s="6"/>
    </row>
    <row r="25" spans="2:17">
      <c r="B25" s="6"/>
      <c r="C25" s="6"/>
      <c r="D25" s="237" t="s">
        <v>201</v>
      </c>
      <c r="E25" s="237" t="s">
        <v>202</v>
      </c>
      <c r="F25" s="237" t="s">
        <v>111</v>
      </c>
      <c r="G25" s="6"/>
      <c r="H25" s="6"/>
    </row>
    <row r="26" spans="2:17">
      <c r="B26" s="238">
        <v>1</v>
      </c>
      <c r="C26" s="6" t="s">
        <v>203</v>
      </c>
      <c r="D26" s="129">
        <f>SUMIFS('RELACIÓN FACTURAS ACTUACIÓN 1'!$X$8:$X$67,'RELACIÓN FACTURAS ACTUACIÓN 1'!$T$8:$T$67,C26,'RELACIÓN FACTURAS ACTUACIÓN 1'!$U$8:$U$67,$D$14)</f>
        <v>0</v>
      </c>
      <c r="E26" s="129">
        <f>SUMIFS('RELACIÓN FACTURAS ACTUACIÓN 1'!$X$8:$X$67,'RELACIÓN FACTURAS ACTUACIÓN 1'!$T$8:$T$67,C26,'RELACIÓN FACTURAS ACTUACIÓN 1'!$U$8:$U$67,$D$15)</f>
        <v>0</v>
      </c>
      <c r="F26" s="129">
        <f>SUM(D26:E26)</f>
        <v>0</v>
      </c>
      <c r="G26" s="6">
        <f>IF(F26&gt;0,B26,66)</f>
        <v>66</v>
      </c>
      <c r="H26" s="239" t="str">
        <f>IFERROR(VLOOKUP(SMALL($G$26:$G$89,B26),$B$26:$C$89,2,FALSE),"X")</f>
        <v>X</v>
      </c>
    </row>
    <row r="27" spans="2:17">
      <c r="B27" s="238">
        <v>2</v>
      </c>
      <c r="C27" s="6" t="s">
        <v>204</v>
      </c>
      <c r="D27" s="129">
        <f>SUMIFS('RELACIÓN FACTURAS ACTUACIÓN 1'!$X$8:$X$67,'RELACIÓN FACTURAS ACTUACIÓN 1'!$T$8:$T$67,C27,'RELACIÓN FACTURAS ACTUACIÓN 1'!$U$8:$U$67,$D$14)</f>
        <v>0</v>
      </c>
      <c r="E27" s="129">
        <f>SUMIFS('RELACIÓN FACTURAS ACTUACIÓN 1'!$X$8:$X$67,'RELACIÓN FACTURAS ACTUACIÓN 1'!$T$8:$T$67,C27,'RELACIÓN FACTURAS ACTUACIÓN 1'!$U$8:$U$67,$D$15)</f>
        <v>0</v>
      </c>
      <c r="F27" s="129">
        <f t="shared" ref="F27:F40" si="4">SUM(D27:E27)</f>
        <v>0</v>
      </c>
      <c r="G27" s="6">
        <f t="shared" ref="G27:G89" si="5">IF(F27&gt;0,B27,66)</f>
        <v>66</v>
      </c>
      <c r="H27" s="239" t="str">
        <f t="shared" ref="H27:H89" si="6">IFERROR(VLOOKUP(SMALL($G$26:$G$89,B27),$B$26:$C$89,2,FALSE),"X")</f>
        <v>X</v>
      </c>
    </row>
    <row r="28" spans="2:17">
      <c r="B28" s="238">
        <v>3</v>
      </c>
      <c r="C28" s="6" t="s">
        <v>205</v>
      </c>
      <c r="D28" s="129">
        <f>SUMIFS('RELACIÓN FACTURAS ACTUACIÓN 1'!$X$8:$X$67,'RELACIÓN FACTURAS ACTUACIÓN 1'!$T$8:$T$67,C28,'RELACIÓN FACTURAS ACTUACIÓN 1'!$U$8:$U$67,$D$14)</f>
        <v>0</v>
      </c>
      <c r="E28" s="129">
        <f>SUMIFS('RELACIÓN FACTURAS ACTUACIÓN 1'!$X$8:$X$67,'RELACIÓN FACTURAS ACTUACIÓN 1'!$T$8:$T$67,C28,'RELACIÓN FACTURAS ACTUACIÓN 1'!$U$8:$U$67,$D$15)</f>
        <v>0</v>
      </c>
      <c r="F28" s="129">
        <f t="shared" si="4"/>
        <v>0</v>
      </c>
      <c r="G28" s="6">
        <f t="shared" si="5"/>
        <v>66</v>
      </c>
      <c r="H28" s="239" t="str">
        <f t="shared" si="6"/>
        <v>X</v>
      </c>
    </row>
    <row r="29" spans="2:17">
      <c r="B29" s="238">
        <v>4</v>
      </c>
      <c r="C29" s="6" t="s">
        <v>206</v>
      </c>
      <c r="D29" s="129">
        <f>SUMIFS('RELACIÓN FACTURAS ACTUACIÓN 1'!$X$8:$X$67,'RELACIÓN FACTURAS ACTUACIÓN 1'!$T$8:$T$67,C29,'RELACIÓN FACTURAS ACTUACIÓN 1'!$U$8:$U$67,$D$14)</f>
        <v>0</v>
      </c>
      <c r="E29" s="129">
        <f>SUMIFS('RELACIÓN FACTURAS ACTUACIÓN 1'!$X$8:$X$67,'RELACIÓN FACTURAS ACTUACIÓN 1'!$T$8:$T$67,C29,'RELACIÓN FACTURAS ACTUACIÓN 1'!$U$8:$U$67,$D$15)</f>
        <v>0</v>
      </c>
      <c r="F29" s="129">
        <f t="shared" si="4"/>
        <v>0</v>
      </c>
      <c r="G29" s="6">
        <f t="shared" si="5"/>
        <v>66</v>
      </c>
      <c r="H29" s="239" t="str">
        <f t="shared" si="6"/>
        <v>X</v>
      </c>
    </row>
    <row r="30" spans="2:17">
      <c r="B30" s="238">
        <v>5</v>
      </c>
      <c r="C30" s="6" t="s">
        <v>207</v>
      </c>
      <c r="D30" s="129">
        <f>SUMIFS('RELACIÓN FACTURAS ACTUACIÓN 1'!$X$8:$X$67,'RELACIÓN FACTURAS ACTUACIÓN 1'!$T$8:$T$67,C30,'RELACIÓN FACTURAS ACTUACIÓN 1'!$U$8:$U$67,$D$14)</f>
        <v>0</v>
      </c>
      <c r="E30" s="129">
        <f>SUMIFS('RELACIÓN FACTURAS ACTUACIÓN 1'!$X$8:$X$67,'RELACIÓN FACTURAS ACTUACIÓN 1'!$T$8:$T$67,C30,'RELACIÓN FACTURAS ACTUACIÓN 1'!$U$8:$U$67,$D$15)</f>
        <v>0</v>
      </c>
      <c r="F30" s="129">
        <f t="shared" si="4"/>
        <v>0</v>
      </c>
      <c r="G30" s="6">
        <f t="shared" si="5"/>
        <v>66</v>
      </c>
      <c r="H30" s="239" t="str">
        <f t="shared" si="6"/>
        <v>X</v>
      </c>
    </row>
    <row r="31" spans="2:17">
      <c r="B31" s="238">
        <v>6</v>
      </c>
      <c r="C31" s="6" t="s">
        <v>208</v>
      </c>
      <c r="D31" s="129">
        <f>SUMIFS('RELACIÓN FACTURAS ACTUACIÓN 1'!$X$8:$X$67,'RELACIÓN FACTURAS ACTUACIÓN 1'!$T$8:$T$67,C31,'RELACIÓN FACTURAS ACTUACIÓN 1'!$U$8:$U$67,$D$14)</f>
        <v>0</v>
      </c>
      <c r="E31" s="129">
        <f>SUMIFS('RELACIÓN FACTURAS ACTUACIÓN 1'!$X$8:$X$67,'RELACIÓN FACTURAS ACTUACIÓN 1'!$T$8:$T$67,C31,'RELACIÓN FACTURAS ACTUACIÓN 1'!$U$8:$U$67,$D$15)</f>
        <v>0</v>
      </c>
      <c r="F31" s="129">
        <f t="shared" si="4"/>
        <v>0</v>
      </c>
      <c r="G31" s="6">
        <f t="shared" si="5"/>
        <v>66</v>
      </c>
      <c r="H31" s="239" t="str">
        <f t="shared" si="6"/>
        <v>X</v>
      </c>
    </row>
    <row r="32" spans="2:17">
      <c r="B32" s="238">
        <v>7</v>
      </c>
      <c r="C32" s="6" t="s">
        <v>209</v>
      </c>
      <c r="D32" s="129">
        <f>SUMIFS('RELACIÓN FACTURAS ACTUACIÓN 1'!$X$8:$X$67,'RELACIÓN FACTURAS ACTUACIÓN 1'!$T$8:$T$67,C32,'RELACIÓN FACTURAS ACTUACIÓN 1'!$U$8:$U$67,$D$14)</f>
        <v>0</v>
      </c>
      <c r="E32" s="129">
        <f>SUMIFS('RELACIÓN FACTURAS ACTUACIÓN 1'!$X$8:$X$67,'RELACIÓN FACTURAS ACTUACIÓN 1'!$T$8:$T$67,C32,'RELACIÓN FACTURAS ACTUACIÓN 1'!$U$8:$U$67,$D$15)</f>
        <v>0</v>
      </c>
      <c r="F32" s="129">
        <f t="shared" si="4"/>
        <v>0</v>
      </c>
      <c r="G32" s="6">
        <f t="shared" si="5"/>
        <v>66</v>
      </c>
      <c r="H32" s="239" t="str">
        <f t="shared" si="6"/>
        <v>X</v>
      </c>
    </row>
    <row r="33" spans="2:8">
      <c r="B33" s="238">
        <v>8</v>
      </c>
      <c r="C33" s="6" t="s">
        <v>210</v>
      </c>
      <c r="D33" s="129">
        <f>SUMIFS('RELACIÓN FACTURAS ACTUACIÓN 1'!$X$8:$X$67,'RELACIÓN FACTURAS ACTUACIÓN 1'!$T$8:$T$67,C33,'RELACIÓN FACTURAS ACTUACIÓN 1'!$U$8:$U$67,$D$14)</f>
        <v>0</v>
      </c>
      <c r="E33" s="129">
        <f>SUMIFS('RELACIÓN FACTURAS ACTUACIÓN 1'!$X$8:$X$67,'RELACIÓN FACTURAS ACTUACIÓN 1'!$T$8:$T$67,C33,'RELACIÓN FACTURAS ACTUACIÓN 1'!$U$8:$U$67,$D$15)</f>
        <v>0</v>
      </c>
      <c r="F33" s="129">
        <f t="shared" si="4"/>
        <v>0</v>
      </c>
      <c r="G33" s="6">
        <f t="shared" si="5"/>
        <v>66</v>
      </c>
      <c r="H33" s="239" t="str">
        <f t="shared" si="6"/>
        <v>X</v>
      </c>
    </row>
    <row r="34" spans="2:8">
      <c r="B34" s="238">
        <v>9</v>
      </c>
      <c r="C34" s="6" t="s">
        <v>211</v>
      </c>
      <c r="D34" s="129">
        <f>SUMIFS('RELACIÓN FACTURAS ACTUACIÓN 1'!$X$8:$X$67,'RELACIÓN FACTURAS ACTUACIÓN 1'!$T$8:$T$67,C34,'RELACIÓN FACTURAS ACTUACIÓN 1'!$U$8:$U$67,$D$14)</f>
        <v>0</v>
      </c>
      <c r="E34" s="129">
        <f>SUMIFS('RELACIÓN FACTURAS ACTUACIÓN 1'!$X$8:$X$67,'RELACIÓN FACTURAS ACTUACIÓN 1'!$T$8:$T$67,C34,'RELACIÓN FACTURAS ACTUACIÓN 1'!$U$8:$U$67,$D$15)</f>
        <v>0</v>
      </c>
      <c r="F34" s="129">
        <f t="shared" si="4"/>
        <v>0</v>
      </c>
      <c r="G34" s="6">
        <f t="shared" si="5"/>
        <v>66</v>
      </c>
      <c r="H34" s="239" t="str">
        <f t="shared" si="6"/>
        <v>X</v>
      </c>
    </row>
    <row r="35" spans="2:8">
      <c r="B35" s="238">
        <v>10</v>
      </c>
      <c r="C35" s="6" t="s">
        <v>212</v>
      </c>
      <c r="D35" s="129">
        <f>SUMIFS('RELACIÓN FACTURAS ACTUACIÓN 1'!$X$8:$X$67,'RELACIÓN FACTURAS ACTUACIÓN 1'!$T$8:$T$67,C35,'RELACIÓN FACTURAS ACTUACIÓN 1'!$U$8:$U$67,$D$14)</f>
        <v>0</v>
      </c>
      <c r="E35" s="129">
        <f>SUMIFS('RELACIÓN FACTURAS ACTUACIÓN 1'!$X$8:$X$67,'RELACIÓN FACTURAS ACTUACIÓN 1'!$T$8:$T$67,C35,'RELACIÓN FACTURAS ACTUACIÓN 1'!$U$8:$U$67,$D$15)</f>
        <v>0</v>
      </c>
      <c r="F35" s="129">
        <f t="shared" si="4"/>
        <v>0</v>
      </c>
      <c r="G35" s="6">
        <f t="shared" si="5"/>
        <v>66</v>
      </c>
      <c r="H35" s="239" t="str">
        <f t="shared" si="6"/>
        <v>X</v>
      </c>
    </row>
    <row r="36" spans="2:8">
      <c r="B36" s="238">
        <v>11</v>
      </c>
      <c r="C36" s="6" t="s">
        <v>213</v>
      </c>
      <c r="D36" s="129">
        <f>SUMIFS('RELACIÓN FACTURAS ACTUACIÓN 1'!$X$8:$X$67,'RELACIÓN FACTURAS ACTUACIÓN 1'!$T$8:$T$67,C36,'RELACIÓN FACTURAS ACTUACIÓN 1'!$U$8:$U$67,$D$14)</f>
        <v>0</v>
      </c>
      <c r="E36" s="129">
        <f>SUMIFS('RELACIÓN FACTURAS ACTUACIÓN 1'!$X$8:$X$67,'RELACIÓN FACTURAS ACTUACIÓN 1'!$T$8:$T$67,C36,'RELACIÓN FACTURAS ACTUACIÓN 1'!$U$8:$U$67,$D$15)</f>
        <v>0</v>
      </c>
      <c r="F36" s="129">
        <f t="shared" si="4"/>
        <v>0</v>
      </c>
      <c r="G36" s="6">
        <f t="shared" si="5"/>
        <v>66</v>
      </c>
      <c r="H36" s="239" t="str">
        <f t="shared" si="6"/>
        <v>X</v>
      </c>
    </row>
    <row r="37" spans="2:8">
      <c r="B37" s="238">
        <v>12</v>
      </c>
      <c r="C37" s="6" t="s">
        <v>214</v>
      </c>
      <c r="D37" s="129">
        <f>SUMIFS('RELACIÓN FACTURAS ACTUACIÓN 1'!$X$8:$X$67,'RELACIÓN FACTURAS ACTUACIÓN 1'!$T$8:$T$67,C37,'RELACIÓN FACTURAS ACTUACIÓN 1'!$U$8:$U$67,$D$14)</f>
        <v>0</v>
      </c>
      <c r="E37" s="129">
        <f>SUMIFS('RELACIÓN FACTURAS ACTUACIÓN 1'!$X$8:$X$67,'RELACIÓN FACTURAS ACTUACIÓN 1'!$T$8:$T$67,C37,'RELACIÓN FACTURAS ACTUACIÓN 1'!$U$8:$U$67,$D$15)</f>
        <v>0</v>
      </c>
      <c r="F37" s="129">
        <f t="shared" si="4"/>
        <v>0</v>
      </c>
      <c r="G37" s="6">
        <f t="shared" si="5"/>
        <v>66</v>
      </c>
      <c r="H37" s="239" t="str">
        <f t="shared" si="6"/>
        <v>X</v>
      </c>
    </row>
    <row r="38" spans="2:8">
      <c r="B38" s="238">
        <v>13</v>
      </c>
      <c r="C38" s="6" t="s">
        <v>215</v>
      </c>
      <c r="D38" s="129">
        <f>SUMIFS('RELACIÓN FACTURAS ACTUACIÓN 1'!$X$8:$X$67,'RELACIÓN FACTURAS ACTUACIÓN 1'!$T$8:$T$67,C38,'RELACIÓN FACTURAS ACTUACIÓN 1'!$U$8:$U$67,$D$14)</f>
        <v>0</v>
      </c>
      <c r="E38" s="129">
        <f>SUMIFS('RELACIÓN FACTURAS ACTUACIÓN 1'!$X$8:$X$67,'RELACIÓN FACTURAS ACTUACIÓN 1'!$T$8:$T$67,C38,'RELACIÓN FACTURAS ACTUACIÓN 1'!$U$8:$U$67,$D$15)</f>
        <v>0</v>
      </c>
      <c r="F38" s="129">
        <f t="shared" si="4"/>
        <v>0</v>
      </c>
      <c r="G38" s="6">
        <f t="shared" si="5"/>
        <v>66</v>
      </c>
      <c r="H38" s="239" t="str">
        <f t="shared" si="6"/>
        <v>X</v>
      </c>
    </row>
    <row r="39" spans="2:8">
      <c r="B39" s="238">
        <v>14</v>
      </c>
      <c r="C39" s="6" t="s">
        <v>216</v>
      </c>
      <c r="D39" s="129">
        <f>SUMIFS('RELACIÓN FACTURAS ACTUACIÓN 1'!$X$8:$X$67,'RELACIÓN FACTURAS ACTUACIÓN 1'!$T$8:$T$67,C39,'RELACIÓN FACTURAS ACTUACIÓN 1'!$U$8:$U$67,$D$14)</f>
        <v>0</v>
      </c>
      <c r="E39" s="129">
        <f>SUMIFS('RELACIÓN FACTURAS ACTUACIÓN 1'!$X$8:$X$67,'RELACIÓN FACTURAS ACTUACIÓN 1'!$T$8:$T$67,C39,'RELACIÓN FACTURAS ACTUACIÓN 1'!$U$8:$U$67,$D$15)</f>
        <v>0</v>
      </c>
      <c r="F39" s="129">
        <f t="shared" si="4"/>
        <v>0</v>
      </c>
      <c r="G39" s="6">
        <f t="shared" si="5"/>
        <v>66</v>
      </c>
      <c r="H39" s="239" t="str">
        <f t="shared" si="6"/>
        <v>X</v>
      </c>
    </row>
    <row r="40" spans="2:8">
      <c r="B40" s="238">
        <v>15</v>
      </c>
      <c r="C40" s="6" t="s">
        <v>217</v>
      </c>
      <c r="D40" s="129">
        <f>SUMIFS('RELACIÓN FACTURAS ACTUACIÓN 1'!$X$8:$X$67,'RELACIÓN FACTURAS ACTUACIÓN 1'!$T$8:$T$67,C40,'RELACIÓN FACTURAS ACTUACIÓN 1'!$U$8:$U$67,$D$14)</f>
        <v>0</v>
      </c>
      <c r="E40" s="129">
        <f>SUMIFS('RELACIÓN FACTURAS ACTUACIÓN 1'!$X$8:$X$67,'RELACIÓN FACTURAS ACTUACIÓN 1'!$T$8:$T$67,C40,'RELACIÓN FACTURAS ACTUACIÓN 1'!$U$8:$U$67,$D$15)</f>
        <v>0</v>
      </c>
      <c r="F40" s="129">
        <f t="shared" si="4"/>
        <v>0</v>
      </c>
      <c r="G40" s="6">
        <f t="shared" si="5"/>
        <v>66</v>
      </c>
      <c r="H40" s="239" t="str">
        <f t="shared" si="6"/>
        <v>X</v>
      </c>
    </row>
    <row r="41" spans="2:8">
      <c r="B41" s="238">
        <v>16</v>
      </c>
      <c r="C41" s="6" t="s">
        <v>218</v>
      </c>
      <c r="D41" s="129">
        <f>SUM(D26:D40)</f>
        <v>0</v>
      </c>
      <c r="E41" s="129">
        <f t="shared" ref="E41:F41" si="7">SUM(E26:E40)</f>
        <v>0</v>
      </c>
      <c r="F41" s="129">
        <f t="shared" si="7"/>
        <v>0</v>
      </c>
      <c r="G41" s="6">
        <f t="shared" si="5"/>
        <v>66</v>
      </c>
      <c r="H41" s="239" t="str">
        <f t="shared" si="6"/>
        <v>X</v>
      </c>
    </row>
    <row r="42" spans="2:8">
      <c r="B42" s="238">
        <v>17</v>
      </c>
      <c r="C42" s="6" t="s">
        <v>219</v>
      </c>
      <c r="D42" s="129">
        <f>SUMIFS('RELACIÓN FACTURAS ACTUACIÓN 2'!$X$8:$X$67,'RELACIÓN FACTURAS ACTUACIÓN 2'!$T$8:$T$67,C42,'RELACIÓN FACTURAS ACTUACIÓN 2'!$U$8:$U$67,$D$14)</f>
        <v>0</v>
      </c>
      <c r="E42" s="129">
        <f>SUMIFS('RELACIÓN FACTURAS ACTUACIÓN 2'!$X$8:$X$67,'RELACIÓN FACTURAS ACTUACIÓN 2'!$T$8:$T$67,C42,'RELACIÓN FACTURAS ACTUACIÓN 2'!$U$8:$U$67,$D$15)</f>
        <v>0</v>
      </c>
      <c r="F42" s="129">
        <f>SUM(D42:E42)</f>
        <v>0</v>
      </c>
      <c r="G42" s="6">
        <f t="shared" si="5"/>
        <v>66</v>
      </c>
      <c r="H42" s="239" t="str">
        <f t="shared" si="6"/>
        <v>X</v>
      </c>
    </row>
    <row r="43" spans="2:8">
      <c r="B43" s="238">
        <v>18</v>
      </c>
      <c r="C43" s="6" t="s">
        <v>220</v>
      </c>
      <c r="D43" s="129">
        <f>SUMIFS('RELACIÓN FACTURAS ACTUACIÓN 2'!$X$8:$X$67,'RELACIÓN FACTURAS ACTUACIÓN 2'!$T$8:$T$67,C43,'RELACIÓN FACTURAS ACTUACIÓN 2'!$U$8:$U$67,$D$14)</f>
        <v>0</v>
      </c>
      <c r="E43" s="129">
        <f>SUMIFS('RELACIÓN FACTURAS ACTUACIÓN 2'!$X$8:$X$67,'RELACIÓN FACTURAS ACTUACIÓN 2'!$T$8:$T$67,C43,'RELACIÓN FACTURAS ACTUACIÓN 2'!$U$8:$U$67,$D$15)</f>
        <v>0</v>
      </c>
      <c r="F43" s="129">
        <f t="shared" ref="F43:F56" si="8">SUM(D43:E43)</f>
        <v>0</v>
      </c>
      <c r="G43" s="6">
        <f t="shared" si="5"/>
        <v>66</v>
      </c>
      <c r="H43" s="239" t="str">
        <f t="shared" si="6"/>
        <v>X</v>
      </c>
    </row>
    <row r="44" spans="2:8">
      <c r="B44" s="238">
        <v>19</v>
      </c>
      <c r="C44" s="6" t="s">
        <v>221</v>
      </c>
      <c r="D44" s="129">
        <f>SUMIFS('RELACIÓN FACTURAS ACTUACIÓN 2'!$X$8:$X$67,'RELACIÓN FACTURAS ACTUACIÓN 2'!$T$8:$T$67,C44,'RELACIÓN FACTURAS ACTUACIÓN 2'!$U$8:$U$67,$D$14)</f>
        <v>0</v>
      </c>
      <c r="E44" s="129">
        <f>SUMIFS('RELACIÓN FACTURAS ACTUACIÓN 2'!$X$8:$X$67,'RELACIÓN FACTURAS ACTUACIÓN 2'!$T$8:$T$67,C44,'RELACIÓN FACTURAS ACTUACIÓN 2'!$U$8:$U$67,$D$15)</f>
        <v>0</v>
      </c>
      <c r="F44" s="129">
        <f t="shared" si="8"/>
        <v>0</v>
      </c>
      <c r="G44" s="6">
        <f t="shared" si="5"/>
        <v>66</v>
      </c>
      <c r="H44" s="239" t="str">
        <f t="shared" si="6"/>
        <v>X</v>
      </c>
    </row>
    <row r="45" spans="2:8">
      <c r="B45" s="238">
        <v>20</v>
      </c>
      <c r="C45" s="6" t="s">
        <v>222</v>
      </c>
      <c r="D45" s="129">
        <f>SUMIFS('RELACIÓN FACTURAS ACTUACIÓN 2'!$X$8:$X$67,'RELACIÓN FACTURAS ACTUACIÓN 2'!$T$8:$T$67,C45,'RELACIÓN FACTURAS ACTUACIÓN 2'!$U$8:$U$67,$D$14)</f>
        <v>0</v>
      </c>
      <c r="E45" s="129">
        <f>SUMIFS('RELACIÓN FACTURAS ACTUACIÓN 2'!$X$8:$X$67,'RELACIÓN FACTURAS ACTUACIÓN 2'!$T$8:$T$67,C45,'RELACIÓN FACTURAS ACTUACIÓN 2'!$U$8:$U$67,$D$15)</f>
        <v>0</v>
      </c>
      <c r="F45" s="129">
        <f t="shared" si="8"/>
        <v>0</v>
      </c>
      <c r="G45" s="6">
        <f t="shared" si="5"/>
        <v>66</v>
      </c>
      <c r="H45" s="239" t="str">
        <f t="shared" si="6"/>
        <v>X</v>
      </c>
    </row>
    <row r="46" spans="2:8">
      <c r="B46" s="238">
        <v>21</v>
      </c>
      <c r="C46" s="6" t="s">
        <v>223</v>
      </c>
      <c r="D46" s="129">
        <f>SUMIFS('RELACIÓN FACTURAS ACTUACIÓN 2'!$X$8:$X$67,'RELACIÓN FACTURAS ACTUACIÓN 2'!$T$8:$T$67,C46,'RELACIÓN FACTURAS ACTUACIÓN 2'!$U$8:$U$67,$D$14)</f>
        <v>0</v>
      </c>
      <c r="E46" s="129">
        <f>SUMIFS('RELACIÓN FACTURAS ACTUACIÓN 2'!$X$8:$X$67,'RELACIÓN FACTURAS ACTUACIÓN 2'!$T$8:$T$67,C46,'RELACIÓN FACTURAS ACTUACIÓN 2'!$U$8:$U$67,$D$15)</f>
        <v>0</v>
      </c>
      <c r="F46" s="129">
        <f t="shared" si="8"/>
        <v>0</v>
      </c>
      <c r="G46" s="6">
        <f t="shared" si="5"/>
        <v>66</v>
      </c>
      <c r="H46" s="239" t="str">
        <f t="shared" si="6"/>
        <v>X</v>
      </c>
    </row>
    <row r="47" spans="2:8">
      <c r="B47" s="238">
        <v>22</v>
      </c>
      <c r="C47" s="6" t="s">
        <v>224</v>
      </c>
      <c r="D47" s="129">
        <f>SUMIFS('RELACIÓN FACTURAS ACTUACIÓN 2'!$X$8:$X$67,'RELACIÓN FACTURAS ACTUACIÓN 2'!$T$8:$T$67,C47,'RELACIÓN FACTURAS ACTUACIÓN 2'!$U$8:$U$67,$D$14)</f>
        <v>0</v>
      </c>
      <c r="E47" s="129">
        <f>SUMIFS('RELACIÓN FACTURAS ACTUACIÓN 2'!$X$8:$X$67,'RELACIÓN FACTURAS ACTUACIÓN 2'!$T$8:$T$67,C47,'RELACIÓN FACTURAS ACTUACIÓN 2'!$U$8:$U$67,$D$15)</f>
        <v>0</v>
      </c>
      <c r="F47" s="129">
        <f t="shared" si="8"/>
        <v>0</v>
      </c>
      <c r="G47" s="6">
        <f t="shared" si="5"/>
        <v>66</v>
      </c>
      <c r="H47" s="239" t="str">
        <f t="shared" si="6"/>
        <v>X</v>
      </c>
    </row>
    <row r="48" spans="2:8">
      <c r="B48" s="238">
        <v>23</v>
      </c>
      <c r="C48" s="6" t="s">
        <v>225</v>
      </c>
      <c r="D48" s="129">
        <f>SUMIFS('RELACIÓN FACTURAS ACTUACIÓN 2'!$X$8:$X$67,'RELACIÓN FACTURAS ACTUACIÓN 2'!$T$8:$T$67,C48,'RELACIÓN FACTURAS ACTUACIÓN 2'!$U$8:$U$67,$D$14)</f>
        <v>0</v>
      </c>
      <c r="E48" s="129">
        <f>SUMIFS('RELACIÓN FACTURAS ACTUACIÓN 2'!$X$8:$X$67,'RELACIÓN FACTURAS ACTUACIÓN 2'!$T$8:$T$67,C48,'RELACIÓN FACTURAS ACTUACIÓN 2'!$U$8:$U$67,$D$15)</f>
        <v>0</v>
      </c>
      <c r="F48" s="129">
        <f t="shared" si="8"/>
        <v>0</v>
      </c>
      <c r="G48" s="6">
        <f t="shared" si="5"/>
        <v>66</v>
      </c>
      <c r="H48" s="239" t="str">
        <f t="shared" si="6"/>
        <v>X</v>
      </c>
    </row>
    <row r="49" spans="2:8">
      <c r="B49" s="238">
        <v>24</v>
      </c>
      <c r="C49" s="6" t="s">
        <v>226</v>
      </c>
      <c r="D49" s="129">
        <f>SUMIFS('RELACIÓN FACTURAS ACTUACIÓN 2'!$X$8:$X$67,'RELACIÓN FACTURAS ACTUACIÓN 2'!$T$8:$T$67,C49,'RELACIÓN FACTURAS ACTUACIÓN 2'!$U$8:$U$67,$D$14)</f>
        <v>0</v>
      </c>
      <c r="E49" s="129">
        <f>SUMIFS('RELACIÓN FACTURAS ACTUACIÓN 2'!$X$8:$X$67,'RELACIÓN FACTURAS ACTUACIÓN 2'!$T$8:$T$67,C49,'RELACIÓN FACTURAS ACTUACIÓN 2'!$U$8:$U$67,$D$15)</f>
        <v>0</v>
      </c>
      <c r="F49" s="129">
        <f t="shared" si="8"/>
        <v>0</v>
      </c>
      <c r="G49" s="6">
        <f t="shared" si="5"/>
        <v>66</v>
      </c>
      <c r="H49" s="239" t="str">
        <f t="shared" si="6"/>
        <v>X</v>
      </c>
    </row>
    <row r="50" spans="2:8">
      <c r="B50" s="238">
        <v>25</v>
      </c>
      <c r="C50" s="6" t="s">
        <v>227</v>
      </c>
      <c r="D50" s="129">
        <f>SUMIFS('RELACIÓN FACTURAS ACTUACIÓN 2'!$X$8:$X$67,'RELACIÓN FACTURAS ACTUACIÓN 2'!$T$8:$T$67,C50,'RELACIÓN FACTURAS ACTUACIÓN 2'!$U$8:$U$67,$D$14)</f>
        <v>0</v>
      </c>
      <c r="E50" s="129">
        <f>SUMIFS('RELACIÓN FACTURAS ACTUACIÓN 2'!$X$8:$X$67,'RELACIÓN FACTURAS ACTUACIÓN 2'!$T$8:$T$67,C50,'RELACIÓN FACTURAS ACTUACIÓN 2'!$U$8:$U$67,$D$15)</f>
        <v>0</v>
      </c>
      <c r="F50" s="129">
        <f t="shared" si="8"/>
        <v>0</v>
      </c>
      <c r="G50" s="6">
        <f t="shared" si="5"/>
        <v>66</v>
      </c>
      <c r="H50" s="239" t="str">
        <f t="shared" si="6"/>
        <v>X</v>
      </c>
    </row>
    <row r="51" spans="2:8">
      <c r="B51" s="238">
        <v>26</v>
      </c>
      <c r="C51" s="6" t="s">
        <v>228</v>
      </c>
      <c r="D51" s="129">
        <f>SUMIFS('RELACIÓN FACTURAS ACTUACIÓN 2'!$X$8:$X$67,'RELACIÓN FACTURAS ACTUACIÓN 2'!$T$8:$T$67,C51,'RELACIÓN FACTURAS ACTUACIÓN 2'!$U$8:$U$67,$D$14)</f>
        <v>0</v>
      </c>
      <c r="E51" s="129">
        <f>SUMIFS('RELACIÓN FACTURAS ACTUACIÓN 2'!$X$8:$X$67,'RELACIÓN FACTURAS ACTUACIÓN 2'!$T$8:$T$67,C51,'RELACIÓN FACTURAS ACTUACIÓN 2'!$U$8:$U$67,$D$15)</f>
        <v>0</v>
      </c>
      <c r="F51" s="129">
        <f t="shared" si="8"/>
        <v>0</v>
      </c>
      <c r="G51" s="6">
        <f t="shared" si="5"/>
        <v>66</v>
      </c>
      <c r="H51" s="239" t="str">
        <f t="shared" si="6"/>
        <v>X</v>
      </c>
    </row>
    <row r="52" spans="2:8">
      <c r="B52" s="238">
        <v>27</v>
      </c>
      <c r="C52" s="6" t="s">
        <v>229</v>
      </c>
      <c r="D52" s="129">
        <f>SUMIFS('RELACIÓN FACTURAS ACTUACIÓN 2'!$X$8:$X$67,'RELACIÓN FACTURAS ACTUACIÓN 2'!$T$8:$T$67,C52,'RELACIÓN FACTURAS ACTUACIÓN 2'!$U$8:$U$67,$D$14)</f>
        <v>0</v>
      </c>
      <c r="E52" s="129">
        <f>SUMIFS('RELACIÓN FACTURAS ACTUACIÓN 2'!$X$8:$X$67,'RELACIÓN FACTURAS ACTUACIÓN 2'!$T$8:$T$67,C52,'RELACIÓN FACTURAS ACTUACIÓN 2'!$U$8:$U$67,$D$15)</f>
        <v>0</v>
      </c>
      <c r="F52" s="129">
        <f t="shared" si="8"/>
        <v>0</v>
      </c>
      <c r="G52" s="6">
        <f t="shared" si="5"/>
        <v>66</v>
      </c>
      <c r="H52" s="239" t="str">
        <f t="shared" si="6"/>
        <v>X</v>
      </c>
    </row>
    <row r="53" spans="2:8">
      <c r="B53" s="238">
        <v>28</v>
      </c>
      <c r="C53" s="6" t="s">
        <v>230</v>
      </c>
      <c r="D53" s="129">
        <f>SUMIFS('RELACIÓN FACTURAS ACTUACIÓN 2'!$X$8:$X$67,'RELACIÓN FACTURAS ACTUACIÓN 2'!$T$8:$T$67,C53,'RELACIÓN FACTURAS ACTUACIÓN 2'!$U$8:$U$67,$D$14)</f>
        <v>0</v>
      </c>
      <c r="E53" s="129">
        <f>SUMIFS('RELACIÓN FACTURAS ACTUACIÓN 2'!$X$8:$X$67,'RELACIÓN FACTURAS ACTUACIÓN 2'!$T$8:$T$67,C53,'RELACIÓN FACTURAS ACTUACIÓN 2'!$U$8:$U$67,$D$15)</f>
        <v>0</v>
      </c>
      <c r="F53" s="129">
        <f t="shared" si="8"/>
        <v>0</v>
      </c>
      <c r="G53" s="6">
        <f t="shared" si="5"/>
        <v>66</v>
      </c>
      <c r="H53" s="239" t="str">
        <f t="shared" si="6"/>
        <v>X</v>
      </c>
    </row>
    <row r="54" spans="2:8">
      <c r="B54" s="238">
        <v>29</v>
      </c>
      <c r="C54" s="6" t="s">
        <v>231</v>
      </c>
      <c r="D54" s="129">
        <f>SUMIFS('RELACIÓN FACTURAS ACTUACIÓN 2'!$X$8:$X$67,'RELACIÓN FACTURAS ACTUACIÓN 2'!$T$8:$T$67,C54,'RELACIÓN FACTURAS ACTUACIÓN 2'!$U$8:$U$67,$D$14)</f>
        <v>0</v>
      </c>
      <c r="E54" s="129">
        <f>SUMIFS('RELACIÓN FACTURAS ACTUACIÓN 2'!$X$8:$X$67,'RELACIÓN FACTURAS ACTUACIÓN 2'!$T$8:$T$67,C54,'RELACIÓN FACTURAS ACTUACIÓN 2'!$U$8:$U$67,$D$15)</f>
        <v>0</v>
      </c>
      <c r="F54" s="129">
        <f t="shared" si="8"/>
        <v>0</v>
      </c>
      <c r="G54" s="6">
        <f t="shared" si="5"/>
        <v>66</v>
      </c>
      <c r="H54" s="239" t="str">
        <f t="shared" si="6"/>
        <v>X</v>
      </c>
    </row>
    <row r="55" spans="2:8">
      <c r="B55" s="238">
        <v>30</v>
      </c>
      <c r="C55" s="6" t="s">
        <v>232</v>
      </c>
      <c r="D55" s="129">
        <f>SUMIFS('RELACIÓN FACTURAS ACTUACIÓN 2'!$X$8:$X$67,'RELACIÓN FACTURAS ACTUACIÓN 2'!$T$8:$T$67,C55,'RELACIÓN FACTURAS ACTUACIÓN 2'!$U$8:$U$67,$D$14)</f>
        <v>0</v>
      </c>
      <c r="E55" s="129">
        <f>SUMIFS('RELACIÓN FACTURAS ACTUACIÓN 2'!$X$8:$X$67,'RELACIÓN FACTURAS ACTUACIÓN 2'!$T$8:$T$67,C55,'RELACIÓN FACTURAS ACTUACIÓN 2'!$U$8:$U$67,$D$15)</f>
        <v>0</v>
      </c>
      <c r="F55" s="129">
        <f t="shared" si="8"/>
        <v>0</v>
      </c>
      <c r="G55" s="6">
        <f t="shared" si="5"/>
        <v>66</v>
      </c>
      <c r="H55" s="239" t="str">
        <f t="shared" si="6"/>
        <v>X</v>
      </c>
    </row>
    <row r="56" spans="2:8">
      <c r="B56" s="238">
        <v>31</v>
      </c>
      <c r="C56" s="6" t="s">
        <v>233</v>
      </c>
      <c r="D56" s="129">
        <f>SUMIFS('RELACIÓN FACTURAS ACTUACIÓN 2'!$X$8:$X$67,'RELACIÓN FACTURAS ACTUACIÓN 2'!$T$8:$T$67,C56,'RELACIÓN FACTURAS ACTUACIÓN 2'!$U$8:$U$67,$D$14)</f>
        <v>0</v>
      </c>
      <c r="E56" s="129">
        <f>SUMIFS('RELACIÓN FACTURAS ACTUACIÓN 2'!$X$8:$X$67,'RELACIÓN FACTURAS ACTUACIÓN 2'!$T$8:$T$67,C56,'RELACIÓN FACTURAS ACTUACIÓN 2'!$U$8:$U$67,$D$15)</f>
        <v>0</v>
      </c>
      <c r="F56" s="129">
        <f t="shared" si="8"/>
        <v>0</v>
      </c>
      <c r="G56" s="6">
        <f t="shared" si="5"/>
        <v>66</v>
      </c>
      <c r="H56" s="239" t="str">
        <f t="shared" si="6"/>
        <v>X</v>
      </c>
    </row>
    <row r="57" spans="2:8">
      <c r="B57" s="238">
        <v>32</v>
      </c>
      <c r="C57" s="6" t="s">
        <v>234</v>
      </c>
      <c r="D57" s="129">
        <f>SUM(D42:D56)</f>
        <v>0</v>
      </c>
      <c r="E57" s="129">
        <f t="shared" ref="E57" si="9">SUM(E42:E56)</f>
        <v>0</v>
      </c>
      <c r="F57" s="129">
        <f t="shared" ref="F57" si="10">SUM(F42:F56)</f>
        <v>0</v>
      </c>
      <c r="G57" s="6">
        <f t="shared" si="5"/>
        <v>66</v>
      </c>
      <c r="H57" s="239" t="str">
        <f t="shared" si="6"/>
        <v>X</v>
      </c>
    </row>
    <row r="58" spans="2:8">
      <c r="B58" s="238">
        <v>33</v>
      </c>
      <c r="C58" s="6" t="s">
        <v>235</v>
      </c>
      <c r="D58" s="129">
        <f>SUMIFS('RELACIÓN FACTURAS ACTUACIÓN 3'!$X$8:$X$67,'RELACIÓN FACTURAS ACTUACIÓN 3'!$T$8:$T$67,C58,'RELACIÓN FACTURAS ACTUACIÓN 3'!$U$8:$U$67,$D$14)</f>
        <v>0</v>
      </c>
      <c r="E58" s="129">
        <f>SUMIFS('RELACIÓN FACTURAS ACTUACIÓN 3'!$X$8:$X$67,'RELACIÓN FACTURAS ACTUACIÓN 3'!$T$8:$T$67,C58,'RELACIÓN FACTURAS ACTUACIÓN 3'!$U$8:$U$67,$D$15)</f>
        <v>0</v>
      </c>
      <c r="F58" s="129">
        <f>SUM(D58:E58)</f>
        <v>0</v>
      </c>
      <c r="G58" s="6">
        <f t="shared" si="5"/>
        <v>66</v>
      </c>
      <c r="H58" s="239" t="str">
        <f t="shared" si="6"/>
        <v>X</v>
      </c>
    </row>
    <row r="59" spans="2:8">
      <c r="B59" s="238">
        <v>34</v>
      </c>
      <c r="C59" s="6" t="s">
        <v>236</v>
      </c>
      <c r="D59" s="129">
        <f>SUMIFS('RELACIÓN FACTURAS ACTUACIÓN 3'!$X$8:$X$67,'RELACIÓN FACTURAS ACTUACIÓN 3'!$T$8:$T$67,C59,'RELACIÓN FACTURAS ACTUACIÓN 3'!$U$8:$U$67,$D$14)</f>
        <v>0</v>
      </c>
      <c r="E59" s="129">
        <f>SUMIFS('RELACIÓN FACTURAS ACTUACIÓN 3'!$X$8:$X$67,'RELACIÓN FACTURAS ACTUACIÓN 3'!$T$8:$T$67,C59,'RELACIÓN FACTURAS ACTUACIÓN 3'!$U$8:$U$67,$D$15)</f>
        <v>0</v>
      </c>
      <c r="F59" s="129">
        <f t="shared" ref="F59:F72" si="11">SUM(D59:E59)</f>
        <v>0</v>
      </c>
      <c r="G59" s="6">
        <f t="shared" si="5"/>
        <v>66</v>
      </c>
      <c r="H59" s="239" t="str">
        <f t="shared" si="6"/>
        <v>X</v>
      </c>
    </row>
    <row r="60" spans="2:8">
      <c r="B60" s="238">
        <v>35</v>
      </c>
      <c r="C60" s="6" t="s">
        <v>237</v>
      </c>
      <c r="D60" s="129">
        <f>SUMIFS('RELACIÓN FACTURAS ACTUACIÓN 3'!$X$8:$X$67,'RELACIÓN FACTURAS ACTUACIÓN 3'!$T$8:$T$67,C60,'RELACIÓN FACTURAS ACTUACIÓN 3'!$U$8:$U$67,$D$14)</f>
        <v>0</v>
      </c>
      <c r="E60" s="129">
        <f>SUMIFS('RELACIÓN FACTURAS ACTUACIÓN 3'!$X$8:$X$67,'RELACIÓN FACTURAS ACTUACIÓN 3'!$T$8:$T$67,C60,'RELACIÓN FACTURAS ACTUACIÓN 3'!$U$8:$U$67,$D$15)</f>
        <v>0</v>
      </c>
      <c r="F60" s="129">
        <f t="shared" si="11"/>
        <v>0</v>
      </c>
      <c r="G60" s="6">
        <f t="shared" si="5"/>
        <v>66</v>
      </c>
      <c r="H60" s="239" t="str">
        <f t="shared" si="6"/>
        <v>X</v>
      </c>
    </row>
    <row r="61" spans="2:8">
      <c r="B61" s="238">
        <v>36</v>
      </c>
      <c r="C61" s="6" t="s">
        <v>238</v>
      </c>
      <c r="D61" s="129">
        <f>SUMIFS('RELACIÓN FACTURAS ACTUACIÓN 3'!$X$8:$X$67,'RELACIÓN FACTURAS ACTUACIÓN 3'!$T$8:$T$67,C61,'RELACIÓN FACTURAS ACTUACIÓN 3'!$U$8:$U$67,$D$14)</f>
        <v>0</v>
      </c>
      <c r="E61" s="129">
        <f>SUMIFS('RELACIÓN FACTURAS ACTUACIÓN 3'!$X$8:$X$67,'RELACIÓN FACTURAS ACTUACIÓN 3'!$T$8:$T$67,C61,'RELACIÓN FACTURAS ACTUACIÓN 3'!$U$8:$U$67,$D$15)</f>
        <v>0</v>
      </c>
      <c r="F61" s="129">
        <f t="shared" si="11"/>
        <v>0</v>
      </c>
      <c r="G61" s="6">
        <f t="shared" si="5"/>
        <v>66</v>
      </c>
      <c r="H61" s="239" t="str">
        <f t="shared" si="6"/>
        <v>X</v>
      </c>
    </row>
    <row r="62" spans="2:8">
      <c r="B62" s="238">
        <v>37</v>
      </c>
      <c r="C62" s="6" t="s">
        <v>239</v>
      </c>
      <c r="D62" s="129">
        <f>SUMIFS('RELACIÓN FACTURAS ACTUACIÓN 3'!$X$8:$X$67,'RELACIÓN FACTURAS ACTUACIÓN 3'!$T$8:$T$67,C62,'RELACIÓN FACTURAS ACTUACIÓN 3'!$U$8:$U$67,$D$14)</f>
        <v>0</v>
      </c>
      <c r="E62" s="129">
        <f>SUMIFS('RELACIÓN FACTURAS ACTUACIÓN 3'!$X$8:$X$67,'RELACIÓN FACTURAS ACTUACIÓN 3'!$T$8:$T$67,C62,'RELACIÓN FACTURAS ACTUACIÓN 3'!$U$8:$U$67,$D$15)</f>
        <v>0</v>
      </c>
      <c r="F62" s="129">
        <f t="shared" si="11"/>
        <v>0</v>
      </c>
      <c r="G62" s="6">
        <f t="shared" si="5"/>
        <v>66</v>
      </c>
      <c r="H62" s="239" t="str">
        <f t="shared" si="6"/>
        <v>X</v>
      </c>
    </row>
    <row r="63" spans="2:8">
      <c r="B63" s="238">
        <v>38</v>
      </c>
      <c r="C63" s="6" t="s">
        <v>240</v>
      </c>
      <c r="D63" s="129">
        <f>SUMIFS('RELACIÓN FACTURAS ACTUACIÓN 3'!$X$8:$X$67,'RELACIÓN FACTURAS ACTUACIÓN 3'!$T$8:$T$67,C63,'RELACIÓN FACTURAS ACTUACIÓN 3'!$U$8:$U$67,$D$14)</f>
        <v>0</v>
      </c>
      <c r="E63" s="129">
        <f>SUMIFS('RELACIÓN FACTURAS ACTUACIÓN 3'!$X$8:$X$67,'RELACIÓN FACTURAS ACTUACIÓN 3'!$T$8:$T$67,C63,'RELACIÓN FACTURAS ACTUACIÓN 3'!$U$8:$U$67,$D$15)</f>
        <v>0</v>
      </c>
      <c r="F63" s="129">
        <f t="shared" si="11"/>
        <v>0</v>
      </c>
      <c r="G63" s="6">
        <f t="shared" si="5"/>
        <v>66</v>
      </c>
      <c r="H63" s="239" t="str">
        <f t="shared" si="6"/>
        <v>X</v>
      </c>
    </row>
    <row r="64" spans="2:8">
      <c r="B64" s="238">
        <v>39</v>
      </c>
      <c r="C64" s="6" t="s">
        <v>241</v>
      </c>
      <c r="D64" s="129">
        <f>SUMIFS('RELACIÓN FACTURAS ACTUACIÓN 3'!$X$8:$X$67,'RELACIÓN FACTURAS ACTUACIÓN 3'!$T$8:$T$67,C64,'RELACIÓN FACTURAS ACTUACIÓN 3'!$U$8:$U$67,$D$14)</f>
        <v>0</v>
      </c>
      <c r="E64" s="129">
        <f>SUMIFS('RELACIÓN FACTURAS ACTUACIÓN 3'!$X$8:$X$67,'RELACIÓN FACTURAS ACTUACIÓN 3'!$T$8:$T$67,C64,'RELACIÓN FACTURAS ACTUACIÓN 3'!$U$8:$U$67,$D$15)</f>
        <v>0</v>
      </c>
      <c r="F64" s="129">
        <f t="shared" si="11"/>
        <v>0</v>
      </c>
      <c r="G64" s="6">
        <f t="shared" si="5"/>
        <v>66</v>
      </c>
      <c r="H64" s="239" t="str">
        <f t="shared" si="6"/>
        <v>X</v>
      </c>
    </row>
    <row r="65" spans="2:8">
      <c r="B65" s="238">
        <v>40</v>
      </c>
      <c r="C65" s="6" t="s">
        <v>242</v>
      </c>
      <c r="D65" s="129">
        <f>SUMIFS('RELACIÓN FACTURAS ACTUACIÓN 3'!$X$8:$X$67,'RELACIÓN FACTURAS ACTUACIÓN 3'!$T$8:$T$67,C65,'RELACIÓN FACTURAS ACTUACIÓN 3'!$U$8:$U$67,$D$14)</f>
        <v>0</v>
      </c>
      <c r="E65" s="129">
        <f>SUMIFS('RELACIÓN FACTURAS ACTUACIÓN 3'!$X$8:$X$67,'RELACIÓN FACTURAS ACTUACIÓN 3'!$T$8:$T$67,C65,'RELACIÓN FACTURAS ACTUACIÓN 3'!$U$8:$U$67,$D$15)</f>
        <v>0</v>
      </c>
      <c r="F65" s="129">
        <f t="shared" si="11"/>
        <v>0</v>
      </c>
      <c r="G65" s="6">
        <f t="shared" si="5"/>
        <v>66</v>
      </c>
      <c r="H65" s="239" t="str">
        <f t="shared" si="6"/>
        <v>X</v>
      </c>
    </row>
    <row r="66" spans="2:8">
      <c r="B66" s="238">
        <v>41</v>
      </c>
      <c r="C66" s="6" t="s">
        <v>243</v>
      </c>
      <c r="D66" s="129">
        <f>SUMIFS('RELACIÓN FACTURAS ACTUACIÓN 3'!$X$8:$X$67,'RELACIÓN FACTURAS ACTUACIÓN 3'!$T$8:$T$67,C66,'RELACIÓN FACTURAS ACTUACIÓN 3'!$U$8:$U$67,$D$14)</f>
        <v>0</v>
      </c>
      <c r="E66" s="129">
        <f>SUMIFS('RELACIÓN FACTURAS ACTUACIÓN 3'!$X$8:$X$67,'RELACIÓN FACTURAS ACTUACIÓN 3'!$T$8:$T$67,C66,'RELACIÓN FACTURAS ACTUACIÓN 3'!$U$8:$U$67,$D$15)</f>
        <v>0</v>
      </c>
      <c r="F66" s="129">
        <f t="shared" si="11"/>
        <v>0</v>
      </c>
      <c r="G66" s="6">
        <f t="shared" si="5"/>
        <v>66</v>
      </c>
      <c r="H66" s="239" t="str">
        <f t="shared" si="6"/>
        <v>X</v>
      </c>
    </row>
    <row r="67" spans="2:8">
      <c r="B67" s="238">
        <v>42</v>
      </c>
      <c r="C67" s="6" t="s">
        <v>244</v>
      </c>
      <c r="D67" s="129">
        <f>SUMIFS('RELACIÓN FACTURAS ACTUACIÓN 3'!$X$8:$X$67,'RELACIÓN FACTURAS ACTUACIÓN 3'!$T$8:$T$67,C67,'RELACIÓN FACTURAS ACTUACIÓN 3'!$U$8:$U$67,$D$14)</f>
        <v>0</v>
      </c>
      <c r="E67" s="129">
        <f>SUMIFS('RELACIÓN FACTURAS ACTUACIÓN 3'!$X$8:$X$67,'RELACIÓN FACTURAS ACTUACIÓN 3'!$T$8:$T$67,C67,'RELACIÓN FACTURAS ACTUACIÓN 3'!$U$8:$U$67,$D$15)</f>
        <v>0</v>
      </c>
      <c r="F67" s="129">
        <f t="shared" si="11"/>
        <v>0</v>
      </c>
      <c r="G67" s="6">
        <f t="shared" si="5"/>
        <v>66</v>
      </c>
      <c r="H67" s="239" t="str">
        <f t="shared" si="6"/>
        <v>X</v>
      </c>
    </row>
    <row r="68" spans="2:8">
      <c r="B68" s="238">
        <v>43</v>
      </c>
      <c r="C68" s="6" t="s">
        <v>245</v>
      </c>
      <c r="D68" s="129">
        <f>SUMIFS('RELACIÓN FACTURAS ACTUACIÓN 3'!$X$8:$X$67,'RELACIÓN FACTURAS ACTUACIÓN 3'!$T$8:$T$67,C68,'RELACIÓN FACTURAS ACTUACIÓN 3'!$U$8:$U$67,$D$14)</f>
        <v>0</v>
      </c>
      <c r="E68" s="129">
        <f>SUMIFS('RELACIÓN FACTURAS ACTUACIÓN 3'!$X$8:$X$67,'RELACIÓN FACTURAS ACTUACIÓN 3'!$T$8:$T$67,C68,'RELACIÓN FACTURAS ACTUACIÓN 3'!$U$8:$U$67,$D$15)</f>
        <v>0</v>
      </c>
      <c r="F68" s="129">
        <f t="shared" si="11"/>
        <v>0</v>
      </c>
      <c r="G68" s="6">
        <f t="shared" si="5"/>
        <v>66</v>
      </c>
      <c r="H68" s="239" t="str">
        <f t="shared" si="6"/>
        <v>X</v>
      </c>
    </row>
    <row r="69" spans="2:8">
      <c r="B69" s="238">
        <v>44</v>
      </c>
      <c r="C69" s="6" t="s">
        <v>246</v>
      </c>
      <c r="D69" s="129">
        <f>SUMIFS('RELACIÓN FACTURAS ACTUACIÓN 3'!$X$8:$X$67,'RELACIÓN FACTURAS ACTUACIÓN 3'!$T$8:$T$67,C69,'RELACIÓN FACTURAS ACTUACIÓN 3'!$U$8:$U$67,$D$14)</f>
        <v>0</v>
      </c>
      <c r="E69" s="129">
        <f>SUMIFS('RELACIÓN FACTURAS ACTUACIÓN 3'!$X$8:$X$67,'RELACIÓN FACTURAS ACTUACIÓN 3'!$T$8:$T$67,C69,'RELACIÓN FACTURAS ACTUACIÓN 3'!$U$8:$U$67,$D$15)</f>
        <v>0</v>
      </c>
      <c r="F69" s="129">
        <f t="shared" si="11"/>
        <v>0</v>
      </c>
      <c r="G69" s="6">
        <f t="shared" si="5"/>
        <v>66</v>
      </c>
      <c r="H69" s="239" t="str">
        <f t="shared" si="6"/>
        <v>X</v>
      </c>
    </row>
    <row r="70" spans="2:8">
      <c r="B70" s="238">
        <v>45</v>
      </c>
      <c r="C70" s="6" t="s">
        <v>247</v>
      </c>
      <c r="D70" s="129">
        <f>SUMIFS('RELACIÓN FACTURAS ACTUACIÓN 3'!$X$8:$X$67,'RELACIÓN FACTURAS ACTUACIÓN 3'!$T$8:$T$67,C70,'RELACIÓN FACTURAS ACTUACIÓN 3'!$U$8:$U$67,$D$14)</f>
        <v>0</v>
      </c>
      <c r="E70" s="129">
        <f>SUMIFS('RELACIÓN FACTURAS ACTUACIÓN 3'!$X$8:$X$67,'RELACIÓN FACTURAS ACTUACIÓN 3'!$T$8:$T$67,C70,'RELACIÓN FACTURAS ACTUACIÓN 3'!$U$8:$U$67,$D$15)</f>
        <v>0</v>
      </c>
      <c r="F70" s="129">
        <f t="shared" si="11"/>
        <v>0</v>
      </c>
      <c r="G70" s="6">
        <f t="shared" si="5"/>
        <v>66</v>
      </c>
      <c r="H70" s="239" t="str">
        <f t="shared" si="6"/>
        <v>X</v>
      </c>
    </row>
    <row r="71" spans="2:8">
      <c r="B71" s="238">
        <v>46</v>
      </c>
      <c r="C71" s="6" t="s">
        <v>248</v>
      </c>
      <c r="D71" s="129">
        <f>SUMIFS('RELACIÓN FACTURAS ACTUACIÓN 3'!$X$8:$X$67,'RELACIÓN FACTURAS ACTUACIÓN 3'!$T$8:$T$67,C71,'RELACIÓN FACTURAS ACTUACIÓN 3'!$U$8:$U$67,$D$14)</f>
        <v>0</v>
      </c>
      <c r="E71" s="129">
        <f>SUMIFS('RELACIÓN FACTURAS ACTUACIÓN 3'!$X$8:$X$67,'RELACIÓN FACTURAS ACTUACIÓN 3'!$T$8:$T$67,C71,'RELACIÓN FACTURAS ACTUACIÓN 3'!$U$8:$U$67,$D$15)</f>
        <v>0</v>
      </c>
      <c r="F71" s="129">
        <f t="shared" si="11"/>
        <v>0</v>
      </c>
      <c r="G71" s="6">
        <f t="shared" si="5"/>
        <v>66</v>
      </c>
      <c r="H71" s="239" t="str">
        <f t="shared" si="6"/>
        <v>X</v>
      </c>
    </row>
    <row r="72" spans="2:8">
      <c r="B72" s="238">
        <v>47</v>
      </c>
      <c r="C72" s="6" t="s">
        <v>249</v>
      </c>
      <c r="D72" s="129">
        <f>SUMIFS('RELACIÓN FACTURAS ACTUACIÓN 3'!$X$8:$X$67,'RELACIÓN FACTURAS ACTUACIÓN 3'!$T$8:$T$67,C72,'RELACIÓN FACTURAS ACTUACIÓN 3'!$U$8:$U$67,$D$14)</f>
        <v>0</v>
      </c>
      <c r="E72" s="129">
        <f>SUMIFS('RELACIÓN FACTURAS ACTUACIÓN 3'!$X$8:$X$67,'RELACIÓN FACTURAS ACTUACIÓN 3'!$T$8:$T$67,C72,'RELACIÓN FACTURAS ACTUACIÓN 3'!$U$8:$U$67,$D$15)</f>
        <v>0</v>
      </c>
      <c r="F72" s="129">
        <f t="shared" si="11"/>
        <v>0</v>
      </c>
      <c r="G72" s="6">
        <f t="shared" si="5"/>
        <v>66</v>
      </c>
      <c r="H72" s="239" t="str">
        <f t="shared" si="6"/>
        <v>X</v>
      </c>
    </row>
    <row r="73" spans="2:8">
      <c r="B73" s="238">
        <v>48</v>
      </c>
      <c r="C73" s="6" t="s">
        <v>250</v>
      </c>
      <c r="D73" s="129">
        <f>SUM(D58:D72)</f>
        <v>0</v>
      </c>
      <c r="E73" s="129">
        <f t="shared" ref="E73" si="12">SUM(E58:E72)</f>
        <v>0</v>
      </c>
      <c r="F73" s="129">
        <f t="shared" ref="F73" si="13">SUM(F58:F72)</f>
        <v>0</v>
      </c>
      <c r="G73" s="6">
        <f t="shared" si="5"/>
        <v>66</v>
      </c>
      <c r="H73" s="239" t="str">
        <f t="shared" si="6"/>
        <v>X</v>
      </c>
    </row>
    <row r="74" spans="2:8">
      <c r="B74" s="238">
        <v>49</v>
      </c>
      <c r="C74" s="6" t="s">
        <v>251</v>
      </c>
      <c r="D74" s="129">
        <f>SUMIFS('RELACIÓN FACTURAS ACTUACIÓN 4'!$X$8:$X$67,'RELACIÓN FACTURAS ACTUACIÓN 4'!$T$8:$T$67,C74,'RELACIÓN FACTURAS ACTUACIÓN 4'!$U$8:$U$67,$D$14)</f>
        <v>0</v>
      </c>
      <c r="E74" s="129">
        <f>SUMIFS('RELACIÓN FACTURAS ACTUACIÓN 4'!$X$8:$X$67,'RELACIÓN FACTURAS ACTUACIÓN 4'!$T$8:$T$67,C74,'RELACIÓN FACTURAS ACTUACIÓN 4'!$U$8:$U$67,$D$15)</f>
        <v>0</v>
      </c>
      <c r="F74" s="129">
        <f>SUM(D74:E74)</f>
        <v>0</v>
      </c>
      <c r="G74" s="6">
        <f t="shared" si="5"/>
        <v>66</v>
      </c>
      <c r="H74" s="239" t="str">
        <f t="shared" si="6"/>
        <v>X</v>
      </c>
    </row>
    <row r="75" spans="2:8">
      <c r="B75" s="238">
        <v>50</v>
      </c>
      <c r="C75" s="6" t="s">
        <v>252</v>
      </c>
      <c r="D75" s="129">
        <f>SUMIFS('RELACIÓN FACTURAS ACTUACIÓN 4'!$X$8:$X$67,'RELACIÓN FACTURAS ACTUACIÓN 4'!$T$8:$T$67,C75,'RELACIÓN FACTURAS ACTUACIÓN 4'!$U$8:$U$67,$D$14)</f>
        <v>0</v>
      </c>
      <c r="E75" s="129">
        <f>SUMIFS('RELACIÓN FACTURAS ACTUACIÓN 4'!$X$8:$X$67,'RELACIÓN FACTURAS ACTUACIÓN 4'!$T$8:$T$67,C75,'RELACIÓN FACTURAS ACTUACIÓN 4'!$U$8:$U$67,$D$15)</f>
        <v>0</v>
      </c>
      <c r="F75" s="129">
        <f t="shared" ref="F75:F88" si="14">SUM(D75:E75)</f>
        <v>0</v>
      </c>
      <c r="G75" s="6">
        <f t="shared" si="5"/>
        <v>66</v>
      </c>
      <c r="H75" s="239" t="str">
        <f t="shared" si="6"/>
        <v>X</v>
      </c>
    </row>
    <row r="76" spans="2:8">
      <c r="B76" s="238">
        <v>51</v>
      </c>
      <c r="C76" s="6" t="s">
        <v>253</v>
      </c>
      <c r="D76" s="129">
        <f>SUMIFS('RELACIÓN FACTURAS ACTUACIÓN 4'!$X$8:$X$67,'RELACIÓN FACTURAS ACTUACIÓN 4'!$T$8:$T$67,C76,'RELACIÓN FACTURAS ACTUACIÓN 4'!$U$8:$U$67,$D$14)</f>
        <v>0</v>
      </c>
      <c r="E76" s="129">
        <f>SUMIFS('RELACIÓN FACTURAS ACTUACIÓN 4'!$X$8:$X$67,'RELACIÓN FACTURAS ACTUACIÓN 4'!$T$8:$T$67,C76,'RELACIÓN FACTURAS ACTUACIÓN 4'!$U$8:$U$67,$D$15)</f>
        <v>0</v>
      </c>
      <c r="F76" s="129">
        <f t="shared" si="14"/>
        <v>0</v>
      </c>
      <c r="G76" s="6">
        <f t="shared" si="5"/>
        <v>66</v>
      </c>
      <c r="H76" s="239" t="str">
        <f t="shared" si="6"/>
        <v>X</v>
      </c>
    </row>
    <row r="77" spans="2:8">
      <c r="B77" s="238">
        <v>52</v>
      </c>
      <c r="C77" s="6" t="s">
        <v>254</v>
      </c>
      <c r="D77" s="129">
        <f>SUMIFS('RELACIÓN FACTURAS ACTUACIÓN 4'!$X$8:$X$67,'RELACIÓN FACTURAS ACTUACIÓN 4'!$T$8:$T$67,C77,'RELACIÓN FACTURAS ACTUACIÓN 4'!$U$8:$U$67,$D$14)</f>
        <v>0</v>
      </c>
      <c r="E77" s="129">
        <f>SUMIFS('RELACIÓN FACTURAS ACTUACIÓN 4'!$X$8:$X$67,'RELACIÓN FACTURAS ACTUACIÓN 4'!$T$8:$T$67,C77,'RELACIÓN FACTURAS ACTUACIÓN 4'!$U$8:$U$67,$D$15)</f>
        <v>0</v>
      </c>
      <c r="F77" s="129">
        <f t="shared" si="14"/>
        <v>0</v>
      </c>
      <c r="G77" s="6">
        <f t="shared" si="5"/>
        <v>66</v>
      </c>
      <c r="H77" s="239" t="str">
        <f t="shared" si="6"/>
        <v>X</v>
      </c>
    </row>
    <row r="78" spans="2:8">
      <c r="B78" s="238">
        <v>53</v>
      </c>
      <c r="C78" s="6" t="s">
        <v>255</v>
      </c>
      <c r="D78" s="129">
        <f>SUMIFS('RELACIÓN FACTURAS ACTUACIÓN 4'!$X$8:$X$67,'RELACIÓN FACTURAS ACTUACIÓN 4'!$T$8:$T$67,C78,'RELACIÓN FACTURAS ACTUACIÓN 4'!$U$8:$U$67,$D$14)</f>
        <v>0</v>
      </c>
      <c r="E78" s="129">
        <f>SUMIFS('RELACIÓN FACTURAS ACTUACIÓN 4'!$X$8:$X$67,'RELACIÓN FACTURAS ACTUACIÓN 4'!$T$8:$T$67,C78,'RELACIÓN FACTURAS ACTUACIÓN 4'!$U$8:$U$67,$D$15)</f>
        <v>0</v>
      </c>
      <c r="F78" s="129">
        <f t="shared" si="14"/>
        <v>0</v>
      </c>
      <c r="G78" s="6">
        <f t="shared" si="5"/>
        <v>66</v>
      </c>
      <c r="H78" s="239" t="str">
        <f t="shared" si="6"/>
        <v>X</v>
      </c>
    </row>
    <row r="79" spans="2:8">
      <c r="B79" s="238">
        <v>54</v>
      </c>
      <c r="C79" s="6" t="s">
        <v>256</v>
      </c>
      <c r="D79" s="129">
        <f>SUMIFS('RELACIÓN FACTURAS ACTUACIÓN 4'!$X$8:$X$67,'RELACIÓN FACTURAS ACTUACIÓN 4'!$T$8:$T$67,C79,'RELACIÓN FACTURAS ACTUACIÓN 4'!$U$8:$U$67,$D$14)</f>
        <v>0</v>
      </c>
      <c r="E79" s="129">
        <f>SUMIFS('RELACIÓN FACTURAS ACTUACIÓN 4'!$X$8:$X$67,'RELACIÓN FACTURAS ACTUACIÓN 4'!$T$8:$T$67,C79,'RELACIÓN FACTURAS ACTUACIÓN 4'!$U$8:$U$67,$D$15)</f>
        <v>0</v>
      </c>
      <c r="F79" s="129">
        <f t="shared" si="14"/>
        <v>0</v>
      </c>
      <c r="G79" s="6">
        <f t="shared" si="5"/>
        <v>66</v>
      </c>
      <c r="H79" s="239" t="str">
        <f t="shared" si="6"/>
        <v>X</v>
      </c>
    </row>
    <row r="80" spans="2:8">
      <c r="B80" s="238">
        <v>55</v>
      </c>
      <c r="C80" s="6" t="s">
        <v>257</v>
      </c>
      <c r="D80" s="129">
        <f>SUMIFS('RELACIÓN FACTURAS ACTUACIÓN 4'!$X$8:$X$67,'RELACIÓN FACTURAS ACTUACIÓN 4'!$T$8:$T$67,C80,'RELACIÓN FACTURAS ACTUACIÓN 4'!$U$8:$U$67,$D$14)</f>
        <v>0</v>
      </c>
      <c r="E80" s="129">
        <f>SUMIFS('RELACIÓN FACTURAS ACTUACIÓN 4'!$X$8:$X$67,'RELACIÓN FACTURAS ACTUACIÓN 4'!$T$8:$T$67,C80,'RELACIÓN FACTURAS ACTUACIÓN 4'!$U$8:$U$67,$D$15)</f>
        <v>0</v>
      </c>
      <c r="F80" s="129">
        <f t="shared" si="14"/>
        <v>0</v>
      </c>
      <c r="G80" s="6">
        <f t="shared" si="5"/>
        <v>66</v>
      </c>
      <c r="H80" s="239" t="str">
        <f t="shared" si="6"/>
        <v>X</v>
      </c>
    </row>
    <row r="81" spans="2:8">
      <c r="B81" s="238">
        <v>56</v>
      </c>
      <c r="C81" s="6" t="s">
        <v>258</v>
      </c>
      <c r="D81" s="129">
        <f>SUMIFS('RELACIÓN FACTURAS ACTUACIÓN 4'!$X$8:$X$67,'RELACIÓN FACTURAS ACTUACIÓN 4'!$T$8:$T$67,C81,'RELACIÓN FACTURAS ACTUACIÓN 4'!$U$8:$U$67,$D$14)</f>
        <v>0</v>
      </c>
      <c r="E81" s="129">
        <f>SUMIFS('RELACIÓN FACTURAS ACTUACIÓN 4'!$X$8:$X$67,'RELACIÓN FACTURAS ACTUACIÓN 4'!$T$8:$T$67,C81,'RELACIÓN FACTURAS ACTUACIÓN 4'!$U$8:$U$67,$D$15)</f>
        <v>0</v>
      </c>
      <c r="F81" s="129">
        <f t="shared" si="14"/>
        <v>0</v>
      </c>
      <c r="G81" s="6">
        <f t="shared" si="5"/>
        <v>66</v>
      </c>
      <c r="H81" s="239" t="str">
        <f t="shared" si="6"/>
        <v>X</v>
      </c>
    </row>
    <row r="82" spans="2:8">
      <c r="B82" s="238">
        <v>57</v>
      </c>
      <c r="C82" s="6" t="s">
        <v>259</v>
      </c>
      <c r="D82" s="129">
        <f>SUMIFS('RELACIÓN FACTURAS ACTUACIÓN 4'!$X$8:$X$67,'RELACIÓN FACTURAS ACTUACIÓN 4'!$T$8:$T$67,C82,'RELACIÓN FACTURAS ACTUACIÓN 4'!$U$8:$U$67,$D$14)</f>
        <v>0</v>
      </c>
      <c r="E82" s="129">
        <f>SUMIFS('RELACIÓN FACTURAS ACTUACIÓN 4'!$X$8:$X$67,'RELACIÓN FACTURAS ACTUACIÓN 4'!$T$8:$T$67,C82,'RELACIÓN FACTURAS ACTUACIÓN 4'!$U$8:$U$67,$D$15)</f>
        <v>0</v>
      </c>
      <c r="F82" s="129">
        <f t="shared" si="14"/>
        <v>0</v>
      </c>
      <c r="G82" s="6">
        <f t="shared" si="5"/>
        <v>66</v>
      </c>
      <c r="H82" s="239" t="str">
        <f t="shared" si="6"/>
        <v>X</v>
      </c>
    </row>
    <row r="83" spans="2:8">
      <c r="B83" s="238">
        <v>58</v>
      </c>
      <c r="C83" s="6" t="s">
        <v>260</v>
      </c>
      <c r="D83" s="129">
        <f>SUMIFS('RELACIÓN FACTURAS ACTUACIÓN 4'!$X$8:$X$67,'RELACIÓN FACTURAS ACTUACIÓN 4'!$T$8:$T$67,C83,'RELACIÓN FACTURAS ACTUACIÓN 4'!$U$8:$U$67,$D$14)</f>
        <v>0</v>
      </c>
      <c r="E83" s="129">
        <f>SUMIFS('RELACIÓN FACTURAS ACTUACIÓN 4'!$X$8:$X$67,'RELACIÓN FACTURAS ACTUACIÓN 4'!$T$8:$T$67,C83,'RELACIÓN FACTURAS ACTUACIÓN 4'!$U$8:$U$67,$D$15)</f>
        <v>0</v>
      </c>
      <c r="F83" s="129">
        <f t="shared" si="14"/>
        <v>0</v>
      </c>
      <c r="G83" s="6">
        <f t="shared" si="5"/>
        <v>66</v>
      </c>
      <c r="H83" s="239" t="str">
        <f t="shared" si="6"/>
        <v>X</v>
      </c>
    </row>
    <row r="84" spans="2:8">
      <c r="B84" s="238">
        <v>59</v>
      </c>
      <c r="C84" s="6" t="s">
        <v>261</v>
      </c>
      <c r="D84" s="129">
        <f>SUMIFS('RELACIÓN FACTURAS ACTUACIÓN 4'!$X$8:$X$67,'RELACIÓN FACTURAS ACTUACIÓN 4'!$T$8:$T$67,C84,'RELACIÓN FACTURAS ACTUACIÓN 4'!$U$8:$U$67,$D$14)</f>
        <v>0</v>
      </c>
      <c r="E84" s="129">
        <f>SUMIFS('RELACIÓN FACTURAS ACTUACIÓN 4'!$X$8:$X$67,'RELACIÓN FACTURAS ACTUACIÓN 4'!$T$8:$T$67,C84,'RELACIÓN FACTURAS ACTUACIÓN 4'!$U$8:$U$67,$D$15)</f>
        <v>0</v>
      </c>
      <c r="F84" s="129">
        <f t="shared" si="14"/>
        <v>0</v>
      </c>
      <c r="G84" s="6">
        <f t="shared" si="5"/>
        <v>66</v>
      </c>
      <c r="H84" s="239" t="str">
        <f t="shared" si="6"/>
        <v>X</v>
      </c>
    </row>
    <row r="85" spans="2:8">
      <c r="B85" s="238">
        <v>60</v>
      </c>
      <c r="C85" s="6" t="s">
        <v>262</v>
      </c>
      <c r="D85" s="129">
        <f>SUMIFS('RELACIÓN FACTURAS ACTUACIÓN 4'!$X$8:$X$67,'RELACIÓN FACTURAS ACTUACIÓN 4'!$T$8:$T$67,C85,'RELACIÓN FACTURAS ACTUACIÓN 4'!$U$8:$U$67,$D$14)</f>
        <v>0</v>
      </c>
      <c r="E85" s="129">
        <f>SUMIFS('RELACIÓN FACTURAS ACTUACIÓN 4'!$X$8:$X$67,'RELACIÓN FACTURAS ACTUACIÓN 4'!$T$8:$T$67,C85,'RELACIÓN FACTURAS ACTUACIÓN 4'!$U$8:$U$67,$D$15)</f>
        <v>0</v>
      </c>
      <c r="F85" s="129">
        <f t="shared" si="14"/>
        <v>0</v>
      </c>
      <c r="G85" s="6">
        <f t="shared" si="5"/>
        <v>66</v>
      </c>
      <c r="H85" s="239" t="str">
        <f t="shared" si="6"/>
        <v>X</v>
      </c>
    </row>
    <row r="86" spans="2:8">
      <c r="B86" s="238">
        <v>61</v>
      </c>
      <c r="C86" s="6" t="s">
        <v>263</v>
      </c>
      <c r="D86" s="129">
        <f>SUMIFS('RELACIÓN FACTURAS ACTUACIÓN 4'!$X$8:$X$67,'RELACIÓN FACTURAS ACTUACIÓN 4'!$T$8:$T$67,C86,'RELACIÓN FACTURAS ACTUACIÓN 4'!$U$8:$U$67,$D$14)</f>
        <v>0</v>
      </c>
      <c r="E86" s="129">
        <f>SUMIFS('RELACIÓN FACTURAS ACTUACIÓN 4'!$X$8:$X$67,'RELACIÓN FACTURAS ACTUACIÓN 4'!$T$8:$T$67,C86,'RELACIÓN FACTURAS ACTUACIÓN 4'!$U$8:$U$67,$D$15)</f>
        <v>0</v>
      </c>
      <c r="F86" s="129">
        <f t="shared" si="14"/>
        <v>0</v>
      </c>
      <c r="G86" s="6">
        <f t="shared" si="5"/>
        <v>66</v>
      </c>
      <c r="H86" s="239" t="str">
        <f t="shared" si="6"/>
        <v>X</v>
      </c>
    </row>
    <row r="87" spans="2:8">
      <c r="B87" s="238">
        <v>62</v>
      </c>
      <c r="C87" s="6" t="s">
        <v>264</v>
      </c>
      <c r="D87" s="129">
        <f>SUMIFS('RELACIÓN FACTURAS ACTUACIÓN 4'!$X$8:$X$67,'RELACIÓN FACTURAS ACTUACIÓN 4'!$T$8:$T$67,C87,'RELACIÓN FACTURAS ACTUACIÓN 4'!$U$8:$U$67,$D$14)</f>
        <v>0</v>
      </c>
      <c r="E87" s="129">
        <f>SUMIFS('RELACIÓN FACTURAS ACTUACIÓN 4'!$X$8:$X$67,'RELACIÓN FACTURAS ACTUACIÓN 4'!$T$8:$T$67,C87,'RELACIÓN FACTURAS ACTUACIÓN 4'!$U$8:$U$67,$D$15)</f>
        <v>0</v>
      </c>
      <c r="F87" s="129">
        <f t="shared" si="14"/>
        <v>0</v>
      </c>
      <c r="G87" s="6">
        <f t="shared" si="5"/>
        <v>66</v>
      </c>
      <c r="H87" s="239" t="str">
        <f t="shared" si="6"/>
        <v>X</v>
      </c>
    </row>
    <row r="88" spans="2:8">
      <c r="B88" s="238">
        <v>63</v>
      </c>
      <c r="C88" s="6" t="s">
        <v>265</v>
      </c>
      <c r="D88" s="129">
        <f>SUMIFS('RELACIÓN FACTURAS ACTUACIÓN 4'!$X$8:$X$67,'RELACIÓN FACTURAS ACTUACIÓN 4'!$T$8:$T$67,C88,'RELACIÓN FACTURAS ACTUACIÓN 4'!$U$8:$U$67,$D$14)</f>
        <v>0</v>
      </c>
      <c r="E88" s="129">
        <f>SUMIFS('RELACIÓN FACTURAS ACTUACIÓN 4'!$X$8:$X$67,'RELACIÓN FACTURAS ACTUACIÓN 4'!$T$8:$T$67,C88,'RELACIÓN FACTURAS ACTUACIÓN 4'!$U$8:$U$67,$D$15)</f>
        <v>0</v>
      </c>
      <c r="F88" s="129">
        <f t="shared" si="14"/>
        <v>0</v>
      </c>
      <c r="G88" s="6">
        <f t="shared" si="5"/>
        <v>66</v>
      </c>
      <c r="H88" s="239" t="str">
        <f t="shared" si="6"/>
        <v>X</v>
      </c>
    </row>
    <row r="89" spans="2:8">
      <c r="B89" s="238">
        <v>64</v>
      </c>
      <c r="C89" s="6" t="s">
        <v>266</v>
      </c>
      <c r="D89" s="129">
        <f>SUM(D74:D88)</f>
        <v>0</v>
      </c>
      <c r="E89" s="129">
        <f t="shared" ref="E89" si="15">SUM(E74:E88)</f>
        <v>0</v>
      </c>
      <c r="F89" s="129">
        <f t="shared" ref="F89" si="16">SUM(F74:F88)</f>
        <v>0</v>
      </c>
      <c r="G89" s="6">
        <f t="shared" si="5"/>
        <v>66</v>
      </c>
      <c r="H89" s="239" t="str">
        <f t="shared" si="6"/>
        <v>X</v>
      </c>
    </row>
  </sheetData>
  <sheetProtection algorithmName="SHA-512" hashValue="Ap3RjlWfa2oTuXOhiWnW1urziGjx/cWydqXlIAiT3BAbYV5LqjJgB8mC07jtC9sOc4KPWVpD5Nic8A73j+KlLw==" saltValue="WXT3Jr6vjedszWiHHo6vHQ==" spinCount="100000" sheet="1" objects="1" scenarios="1"/>
  <mergeCells count="4">
    <mergeCell ref="C12:E12"/>
    <mergeCell ref="J12:L12"/>
    <mergeCell ref="E3:K3"/>
    <mergeCell ref="H5:H6"/>
  </mergeCells>
  <phoneticPr fontId="12" type="noConversion"/>
  <conditionalFormatting sqref="A1:XFD4 A8:XFD8 A5:E7 I5:XFD7 A10:XFD89 A9:G9 I9:XFD9">
    <cfRule type="expression" dxfId="2" priority="96">
      <formula>$B$1&lt;&gt;1</formula>
    </cfRule>
  </conditionalFormatting>
  <conditionalFormatting sqref="F5:H5 F6:G6">
    <cfRule type="expression" dxfId="1" priority="2">
      <formula>$B$1&lt;&gt;1</formula>
    </cfRule>
  </conditionalFormatting>
  <conditionalFormatting sqref="H9">
    <cfRule type="expression" dxfId="0" priority="1">
      <formula>$B$1&lt;&gt;1</formula>
    </cfRule>
  </conditionalFormatting>
  <pageMargins left="0.7" right="0.7" top="0.75" bottom="0.75" header="0.3" footer="0.3"/>
  <pageSetup paperSize="9" orientation="portrait" r:id="rId1"/>
  <ignoredErrors>
    <ignoredError sqref="F41 F57 F7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2"/>
  <sheetViews>
    <sheetView showGridLines="0" tabSelected="1" workbookViewId="0">
      <selection activeCell="C11" sqref="C11:I13"/>
    </sheetView>
  </sheetViews>
  <sheetFormatPr defaultColWidth="11.42578125" defaultRowHeight="15" customHeight="1"/>
  <cols>
    <col min="1" max="1" width="7.5703125" style="43" bestFit="1" customWidth="1"/>
    <col min="2" max="2" width="17" style="43" customWidth="1"/>
    <col min="3" max="3" width="15.28515625" style="43" customWidth="1"/>
    <col min="4" max="4" width="6.7109375" style="43" customWidth="1"/>
    <col min="5" max="8" width="10.7109375" style="43" customWidth="1"/>
    <col min="9" max="9" width="35.7109375" style="43" customWidth="1"/>
    <col min="10" max="16384" width="11.42578125" style="43"/>
  </cols>
  <sheetData>
    <row r="1" spans="1:9" ht="15" customHeight="1">
      <c r="A1" s="118"/>
    </row>
    <row r="8" spans="1:9" ht="15" customHeight="1">
      <c r="B8" s="284" t="s">
        <v>56</v>
      </c>
      <c r="C8" s="285"/>
      <c r="D8" s="286"/>
      <c r="E8" s="286"/>
      <c r="F8" s="286"/>
      <c r="G8" s="286"/>
      <c r="H8" s="286"/>
      <c r="I8" s="287"/>
    </row>
    <row r="9" spans="1:9" ht="15" customHeight="1">
      <c r="B9" s="284"/>
      <c r="C9" s="288"/>
      <c r="D9" s="289"/>
      <c r="E9" s="289"/>
      <c r="F9" s="289"/>
      <c r="G9" s="289"/>
      <c r="H9" s="289"/>
      <c r="I9" s="290"/>
    </row>
    <row r="10" spans="1:9" ht="15" customHeight="1">
      <c r="B10" s="44"/>
    </row>
    <row r="11" spans="1:9" ht="15" customHeight="1">
      <c r="B11" s="300" t="s">
        <v>57</v>
      </c>
      <c r="C11" s="291" t="str">
        <f>AUXILIAR!E3</f>
        <v>PROGRAMA DE AYUDA DIRIGIDO A FOMENTAR LA INNOVACIÓN Y EL EMPRENDIMIENTO</v>
      </c>
      <c r="D11" s="292"/>
      <c r="E11" s="292"/>
      <c r="F11" s="292"/>
      <c r="G11" s="292"/>
      <c r="H11" s="292"/>
      <c r="I11" s="293"/>
    </row>
    <row r="12" spans="1:9" ht="15" customHeight="1">
      <c r="B12" s="300"/>
      <c r="C12" s="294"/>
      <c r="D12" s="295"/>
      <c r="E12" s="295"/>
      <c r="F12" s="295"/>
      <c r="G12" s="295"/>
      <c r="H12" s="295"/>
      <c r="I12" s="296"/>
    </row>
    <row r="13" spans="1:9" ht="15" customHeight="1">
      <c r="B13" s="300"/>
      <c r="C13" s="297"/>
      <c r="D13" s="298"/>
      <c r="E13" s="298"/>
      <c r="F13" s="298"/>
      <c r="G13" s="298"/>
      <c r="H13" s="298"/>
      <c r="I13" s="299"/>
    </row>
    <row r="14" spans="1:9" ht="15" customHeight="1">
      <c r="B14" s="44"/>
    </row>
    <row r="15" spans="1:9" ht="15" customHeight="1">
      <c r="B15" s="44" t="s">
        <v>58</v>
      </c>
      <c r="C15" s="179">
        <f>AUXILIAR!E5</f>
        <v>2025</v>
      </c>
      <c r="D15" s="45"/>
      <c r="F15" s="304" t="s">
        <v>59</v>
      </c>
      <c r="G15" s="304"/>
      <c r="H15" s="305"/>
      <c r="I15" s="302" t="str">
        <f>AUXILIAR!H5</f>
        <v>nº 82, de 11 de abril de 2023
nº100, de 2 de mayo de 2024</v>
      </c>
    </row>
    <row r="16" spans="1:9" ht="15" customHeight="1">
      <c r="B16" s="44"/>
      <c r="F16" s="304"/>
      <c r="G16" s="304"/>
      <c r="H16" s="305"/>
      <c r="I16" s="303"/>
    </row>
    <row r="17" spans="2:9" ht="15" customHeight="1">
      <c r="B17" s="44" t="s">
        <v>60</v>
      </c>
      <c r="C17" s="180">
        <f>AUXILIAR!E7</f>
        <v>11</v>
      </c>
      <c r="D17" s="46"/>
      <c r="G17" s="46"/>
    </row>
    <row r="18" spans="2:9" ht="15" customHeight="1">
      <c r="B18" s="44"/>
    </row>
    <row r="19" spans="2:9" ht="15" customHeight="1">
      <c r="B19" s="44" t="s">
        <v>61</v>
      </c>
      <c r="C19" s="179" t="str">
        <f>AUXILIAR!E9</f>
        <v>ACEE</v>
      </c>
      <c r="D19" s="45"/>
      <c r="E19" s="45"/>
      <c r="F19" s="45"/>
      <c r="G19" s="45"/>
      <c r="H19" s="211" t="s">
        <v>62</v>
      </c>
      <c r="I19" s="180" t="str">
        <f>AUXILIAR!H9</f>
        <v>nº 147, de 28 de junio de 2025</v>
      </c>
    </row>
    <row r="20" spans="2:9" ht="15" customHeight="1">
      <c r="B20" s="44"/>
    </row>
    <row r="21" spans="2:9" ht="15" customHeight="1">
      <c r="B21" s="44" t="s">
        <v>63</v>
      </c>
      <c r="C21" s="181" t="str">
        <f>CONCATENATE(C15,".",TEXT(C17,"00"),".",C19,".")</f>
        <v>2025.11.ACEE.</v>
      </c>
      <c r="D21" s="182"/>
      <c r="H21" s="47" t="str">
        <f>CONCATENATE(C15,",",TEXT(C17,"00"),",",C19,",",TEXT(D21,"0000"))</f>
        <v>2025,11,ACEE,0000</v>
      </c>
    </row>
    <row r="22" spans="2:9" ht="15" customHeight="1">
      <c r="B22" s="44"/>
      <c r="C22" s="44"/>
      <c r="D22" s="44"/>
      <c r="E22" s="44"/>
      <c r="F22" s="44"/>
      <c r="H22" s="47"/>
    </row>
    <row r="23" spans="2:9" ht="15" customHeight="1">
      <c r="F23" s="191" t="s">
        <v>64</v>
      </c>
      <c r="H23" s="48" t="s">
        <v>65</v>
      </c>
    </row>
    <row r="24" spans="2:9" ht="15" customHeight="1">
      <c r="B24" s="9" t="s">
        <v>66</v>
      </c>
      <c r="C24" s="5"/>
      <c r="D24" s="5"/>
      <c r="F24" s="216">
        <v>45658</v>
      </c>
      <c r="H24" s="178">
        <f>IF(F24="","",F24)</f>
        <v>45658</v>
      </c>
    </row>
    <row r="25" spans="2:9" ht="15" customHeight="1">
      <c r="B25" s="5"/>
      <c r="C25" s="5"/>
      <c r="D25" s="5"/>
      <c r="F25" s="48"/>
      <c r="H25" s="48"/>
    </row>
    <row r="26" spans="2:9" ht="15" customHeight="1">
      <c r="B26" s="9" t="s">
        <v>67</v>
      </c>
      <c r="C26" s="5"/>
      <c r="D26" s="5"/>
      <c r="F26" s="217"/>
      <c r="H26" s="178" t="str">
        <f>IF(F26="","",F26)</f>
        <v/>
      </c>
    </row>
    <row r="27" spans="2:9" ht="15" customHeight="1">
      <c r="B27" s="5"/>
      <c r="C27" s="5"/>
      <c r="D27" s="5"/>
      <c r="F27" s="48"/>
      <c r="H27" s="48"/>
    </row>
    <row r="28" spans="2:9" ht="15" customHeight="1">
      <c r="B28" s="9" t="s">
        <v>68</v>
      </c>
      <c r="C28" s="5"/>
      <c r="D28" s="5"/>
      <c r="F28" s="116" t="str">
        <f>IF(F26="","",AUXILIAR!L22)</f>
        <v/>
      </c>
      <c r="H28" s="178" t="str">
        <f>IF(F28="","",F28)</f>
        <v/>
      </c>
    </row>
    <row r="31" spans="2:9" ht="15" customHeight="1">
      <c r="B31" s="301" t="s">
        <v>69</v>
      </c>
      <c r="C31" s="301"/>
      <c r="D31" s="301"/>
      <c r="E31" s="301"/>
      <c r="F31" s="301"/>
      <c r="G31" s="301"/>
      <c r="H31" s="301"/>
      <c r="I31" s="301"/>
    </row>
    <row r="32" spans="2:9" ht="15" customHeight="1">
      <c r="B32" s="301"/>
      <c r="C32" s="301"/>
      <c r="D32" s="301"/>
      <c r="E32" s="301"/>
      <c r="F32" s="301"/>
      <c r="G32" s="301"/>
      <c r="H32" s="301"/>
      <c r="I32" s="301"/>
    </row>
  </sheetData>
  <sheetProtection algorithmName="SHA-512" hashValue="U4SIZRhxS1u07tELbFI1GhJKSIJ2zwKjrWAG2ai3ju/QSS9RCalsPq9pyIlComR80jPBJpx4XA8WMLyoKi756w==" saltValue="iLSqw2mTmqwA8GenhX0/zQ==" spinCount="100000" sheet="1" objects="1" scenarios="1"/>
  <mergeCells count="7">
    <mergeCell ref="B8:B9"/>
    <mergeCell ref="C8:I9"/>
    <mergeCell ref="C11:I13"/>
    <mergeCell ref="B11:B13"/>
    <mergeCell ref="B31:I32"/>
    <mergeCell ref="I15:I16"/>
    <mergeCell ref="F15:H16"/>
  </mergeCells>
  <conditionalFormatting sqref="H23:H28 G21:G22">
    <cfRule type="expression" dxfId="150" priority="111" stopIfTrue="1">
      <formula>$A$1&lt;&gt;1</formula>
    </cfRule>
  </conditionalFormatting>
  <conditionalFormatting sqref="H24 H26 H28">
    <cfRule type="expression" dxfId="149" priority="106">
      <formula>$H24&lt;&gt;$F24</formula>
    </cfRule>
  </conditionalFormatting>
  <printOptions horizontalCentered="1"/>
  <pageMargins left="0.59055118110236227" right="0.59055118110236227" top="0.59055118110236227" bottom="0.59055118110236227" header="0.19685039370078741" footer="0.19685039370078741"/>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70"/>
  <sheetViews>
    <sheetView showGridLines="0" zoomScaleNormal="100" workbookViewId="0">
      <pane xSplit="13" ySplit="7" topLeftCell="N8" activePane="bottomRight" state="frozen"/>
      <selection pane="bottomRight" activeCell="N8" sqref="N8"/>
      <selection pane="bottomLeft" activeCell="A8" sqref="A8"/>
      <selection pane="topRight" activeCell="N1" sqref="N1"/>
    </sheetView>
  </sheetViews>
  <sheetFormatPr defaultColWidth="9.140625" defaultRowHeight="20.100000000000001" customHeight="1"/>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c r="L1" s="316" t="s">
        <v>70</v>
      </c>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row>
    <row r="2" spans="2:37" ht="9.9499999999999993" customHeight="1">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2:37" s="227" customFormat="1" ht="20.100000000000001" customHeight="1">
      <c r="L3" s="53" t="s">
        <v>71</v>
      </c>
      <c r="M3" s="52"/>
      <c r="N3" s="315" t="str">
        <f>IF(EXPEDIENTE!D21="","",CONCATENATE(EXPEDIENTE!C15,".",TEXT(EXPEDIENTE!C17,"00"),".",EXPEDIENTE!C19,".",TEXT(EXPEDIENTE!D21,"0000")))</f>
        <v/>
      </c>
      <c r="O3" s="315"/>
      <c r="P3" s="236"/>
      <c r="Q3" s="51"/>
      <c r="R3" s="51"/>
      <c r="S3" s="51"/>
      <c r="T3" s="51"/>
      <c r="U3" s="51"/>
      <c r="V3" s="52"/>
      <c r="W3" s="51"/>
      <c r="X3" s="51"/>
      <c r="Y3" s="51"/>
      <c r="Z3" s="51"/>
      <c r="AA3" s="51"/>
      <c r="AB3" s="51"/>
      <c r="AC3" s="51"/>
      <c r="AD3" s="51"/>
      <c r="AE3" s="51"/>
      <c r="AF3" s="51"/>
      <c r="AG3" s="51"/>
      <c r="AH3" s="51"/>
      <c r="AI3" s="51"/>
      <c r="AJ3" s="51"/>
      <c r="AK3" s="51"/>
    </row>
    <row r="4" spans="2:37" ht="9.9499999999999993" customHeight="1" thickBot="1">
      <c r="L4" s="53"/>
      <c r="M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c r="K5" s="306" t="s">
        <v>72</v>
      </c>
      <c r="L5" s="322" t="s">
        <v>73</v>
      </c>
      <c r="M5" s="320" t="s">
        <v>74</v>
      </c>
      <c r="N5" s="317" t="s">
        <v>75</v>
      </c>
      <c r="O5" s="318"/>
      <c r="P5" s="318"/>
      <c r="Q5" s="318"/>
      <c r="R5" s="318"/>
      <c r="S5" s="318"/>
      <c r="T5" s="318"/>
      <c r="U5" s="318"/>
      <c r="V5" s="319"/>
      <c r="W5" s="308" t="s">
        <v>76</v>
      </c>
      <c r="X5" s="308"/>
      <c r="Y5" s="308"/>
      <c r="Z5" s="308"/>
      <c r="AA5" s="308"/>
      <c r="AB5" s="308"/>
      <c r="AC5" s="308"/>
      <c r="AD5" s="309"/>
      <c r="AE5" s="314" t="s">
        <v>77</v>
      </c>
      <c r="AF5" s="308"/>
      <c r="AG5" s="310" t="s">
        <v>78</v>
      </c>
      <c r="AH5" s="312" t="s">
        <v>79</v>
      </c>
      <c r="AI5" s="310" t="s">
        <v>80</v>
      </c>
      <c r="AJ5" s="324" t="s">
        <v>81</v>
      </c>
      <c r="AK5" s="326" t="s">
        <v>82</v>
      </c>
    </row>
    <row r="6" spans="2:37" s="54" customFormat="1" ht="65.099999999999994" customHeight="1" thickBot="1">
      <c r="B6" s="56" t="s">
        <v>83</v>
      </c>
      <c r="C6" s="56" t="s">
        <v>84</v>
      </c>
      <c r="D6" s="56" t="s">
        <v>85</v>
      </c>
      <c r="E6" s="56" t="s">
        <v>86</v>
      </c>
      <c r="F6" s="56" t="s">
        <v>87</v>
      </c>
      <c r="G6" s="56" t="s">
        <v>88</v>
      </c>
      <c r="H6" s="56" t="s">
        <v>89</v>
      </c>
      <c r="I6" s="56" t="s">
        <v>90</v>
      </c>
      <c r="J6" s="138" t="s">
        <v>91</v>
      </c>
      <c r="K6" s="307"/>
      <c r="L6" s="323"/>
      <c r="M6" s="321"/>
      <c r="N6" s="122" t="s">
        <v>92</v>
      </c>
      <c r="O6" s="123" t="s">
        <v>93</v>
      </c>
      <c r="P6" s="124" t="s">
        <v>94</v>
      </c>
      <c r="Q6" s="123" t="s">
        <v>95</v>
      </c>
      <c r="R6" s="123" t="s">
        <v>96</v>
      </c>
      <c r="S6" s="123" t="s">
        <v>97</v>
      </c>
      <c r="T6" s="123" t="s">
        <v>98</v>
      </c>
      <c r="U6" s="123" t="s">
        <v>99</v>
      </c>
      <c r="V6" s="125" t="s">
        <v>100</v>
      </c>
      <c r="W6" s="119" t="s">
        <v>101</v>
      </c>
      <c r="X6" s="57" t="s">
        <v>102</v>
      </c>
      <c r="Y6" s="58" t="s">
        <v>103</v>
      </c>
      <c r="Z6" s="59" t="s">
        <v>104</v>
      </c>
      <c r="AA6" s="57" t="s">
        <v>105</v>
      </c>
      <c r="AB6" s="57" t="s">
        <v>106</v>
      </c>
      <c r="AC6" s="60" t="s">
        <v>107</v>
      </c>
      <c r="AD6" s="120" t="s">
        <v>108</v>
      </c>
      <c r="AE6" s="121" t="s">
        <v>109</v>
      </c>
      <c r="AF6" s="126" t="s">
        <v>110</v>
      </c>
      <c r="AG6" s="311"/>
      <c r="AH6" s="313"/>
      <c r="AI6" s="311"/>
      <c r="AJ6" s="325"/>
      <c r="AK6" s="327"/>
    </row>
    <row r="7" spans="2:37" s="54" customFormat="1" ht="9.9499999999999993" customHeight="1" thickBot="1">
      <c r="K7" s="61"/>
      <c r="AE7" s="234"/>
      <c r="AF7" s="234"/>
    </row>
    <row r="8" spans="2:37" ht="40.5" customHeight="1">
      <c r="B8" s="1" t="str">
        <f>IF(COUNTBLANK(N8:AK8)=20,"",IF(AND(M8&lt;&gt;"",OR(EXPEDIENTE!$F$24="",EXPEDIENTE!$F$26="")),0,""))</f>
        <v/>
      </c>
      <c r="C8" s="1" t="str">
        <f t="shared" ref="C8:C15" si="0">IF(COUNTBLANK(N8:AK8)=21,"",IF(AND(M8="",COUNTBLANK(N8:AK8)&lt;&gt;21),1,""))</f>
        <v/>
      </c>
      <c r="D8" s="1" t="str">
        <f>IF(AND(M8=1,COUNTBLANK(O8:U8)&lt;&gt;0),2,"")</f>
        <v/>
      </c>
      <c r="E8" s="1" t="str">
        <f>IF(P8="","",IF(AND(M8=1,OR(P8&lt;EXPEDIENTE!$F$24,P8&gt;EXPEDIENTE!$F$26)),3,""))</f>
        <v/>
      </c>
      <c r="F8" s="1" t="str">
        <f>IF(AND(M8=1,C8="",D8="",E8="",OR(COUNTBLANK(W8:X8)&gt;0,COUNTBLANK(Z8:AD8)&gt;1)),4,"")</f>
        <v/>
      </c>
      <c r="G8" s="1" t="str">
        <f t="shared" ref="G8:G46" si="1">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254"/>
      <c r="P8" s="212"/>
      <c r="Q8" s="213"/>
      <c r="R8" s="67"/>
      <c r="S8" s="213"/>
      <c r="T8" s="222"/>
      <c r="U8" s="213"/>
      <c r="V8" s="214"/>
      <c r="W8" s="215"/>
      <c r="X8" s="72"/>
      <c r="Y8" s="151"/>
      <c r="Z8" s="152"/>
      <c r="AA8" s="153">
        <f>W8*Z8</f>
        <v>0</v>
      </c>
      <c r="AB8" s="152"/>
      <c r="AC8" s="153">
        <f>W8*AB8</f>
        <v>0</v>
      </c>
      <c r="AD8" s="154">
        <f>W8+AC8-AA8</f>
        <v>0</v>
      </c>
      <c r="AE8" s="235"/>
      <c r="AF8" s="233"/>
      <c r="AG8" s="164"/>
      <c r="AH8" s="91"/>
      <c r="AI8" s="91"/>
      <c r="AJ8" s="165"/>
      <c r="AK8" s="170"/>
    </row>
    <row r="9" spans="2:37" ht="40.5" customHeight="1">
      <c r="B9" s="1" t="str">
        <f>IF(COUNTBLANK(N9:AK9)=20,"",IF(AND(M9&lt;&gt;"",OR(EXPEDIENTE!$F$24="",EXPEDIENTE!$F$26="")),0,""))</f>
        <v/>
      </c>
      <c r="C9" s="1" t="str">
        <f t="shared" si="0"/>
        <v/>
      </c>
      <c r="D9" s="1" t="str">
        <f t="shared" ref="D9:D46" si="2">IF(AND(M9=1,COUNTBLANK(O9:U9)&lt;&gt;0),2,"")</f>
        <v/>
      </c>
      <c r="E9" s="1" t="str">
        <f>IF(P9="","",IF(AND(M9=1,OR(P9&lt;EXPEDIENTE!$F$24,P9&gt;EXPEDIENTE!$F$26)),3,""))</f>
        <v/>
      </c>
      <c r="F9" s="1" t="str">
        <f t="shared" ref="F9:F46" si="3">IF(AND(M9=1,C9="",D9="",E9="",OR(COUNTBLANK(W9:X9)&gt;0,COUNTBLANK(Z9:AD9)&gt;=1)),4,"")</f>
        <v/>
      </c>
      <c r="G9" s="1" t="str">
        <f t="shared" si="1"/>
        <v/>
      </c>
      <c r="H9" s="1" t="str">
        <f>IF(P9="","",IF(AF9="",6,IF(AND(M9=1,OR(AF9&lt;EXPEDIENTE!$F$24,AF9&gt;EXPEDIENTE!$F$28)),6,"")))</f>
        <v/>
      </c>
      <c r="I9" s="1" t="b">
        <f t="shared" ref="I9:I46"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67" si="5">IF(N9="NUEVA FACTURA",1,IF(N9="SEGUNDO PAGO O POSTERIORES",2,""))</f>
        <v/>
      </c>
      <c r="N9" s="147"/>
      <c r="O9" s="255"/>
      <c r="P9" s="14"/>
      <c r="Q9" s="183"/>
      <c r="R9" s="15"/>
      <c r="S9" s="183"/>
      <c r="T9" s="223"/>
      <c r="U9" s="183"/>
      <c r="V9" s="192"/>
      <c r="W9" s="155"/>
      <c r="X9" s="17"/>
      <c r="Y9" s="62"/>
      <c r="Z9" s="2"/>
      <c r="AA9" s="63">
        <f t="shared" ref="AA9:AA67" si="6">W9*Z9</f>
        <v>0</v>
      </c>
      <c r="AB9" s="2"/>
      <c r="AC9" s="63">
        <f t="shared" ref="AC9:AC67" si="7">W9*AB9</f>
        <v>0</v>
      </c>
      <c r="AD9" s="156">
        <f t="shared" ref="AD9:AD67" si="8">W9+AC9-AA9</f>
        <v>0</v>
      </c>
      <c r="AE9" s="194"/>
      <c r="AF9" s="162"/>
      <c r="AG9" s="166"/>
      <c r="AH9" s="66"/>
      <c r="AI9" s="66"/>
      <c r="AJ9" s="167"/>
      <c r="AK9" s="171"/>
    </row>
    <row r="10" spans="2:37" ht="40.5" customHeight="1">
      <c r="B10" s="1" t="str">
        <f>IF(COUNTBLANK(N10:AK10)=20,"",IF(AND(M10&lt;&gt;"",OR(EXPEDIENTE!$F$24="",EXPEDIENTE!$F$26="")),0,""))</f>
        <v/>
      </c>
      <c r="C10" s="1" t="str">
        <f t="shared" si="0"/>
        <v/>
      </c>
      <c r="D10" s="1" t="str">
        <f t="shared" si="2"/>
        <v/>
      </c>
      <c r="E10" s="1" t="str">
        <f>IF(P10="","",IF(AND(M10=1,OR(P10&lt;EXPEDIENTE!$F$24,P10&gt;EXPEDIENTE!$F$26)),3,""))</f>
        <v/>
      </c>
      <c r="F10" s="1" t="str">
        <f t="shared" si="3"/>
        <v/>
      </c>
      <c r="G10" s="1" t="str">
        <f t="shared" si="1"/>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255"/>
      <c r="P10" s="14"/>
      <c r="Q10" s="183"/>
      <c r="R10" s="15"/>
      <c r="S10" s="183"/>
      <c r="T10" s="223"/>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c r="B11" s="1" t="str">
        <f>IF(COUNTBLANK(N11:AK11)=20,"",IF(AND(M11&lt;&gt;"",OR(EXPEDIENTE!$F$24="",EXPEDIENTE!$F$26="")),0,""))</f>
        <v/>
      </c>
      <c r="C11" s="1" t="str">
        <f t="shared" si="0"/>
        <v/>
      </c>
      <c r="D11" s="1" t="str">
        <f t="shared" si="2"/>
        <v/>
      </c>
      <c r="E11" s="1" t="str">
        <f>IF(P11="","",IF(AND(M11=1,OR(P11&lt;EXPEDIENTE!$F$24,P11&gt;EXPEDIENTE!$F$26)),3,""))</f>
        <v/>
      </c>
      <c r="F11" s="1" t="str">
        <f t="shared" si="3"/>
        <v/>
      </c>
      <c r="G11" s="1" t="str">
        <f t="shared" si="1"/>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255"/>
      <c r="P11" s="14"/>
      <c r="Q11" s="183"/>
      <c r="R11" s="15"/>
      <c r="S11" s="183"/>
      <c r="T11" s="223"/>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c r="B12" s="1" t="str">
        <f>IF(COUNTBLANK(N12:AK12)=20,"",IF(AND(M12&lt;&gt;"",OR(EXPEDIENTE!$F$24="",EXPEDIENTE!$F$26="")),0,""))</f>
        <v/>
      </c>
      <c r="C12" s="1" t="str">
        <f t="shared" si="0"/>
        <v/>
      </c>
      <c r="D12" s="1" t="str">
        <f t="shared" si="2"/>
        <v/>
      </c>
      <c r="E12" s="1" t="str">
        <f>IF(P12="","",IF(AND(M12=1,OR(P12&lt;EXPEDIENTE!$F$24,P12&gt;EXPEDIENTE!$F$26)),3,""))</f>
        <v/>
      </c>
      <c r="F12" s="1" t="str">
        <f t="shared" si="3"/>
        <v/>
      </c>
      <c r="G12" s="1" t="str">
        <f t="shared" si="1"/>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255"/>
      <c r="P12" s="14"/>
      <c r="Q12" s="183"/>
      <c r="R12" s="15"/>
      <c r="S12" s="183"/>
      <c r="T12" s="223"/>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c r="B13" s="1" t="str">
        <f>IF(COUNTBLANK(N13:AK13)=20,"",IF(AND(M13&lt;&gt;"",OR(EXPEDIENTE!$F$24="",EXPEDIENTE!$F$26="")),0,""))</f>
        <v/>
      </c>
      <c r="C13" s="1" t="str">
        <f t="shared" si="0"/>
        <v/>
      </c>
      <c r="D13" s="1" t="str">
        <f t="shared" si="2"/>
        <v/>
      </c>
      <c r="E13" s="1" t="str">
        <f>IF(P13="","",IF(AND(M13=1,OR(P13&lt;EXPEDIENTE!$F$24,P13&gt;EXPEDIENTE!$F$26)),3,""))</f>
        <v/>
      </c>
      <c r="F13" s="1" t="str">
        <f t="shared" si="3"/>
        <v/>
      </c>
      <c r="G13" s="1" t="str">
        <f t="shared" si="1"/>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255"/>
      <c r="P13" s="14"/>
      <c r="Q13" s="183"/>
      <c r="R13" s="15"/>
      <c r="S13" s="183"/>
      <c r="T13" s="223"/>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c r="B14" s="1" t="str">
        <f>IF(COUNTBLANK(N14:AK14)=20,"",IF(AND(M14&lt;&gt;"",OR(EXPEDIENTE!$F$24="",EXPEDIENTE!$F$26="")),0,""))</f>
        <v/>
      </c>
      <c r="C14" s="1" t="str">
        <f t="shared" si="0"/>
        <v/>
      </c>
      <c r="D14" s="1" t="str">
        <f t="shared" si="2"/>
        <v/>
      </c>
      <c r="E14" s="1" t="str">
        <f>IF(P14="","",IF(AND(M14=1,OR(P14&lt;EXPEDIENTE!$F$24,P14&gt;EXPEDIENTE!$F$26)),3,""))</f>
        <v/>
      </c>
      <c r="F14" s="1" t="str">
        <f t="shared" si="3"/>
        <v/>
      </c>
      <c r="G14" s="1" t="str">
        <f t="shared" si="1"/>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255"/>
      <c r="P14" s="14"/>
      <c r="Q14" s="183"/>
      <c r="R14" s="15"/>
      <c r="S14" s="183"/>
      <c r="T14" s="223"/>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c r="B15" s="1" t="str">
        <f>IF(COUNTBLANK(N15:AK15)=20,"",IF(AND(M15&lt;&gt;"",OR(EXPEDIENTE!$F$24="",EXPEDIENTE!$F$26="")),0,""))</f>
        <v/>
      </c>
      <c r="C15" s="1" t="str">
        <f t="shared" si="0"/>
        <v/>
      </c>
      <c r="D15" s="1" t="str">
        <f t="shared" si="2"/>
        <v/>
      </c>
      <c r="E15" s="1" t="str">
        <f>IF(P15="","",IF(AND(M15=1,OR(P15&lt;EXPEDIENTE!$F$24,P15&gt;EXPEDIENTE!$F$26)),3,""))</f>
        <v/>
      </c>
      <c r="F15" s="1" t="str">
        <f t="shared" si="3"/>
        <v/>
      </c>
      <c r="G15" s="1" t="str">
        <f t="shared" si="1"/>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255"/>
      <c r="P15" s="14"/>
      <c r="Q15" s="183"/>
      <c r="R15" s="15"/>
      <c r="S15" s="183"/>
      <c r="T15" s="223"/>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c r="B16" s="1" t="str">
        <f>IF(COUNTBLANK(N16:AK16)=20,"",IF(AND(M16&lt;&gt;"",OR(EXPEDIENTE!$F$24="",EXPEDIENTE!$F$26="")),0,""))</f>
        <v/>
      </c>
      <c r="C16" s="1" t="str">
        <f>IF(COUNTBLANK(N16:AK16)=21,"",IF(AND(M16="",COUNTBLANK(N16:AK16)&lt;&gt;21),1,""))</f>
        <v/>
      </c>
      <c r="D16" s="1" t="str">
        <f t="shared" si="2"/>
        <v/>
      </c>
      <c r="E16" s="1" t="str">
        <f>IF(P16="","",IF(AND(M16=1,OR(P16&lt;EXPEDIENTE!$F$24,P16&gt;EXPEDIENTE!$F$26)),3,""))</f>
        <v/>
      </c>
      <c r="F16" s="1" t="str">
        <f t="shared" si="3"/>
        <v/>
      </c>
      <c r="G16" s="1" t="str">
        <f t="shared" si="1"/>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255"/>
      <c r="P16" s="14"/>
      <c r="Q16" s="183"/>
      <c r="R16" s="15"/>
      <c r="S16" s="183"/>
      <c r="T16" s="223"/>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c r="B17" s="1" t="str">
        <f>IF(COUNTBLANK(N17:AK17)=20,"",IF(AND(M17&lt;&gt;"",OR(EXPEDIENTE!$F$24="",EXPEDIENTE!$F$26="")),0,""))</f>
        <v/>
      </c>
      <c r="C17" s="1" t="str">
        <f t="shared" ref="C17:C46" si="9">IF(COUNTBLANK(N17:AK17)=21,"",IF(AND(M17="",COUNTBLANK(N17:AK17)&lt;&gt;21),1,""))</f>
        <v/>
      </c>
      <c r="D17" s="1" t="str">
        <f t="shared" si="2"/>
        <v/>
      </c>
      <c r="E17" s="1" t="str">
        <f>IF(P17="","",IF(AND(M17=1,OR(P17&lt;EXPEDIENTE!$F$24,P17&gt;EXPEDIENTE!$F$26)),3,""))</f>
        <v/>
      </c>
      <c r="F17" s="1" t="str">
        <f t="shared" si="3"/>
        <v/>
      </c>
      <c r="G17" s="1" t="str">
        <f t="shared" si="1"/>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255"/>
      <c r="P17" s="14"/>
      <c r="Q17" s="183"/>
      <c r="R17" s="15"/>
      <c r="S17" s="183"/>
      <c r="T17" s="223"/>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c r="B18" s="1" t="str">
        <f>IF(COUNTBLANK(N18:AK18)=20,"",IF(AND(M18&lt;&gt;"",OR(EXPEDIENTE!$F$24="",EXPEDIENTE!$F$26="")),0,""))</f>
        <v/>
      </c>
      <c r="C18" s="1" t="str">
        <f t="shared" si="9"/>
        <v/>
      </c>
      <c r="D18" s="1" t="str">
        <f t="shared" si="2"/>
        <v/>
      </c>
      <c r="E18" s="1" t="str">
        <f>IF(P18="","",IF(AND(M18=1,OR(P18&lt;EXPEDIENTE!$F$24,P18&gt;EXPEDIENTE!$F$26)),3,""))</f>
        <v/>
      </c>
      <c r="F18" s="1" t="str">
        <f t="shared" si="3"/>
        <v/>
      </c>
      <c r="G18" s="1" t="str">
        <f t="shared" si="1"/>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255"/>
      <c r="P18" s="14"/>
      <c r="Q18" s="183"/>
      <c r="R18" s="15"/>
      <c r="S18" s="183"/>
      <c r="T18" s="223"/>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c r="B19" s="1" t="str">
        <f>IF(COUNTBLANK(N19:AK19)=20,"",IF(AND(M19&lt;&gt;"",OR(EXPEDIENTE!$F$24="",EXPEDIENTE!$F$26="")),0,""))</f>
        <v/>
      </c>
      <c r="C19" s="1" t="str">
        <f t="shared" si="9"/>
        <v/>
      </c>
      <c r="D19" s="1" t="str">
        <f t="shared" si="2"/>
        <v/>
      </c>
      <c r="E19" s="1" t="str">
        <f>IF(P19="","",IF(AND(M19=1,OR(P19&lt;EXPEDIENTE!$F$24,P19&gt;EXPEDIENTE!$F$26)),3,""))</f>
        <v/>
      </c>
      <c r="F19" s="1" t="str">
        <f t="shared" si="3"/>
        <v/>
      </c>
      <c r="G19" s="1" t="str">
        <f t="shared" si="1"/>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255"/>
      <c r="P19" s="14"/>
      <c r="Q19" s="183"/>
      <c r="R19" s="15"/>
      <c r="S19" s="183"/>
      <c r="T19" s="223"/>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c r="B20" s="1" t="str">
        <f>IF(COUNTBLANK(N20:AK20)=20,"",IF(AND(M20&lt;&gt;"",OR(EXPEDIENTE!$F$24="",EXPEDIENTE!$F$26="")),0,""))</f>
        <v/>
      </c>
      <c r="C20" s="1" t="str">
        <f t="shared" si="9"/>
        <v/>
      </c>
      <c r="D20" s="1" t="str">
        <f t="shared" si="2"/>
        <v/>
      </c>
      <c r="E20" s="1" t="str">
        <f>IF(P20="","",IF(AND(M20=1,OR(P20&lt;EXPEDIENTE!$F$24,P20&gt;EXPEDIENTE!$F$26)),3,""))</f>
        <v/>
      </c>
      <c r="F20" s="1" t="str">
        <f t="shared" si="3"/>
        <v/>
      </c>
      <c r="G20" s="1" t="str">
        <f t="shared" si="1"/>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255"/>
      <c r="P20" s="14"/>
      <c r="Q20" s="183"/>
      <c r="R20" s="15"/>
      <c r="S20" s="183"/>
      <c r="T20" s="223"/>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c r="B21" s="1" t="str">
        <f>IF(COUNTBLANK(N21:AK21)=20,"",IF(AND(M21&lt;&gt;"",OR(EXPEDIENTE!$F$24="",EXPEDIENTE!$F$26="")),0,""))</f>
        <v/>
      </c>
      <c r="C21" s="1" t="str">
        <f t="shared" si="9"/>
        <v/>
      </c>
      <c r="D21" s="1" t="str">
        <f t="shared" si="2"/>
        <v/>
      </c>
      <c r="E21" s="1" t="str">
        <f>IF(P21="","",IF(AND(M21=1,OR(P21&lt;EXPEDIENTE!$F$24,P21&gt;EXPEDIENTE!$F$26)),3,""))</f>
        <v/>
      </c>
      <c r="F21" s="1" t="str">
        <f t="shared" si="3"/>
        <v/>
      </c>
      <c r="G21" s="1" t="str">
        <f t="shared" si="1"/>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255"/>
      <c r="P21" s="14"/>
      <c r="Q21" s="183"/>
      <c r="R21" s="15"/>
      <c r="S21" s="183"/>
      <c r="T21" s="223"/>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c r="B22" s="1" t="str">
        <f>IF(COUNTBLANK(N22:AK22)=20,"",IF(AND(M22&lt;&gt;"",OR(EXPEDIENTE!$F$24="",EXPEDIENTE!$F$26="")),0,""))</f>
        <v/>
      </c>
      <c r="C22" s="1" t="str">
        <f t="shared" si="9"/>
        <v/>
      </c>
      <c r="D22" s="1" t="str">
        <f t="shared" si="2"/>
        <v/>
      </c>
      <c r="E22" s="1" t="str">
        <f>IF(P22="","",IF(AND(M22=1,OR(P22&lt;EXPEDIENTE!$F$24,P22&gt;EXPEDIENTE!$F$26)),3,""))</f>
        <v/>
      </c>
      <c r="F22" s="1" t="str">
        <f t="shared" si="3"/>
        <v/>
      </c>
      <c r="G22" s="1" t="str">
        <f t="shared" si="1"/>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255"/>
      <c r="P22" s="14"/>
      <c r="Q22" s="183"/>
      <c r="R22" s="15"/>
      <c r="S22" s="183"/>
      <c r="T22" s="223"/>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c r="B23" s="1" t="str">
        <f>IF(COUNTBLANK(N23:AK23)=20,"",IF(AND(M23&lt;&gt;"",OR(EXPEDIENTE!$F$24="",EXPEDIENTE!$F$26="")),0,""))</f>
        <v/>
      </c>
      <c r="C23" s="1" t="str">
        <f t="shared" si="9"/>
        <v/>
      </c>
      <c r="D23" s="1" t="str">
        <f t="shared" si="2"/>
        <v/>
      </c>
      <c r="E23" s="1" t="str">
        <f>IF(P23="","",IF(AND(M23=1,OR(P23&lt;EXPEDIENTE!$F$24,P23&gt;EXPEDIENTE!$F$26)),3,""))</f>
        <v/>
      </c>
      <c r="F23" s="1" t="str">
        <f t="shared" si="3"/>
        <v/>
      </c>
      <c r="G23" s="1" t="str">
        <f t="shared" si="1"/>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255"/>
      <c r="P23" s="14"/>
      <c r="Q23" s="183"/>
      <c r="R23" s="15"/>
      <c r="S23" s="183"/>
      <c r="T23" s="223"/>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c r="B24" s="1" t="str">
        <f>IF(COUNTBLANK(N24:AK24)=20,"",IF(AND(M24&lt;&gt;"",OR(EXPEDIENTE!$F$24="",EXPEDIENTE!$F$26="")),0,""))</f>
        <v/>
      </c>
      <c r="C24" s="1" t="str">
        <f t="shared" si="9"/>
        <v/>
      </c>
      <c r="D24" s="1" t="str">
        <f t="shared" si="2"/>
        <v/>
      </c>
      <c r="E24" s="1" t="str">
        <f>IF(P24="","",IF(AND(M24=1,OR(P24&lt;EXPEDIENTE!$F$24,P24&gt;EXPEDIENTE!$F$26)),3,""))</f>
        <v/>
      </c>
      <c r="F24" s="1" t="str">
        <f t="shared" si="3"/>
        <v/>
      </c>
      <c r="G24" s="1" t="str">
        <f t="shared" si="1"/>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255"/>
      <c r="P24" s="14"/>
      <c r="Q24" s="183"/>
      <c r="R24" s="15"/>
      <c r="S24" s="183"/>
      <c r="T24" s="223"/>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c r="B25" s="1" t="str">
        <f>IF(COUNTBLANK(N25:AK25)=20,"",IF(AND(M25&lt;&gt;"",OR(EXPEDIENTE!$F$24="",EXPEDIENTE!$F$26="")),0,""))</f>
        <v/>
      </c>
      <c r="C25" s="1" t="str">
        <f t="shared" si="9"/>
        <v/>
      </c>
      <c r="D25" s="1" t="str">
        <f t="shared" si="2"/>
        <v/>
      </c>
      <c r="E25" s="1" t="str">
        <f>IF(P25="","",IF(AND(M25=1,OR(P25&lt;EXPEDIENTE!$F$24,P25&gt;EXPEDIENTE!$F$26)),3,""))</f>
        <v/>
      </c>
      <c r="F25" s="1" t="str">
        <f t="shared" si="3"/>
        <v/>
      </c>
      <c r="G25" s="1" t="str">
        <f t="shared" si="1"/>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255"/>
      <c r="P25" s="14"/>
      <c r="Q25" s="183"/>
      <c r="R25" s="15"/>
      <c r="S25" s="183"/>
      <c r="T25" s="223"/>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c r="B26" s="1" t="str">
        <f>IF(COUNTBLANK(N26:AK26)=20,"",IF(AND(M26&lt;&gt;"",OR(EXPEDIENTE!$F$24="",EXPEDIENTE!$F$26="")),0,""))</f>
        <v/>
      </c>
      <c r="C26" s="1" t="str">
        <f t="shared" si="9"/>
        <v/>
      </c>
      <c r="D26" s="1" t="str">
        <f t="shared" si="2"/>
        <v/>
      </c>
      <c r="E26" s="1" t="str">
        <f>IF(P26="","",IF(AND(M26=1,OR(P26&lt;EXPEDIENTE!$F$24,P26&gt;EXPEDIENTE!$F$26)),3,""))</f>
        <v/>
      </c>
      <c r="F26" s="1" t="str">
        <f t="shared" si="3"/>
        <v/>
      </c>
      <c r="G26" s="1" t="str">
        <f t="shared" si="1"/>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255"/>
      <c r="P26" s="14"/>
      <c r="Q26" s="183"/>
      <c r="R26" s="15"/>
      <c r="S26" s="183"/>
      <c r="T26" s="223"/>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c r="B27" s="1" t="str">
        <f>IF(COUNTBLANK(N27:AK27)=20,"",IF(AND(M27&lt;&gt;"",OR(EXPEDIENTE!$F$24="",EXPEDIENTE!$F$26="")),0,""))</f>
        <v/>
      </c>
      <c r="C27" s="1" t="str">
        <f t="shared" si="9"/>
        <v/>
      </c>
      <c r="D27" s="1" t="str">
        <f t="shared" si="2"/>
        <v/>
      </c>
      <c r="E27" s="1" t="str">
        <f>IF(P27="","",IF(AND(M27=1,OR(P27&lt;EXPEDIENTE!$F$24,P27&gt;EXPEDIENTE!$F$26)),3,""))</f>
        <v/>
      </c>
      <c r="F27" s="1" t="str">
        <f t="shared" si="3"/>
        <v/>
      </c>
      <c r="G27" s="1" t="str">
        <f t="shared" si="1"/>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255"/>
      <c r="P27" s="14"/>
      <c r="Q27" s="183"/>
      <c r="R27" s="15"/>
      <c r="S27" s="183"/>
      <c r="T27" s="223"/>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c r="B28" s="1" t="str">
        <f>IF(COUNTBLANK(N28:AK28)=20,"",IF(AND(M28&lt;&gt;"",OR(EXPEDIENTE!$F$24="",EXPEDIENTE!$F$26="")),0,""))</f>
        <v/>
      </c>
      <c r="C28" s="1" t="str">
        <f t="shared" si="9"/>
        <v/>
      </c>
      <c r="D28" s="1" t="str">
        <f t="shared" si="2"/>
        <v/>
      </c>
      <c r="E28" s="1" t="str">
        <f>IF(P28="","",IF(AND(M28=1,OR(P28&lt;EXPEDIENTE!$F$24,P28&gt;EXPEDIENTE!$F$26)),3,""))</f>
        <v/>
      </c>
      <c r="F28" s="1" t="str">
        <f t="shared" si="3"/>
        <v/>
      </c>
      <c r="G28" s="1" t="str">
        <f t="shared" si="1"/>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255"/>
      <c r="P28" s="14"/>
      <c r="Q28" s="183"/>
      <c r="R28" s="15"/>
      <c r="S28" s="183"/>
      <c r="T28" s="223"/>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c r="B29" s="1" t="str">
        <f>IF(COUNTBLANK(N29:AK29)=20,"",IF(AND(M29&lt;&gt;"",OR(EXPEDIENTE!$F$24="",EXPEDIENTE!$F$26="")),0,""))</f>
        <v/>
      </c>
      <c r="C29" s="1" t="str">
        <f t="shared" si="9"/>
        <v/>
      </c>
      <c r="D29" s="1" t="str">
        <f t="shared" si="2"/>
        <v/>
      </c>
      <c r="E29" s="1" t="str">
        <f>IF(P29="","",IF(AND(M29=1,OR(P29&lt;EXPEDIENTE!$F$24,P29&gt;EXPEDIENTE!$F$26)),3,""))</f>
        <v/>
      </c>
      <c r="F29" s="1" t="str">
        <f t="shared" si="3"/>
        <v/>
      </c>
      <c r="G29" s="1" t="str">
        <f t="shared" si="1"/>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255"/>
      <c r="P29" s="14"/>
      <c r="Q29" s="183"/>
      <c r="R29" s="15"/>
      <c r="S29" s="183"/>
      <c r="T29" s="223"/>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c r="B30" s="1" t="str">
        <f>IF(COUNTBLANK(N30:AK30)=20,"",IF(AND(M30&lt;&gt;"",OR(EXPEDIENTE!$F$24="",EXPEDIENTE!$F$26="")),0,""))</f>
        <v/>
      </c>
      <c r="C30" s="1" t="str">
        <f t="shared" si="9"/>
        <v/>
      </c>
      <c r="D30" s="1" t="str">
        <f t="shared" si="2"/>
        <v/>
      </c>
      <c r="E30" s="1" t="str">
        <f>IF(P30="","",IF(AND(M30=1,OR(P30&lt;EXPEDIENTE!$F$24,P30&gt;EXPEDIENTE!$F$26)),3,""))</f>
        <v/>
      </c>
      <c r="F30" s="1" t="str">
        <f t="shared" si="3"/>
        <v/>
      </c>
      <c r="G30" s="1" t="str">
        <f t="shared" si="1"/>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255"/>
      <c r="P30" s="14"/>
      <c r="Q30" s="183"/>
      <c r="R30" s="15"/>
      <c r="S30" s="183"/>
      <c r="T30" s="223"/>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c r="B31" s="1" t="str">
        <f>IF(COUNTBLANK(N31:AK31)=20,"",IF(AND(M31&lt;&gt;"",OR(EXPEDIENTE!$F$24="",EXPEDIENTE!$F$26="")),0,""))</f>
        <v/>
      </c>
      <c r="C31" s="1" t="str">
        <f t="shared" si="9"/>
        <v/>
      </c>
      <c r="D31" s="1" t="str">
        <f t="shared" si="2"/>
        <v/>
      </c>
      <c r="E31" s="1" t="str">
        <f>IF(P31="","",IF(AND(M31=1,OR(P31&lt;EXPEDIENTE!$F$24,P31&gt;EXPEDIENTE!$F$26)),3,""))</f>
        <v/>
      </c>
      <c r="F31" s="1" t="str">
        <f t="shared" si="3"/>
        <v/>
      </c>
      <c r="G31" s="1" t="str">
        <f t="shared" si="1"/>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255"/>
      <c r="P31" s="14"/>
      <c r="Q31" s="183"/>
      <c r="R31" s="15"/>
      <c r="S31" s="183"/>
      <c r="T31" s="223"/>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c r="B32" s="1" t="str">
        <f>IF(COUNTBLANK(N32:AK32)=20,"",IF(AND(M32&lt;&gt;"",OR(EXPEDIENTE!$F$24="",EXPEDIENTE!$F$26="")),0,""))</f>
        <v/>
      </c>
      <c r="C32" s="1" t="str">
        <f t="shared" si="9"/>
        <v/>
      </c>
      <c r="D32" s="1" t="str">
        <f t="shared" si="2"/>
        <v/>
      </c>
      <c r="E32" s="1" t="str">
        <f>IF(P32="","",IF(AND(M32=1,OR(P32&lt;EXPEDIENTE!$F$24,P32&gt;EXPEDIENTE!$F$26)),3,""))</f>
        <v/>
      </c>
      <c r="F32" s="1" t="str">
        <f t="shared" si="3"/>
        <v/>
      </c>
      <c r="G32" s="1" t="str">
        <f t="shared" si="1"/>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255"/>
      <c r="P32" s="14"/>
      <c r="Q32" s="183"/>
      <c r="R32" s="15"/>
      <c r="S32" s="183"/>
      <c r="T32" s="223"/>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c r="B33" s="1" t="str">
        <f>IF(COUNTBLANK(N33:AK33)=20,"",IF(AND(M33&lt;&gt;"",OR(EXPEDIENTE!$F$24="",EXPEDIENTE!$F$26="")),0,""))</f>
        <v/>
      </c>
      <c r="C33" s="1" t="str">
        <f t="shared" si="9"/>
        <v/>
      </c>
      <c r="D33" s="1" t="str">
        <f t="shared" si="2"/>
        <v/>
      </c>
      <c r="E33" s="1" t="str">
        <f>IF(P33="","",IF(AND(M33=1,OR(P33&lt;EXPEDIENTE!$F$24,P33&gt;EXPEDIENTE!$F$26)),3,""))</f>
        <v/>
      </c>
      <c r="F33" s="1" t="str">
        <f t="shared" si="3"/>
        <v/>
      </c>
      <c r="G33" s="1" t="str">
        <f t="shared" si="1"/>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255"/>
      <c r="P33" s="14"/>
      <c r="Q33" s="183"/>
      <c r="R33" s="15"/>
      <c r="S33" s="183"/>
      <c r="T33" s="223"/>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c r="B34" s="1" t="str">
        <f>IF(COUNTBLANK(N34:AK34)=20,"",IF(AND(M34&lt;&gt;"",OR(EXPEDIENTE!$F$24="",EXPEDIENTE!$F$26="")),0,""))</f>
        <v/>
      </c>
      <c r="C34" s="1" t="str">
        <f t="shared" si="9"/>
        <v/>
      </c>
      <c r="D34" s="1" t="str">
        <f t="shared" si="2"/>
        <v/>
      </c>
      <c r="E34" s="1" t="str">
        <f>IF(P34="","",IF(AND(M34=1,OR(P34&lt;EXPEDIENTE!$F$24,P34&gt;EXPEDIENTE!$F$26)),3,""))</f>
        <v/>
      </c>
      <c r="F34" s="1" t="str">
        <f t="shared" si="3"/>
        <v/>
      </c>
      <c r="G34" s="1" t="str">
        <f t="shared" si="1"/>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255"/>
      <c r="P34" s="14"/>
      <c r="Q34" s="183"/>
      <c r="R34" s="15"/>
      <c r="S34" s="183"/>
      <c r="T34" s="223"/>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c r="B35" s="1" t="str">
        <f>IF(COUNTBLANK(N35:AK35)=20,"",IF(AND(M35&lt;&gt;"",OR(EXPEDIENTE!$F$24="",EXPEDIENTE!$F$26="")),0,""))</f>
        <v/>
      </c>
      <c r="C35" s="1" t="str">
        <f t="shared" si="9"/>
        <v/>
      </c>
      <c r="D35" s="1" t="str">
        <f t="shared" si="2"/>
        <v/>
      </c>
      <c r="E35" s="1" t="str">
        <f>IF(P35="","",IF(AND(M35=1,OR(P35&lt;EXPEDIENTE!$F$24,P35&gt;EXPEDIENTE!$F$26)),3,""))</f>
        <v/>
      </c>
      <c r="F35" s="1" t="str">
        <f t="shared" si="3"/>
        <v/>
      </c>
      <c r="G35" s="1" t="str">
        <f t="shared" si="1"/>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255"/>
      <c r="P35" s="14"/>
      <c r="Q35" s="183"/>
      <c r="R35" s="15"/>
      <c r="S35" s="183"/>
      <c r="T35" s="223"/>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c r="B36" s="1" t="str">
        <f>IF(COUNTBLANK(N36:AK36)=20,"",IF(AND(M36&lt;&gt;"",OR(EXPEDIENTE!$F$24="",EXPEDIENTE!$F$26="")),0,""))</f>
        <v/>
      </c>
      <c r="C36" s="1" t="str">
        <f t="shared" si="9"/>
        <v/>
      </c>
      <c r="D36" s="1" t="str">
        <f t="shared" si="2"/>
        <v/>
      </c>
      <c r="E36" s="1" t="str">
        <f>IF(P36="","",IF(AND(M36=1,OR(P36&lt;EXPEDIENTE!$F$24,P36&gt;EXPEDIENTE!$F$26)),3,""))</f>
        <v/>
      </c>
      <c r="F36" s="1" t="str">
        <f t="shared" si="3"/>
        <v/>
      </c>
      <c r="G36" s="1" t="str">
        <f t="shared" si="1"/>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t="str">
        <f t="shared" si="5"/>
        <v/>
      </c>
      <c r="N36" s="147"/>
      <c r="O36" s="255"/>
      <c r="P36" s="14"/>
      <c r="Q36" s="183"/>
      <c r="R36" s="15"/>
      <c r="S36" s="183"/>
      <c r="T36" s="223"/>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c r="B37" s="1" t="str">
        <f>IF(COUNTBLANK(N37:AK37)=20,"",IF(AND(M37&lt;&gt;"",OR(EXPEDIENTE!$F$24="",EXPEDIENTE!$F$26="")),0,""))</f>
        <v/>
      </c>
      <c r="C37" s="1" t="str">
        <f t="shared" si="9"/>
        <v/>
      </c>
      <c r="D37" s="1" t="str">
        <f t="shared" si="2"/>
        <v/>
      </c>
      <c r="E37" s="1" t="str">
        <f>IF(P37="","",IF(AND(M37=1,OR(P37&lt;EXPEDIENTE!$F$24,P37&gt;EXPEDIENTE!$F$26)),3,""))</f>
        <v/>
      </c>
      <c r="F37" s="1" t="str">
        <f t="shared" si="3"/>
        <v/>
      </c>
      <c r="G37" s="1" t="str">
        <f t="shared" si="1"/>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t="str">
        <f t="shared" si="5"/>
        <v/>
      </c>
      <c r="N37" s="147"/>
      <c r="O37" s="255"/>
      <c r="P37" s="14"/>
      <c r="Q37" s="183"/>
      <c r="R37" s="15"/>
      <c r="S37" s="183"/>
      <c r="T37" s="223"/>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c r="B38" s="1" t="str">
        <f>IF(COUNTBLANK(N38:AK38)=20,"",IF(AND(M38&lt;&gt;"",OR(EXPEDIENTE!$F$24="",EXPEDIENTE!$F$26="")),0,""))</f>
        <v/>
      </c>
      <c r="C38" s="1" t="str">
        <f t="shared" si="9"/>
        <v/>
      </c>
      <c r="D38" s="1" t="str">
        <f t="shared" si="2"/>
        <v/>
      </c>
      <c r="E38" s="1" t="str">
        <f>IF(P38="","",IF(AND(M38=1,OR(P38&lt;EXPEDIENTE!$F$24,P38&gt;EXPEDIENTE!$F$26)),3,""))</f>
        <v/>
      </c>
      <c r="F38" s="1" t="str">
        <f t="shared" si="3"/>
        <v/>
      </c>
      <c r="G38" s="1" t="str">
        <f t="shared" si="1"/>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t="str">
        <f t="shared" si="5"/>
        <v/>
      </c>
      <c r="N38" s="147"/>
      <c r="O38" s="255"/>
      <c r="P38" s="14"/>
      <c r="Q38" s="183"/>
      <c r="R38" s="15"/>
      <c r="S38" s="183"/>
      <c r="T38" s="223"/>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c r="B39" s="1" t="str">
        <f>IF(COUNTBLANK(N39:AK39)=20,"",IF(AND(M39&lt;&gt;"",OR(EXPEDIENTE!$F$24="",EXPEDIENTE!$F$26="")),0,""))</f>
        <v/>
      </c>
      <c r="C39" s="1" t="str">
        <f t="shared" si="9"/>
        <v/>
      </c>
      <c r="D39" s="1" t="str">
        <f t="shared" si="2"/>
        <v/>
      </c>
      <c r="E39" s="1" t="str">
        <f>IF(P39="","",IF(AND(M39=1,OR(P39&lt;EXPEDIENTE!$F$24,P39&gt;EXPEDIENTE!$F$26)),3,""))</f>
        <v/>
      </c>
      <c r="F39" s="1" t="str">
        <f t="shared" si="3"/>
        <v/>
      </c>
      <c r="G39" s="1" t="str">
        <f t="shared" si="1"/>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t="str">
        <f t="shared" si="5"/>
        <v/>
      </c>
      <c r="N39" s="147"/>
      <c r="O39" s="255"/>
      <c r="P39" s="14"/>
      <c r="Q39" s="183"/>
      <c r="R39" s="15"/>
      <c r="S39" s="183"/>
      <c r="T39" s="223"/>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c r="B40" s="1" t="str">
        <f>IF(COUNTBLANK(N40:AK40)=20,"",IF(AND(M40&lt;&gt;"",OR(EXPEDIENTE!$F$24="",EXPEDIENTE!$F$26="")),0,""))</f>
        <v/>
      </c>
      <c r="C40" s="1" t="str">
        <f t="shared" si="9"/>
        <v/>
      </c>
      <c r="D40" s="1" t="str">
        <f t="shared" si="2"/>
        <v/>
      </c>
      <c r="E40" s="1" t="str">
        <f>IF(P40="","",IF(AND(M40=1,OR(P40&lt;EXPEDIENTE!$F$24,P40&gt;EXPEDIENTE!$F$26)),3,""))</f>
        <v/>
      </c>
      <c r="F40" s="1" t="str">
        <f t="shared" si="3"/>
        <v/>
      </c>
      <c r="G40" s="1" t="str">
        <f t="shared" si="1"/>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t="str">
        <f t="shared" si="5"/>
        <v/>
      </c>
      <c r="N40" s="147"/>
      <c r="O40" s="255"/>
      <c r="P40" s="14"/>
      <c r="Q40" s="183"/>
      <c r="R40" s="15"/>
      <c r="S40" s="183"/>
      <c r="T40" s="223"/>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c r="B41" s="1" t="str">
        <f>IF(COUNTBLANK(N41:AK41)=20,"",IF(AND(M41&lt;&gt;"",OR(EXPEDIENTE!$F$24="",EXPEDIENTE!$F$26="")),0,""))</f>
        <v/>
      </c>
      <c r="C41" s="1" t="str">
        <f t="shared" si="9"/>
        <v/>
      </c>
      <c r="D41" s="1" t="str">
        <f t="shared" si="2"/>
        <v/>
      </c>
      <c r="E41" s="1" t="str">
        <f>IF(P41="","",IF(AND(M41=1,OR(P41&lt;EXPEDIENTE!$F$24,P41&gt;EXPEDIENTE!$F$26)),3,""))</f>
        <v/>
      </c>
      <c r="F41" s="1" t="str">
        <f t="shared" si="3"/>
        <v/>
      </c>
      <c r="G41" s="1" t="str">
        <f t="shared" si="1"/>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t="str">
        <f t="shared" si="5"/>
        <v/>
      </c>
      <c r="N41" s="147"/>
      <c r="O41" s="255"/>
      <c r="P41" s="14"/>
      <c r="Q41" s="183"/>
      <c r="R41" s="15"/>
      <c r="S41" s="183"/>
      <c r="T41" s="223"/>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c r="B42" s="1" t="str">
        <f>IF(COUNTBLANK(N42:AK42)=20,"",IF(AND(M42&lt;&gt;"",OR(EXPEDIENTE!$F$24="",EXPEDIENTE!$F$26="")),0,""))</f>
        <v/>
      </c>
      <c r="C42" s="1" t="str">
        <f t="shared" si="9"/>
        <v/>
      </c>
      <c r="D42" s="1" t="str">
        <f t="shared" si="2"/>
        <v/>
      </c>
      <c r="E42" s="1" t="str">
        <f>IF(P42="","",IF(AND(M42=1,OR(P42&lt;EXPEDIENTE!$F$24,P42&gt;EXPEDIENTE!$F$26)),3,""))</f>
        <v/>
      </c>
      <c r="F42" s="1" t="str">
        <f t="shared" si="3"/>
        <v/>
      </c>
      <c r="G42" s="1" t="str">
        <f t="shared" si="1"/>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t="str">
        <f t="shared" si="5"/>
        <v/>
      </c>
      <c r="N42" s="147"/>
      <c r="O42" s="255"/>
      <c r="P42" s="14"/>
      <c r="Q42" s="183"/>
      <c r="R42" s="15"/>
      <c r="S42" s="183"/>
      <c r="T42" s="223"/>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c r="B43" s="1" t="str">
        <f>IF(COUNTBLANK(N43:AK43)=20,"",IF(AND(M43&lt;&gt;"",OR(EXPEDIENTE!$F$24="",EXPEDIENTE!$F$26="")),0,""))</f>
        <v/>
      </c>
      <c r="C43" s="1" t="str">
        <f t="shared" si="9"/>
        <v/>
      </c>
      <c r="D43" s="1" t="str">
        <f t="shared" si="2"/>
        <v/>
      </c>
      <c r="E43" s="1" t="str">
        <f>IF(P43="","",IF(AND(M43=1,OR(P43&lt;EXPEDIENTE!$F$24,P43&gt;EXPEDIENTE!$F$26)),3,""))</f>
        <v/>
      </c>
      <c r="F43" s="1" t="str">
        <f t="shared" si="3"/>
        <v/>
      </c>
      <c r="G43" s="1" t="str">
        <f t="shared" si="1"/>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t="str">
        <f t="shared" si="5"/>
        <v/>
      </c>
      <c r="N43" s="147"/>
      <c r="O43" s="255"/>
      <c r="P43" s="14"/>
      <c r="Q43" s="183"/>
      <c r="R43" s="15"/>
      <c r="S43" s="183"/>
      <c r="T43" s="223"/>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c r="B44" s="1" t="str">
        <f>IF(COUNTBLANK(N44:AK44)=20,"",IF(AND(M44&lt;&gt;"",OR(EXPEDIENTE!$F$24="",EXPEDIENTE!$F$26="")),0,""))</f>
        <v/>
      </c>
      <c r="C44" s="1" t="str">
        <f t="shared" si="9"/>
        <v/>
      </c>
      <c r="D44" s="1" t="str">
        <f t="shared" si="2"/>
        <v/>
      </c>
      <c r="E44" s="1" t="str">
        <f>IF(P44="","",IF(AND(M44=1,OR(P44&lt;EXPEDIENTE!$F$24,P44&gt;EXPEDIENTE!$F$26)),3,""))</f>
        <v/>
      </c>
      <c r="F44" s="1" t="str">
        <f t="shared" si="3"/>
        <v/>
      </c>
      <c r="G44" s="1" t="str">
        <f t="shared" si="1"/>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t="str">
        <f t="shared" si="5"/>
        <v/>
      </c>
      <c r="N44" s="147"/>
      <c r="O44" s="255"/>
      <c r="P44" s="14"/>
      <c r="Q44" s="183"/>
      <c r="R44" s="15"/>
      <c r="S44" s="183"/>
      <c r="T44" s="223"/>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c r="B45" s="1" t="str">
        <f>IF(COUNTBLANK(N45:AK45)=20,"",IF(AND(M45&lt;&gt;"",OR(EXPEDIENTE!$F$24="",EXPEDIENTE!$F$26="")),0,""))</f>
        <v/>
      </c>
      <c r="C45" s="1" t="str">
        <f t="shared" si="9"/>
        <v/>
      </c>
      <c r="D45" s="1" t="str">
        <f t="shared" si="2"/>
        <v/>
      </c>
      <c r="E45" s="1" t="str">
        <f>IF(P45="","",IF(AND(M45=1,OR(P45&lt;EXPEDIENTE!$F$24,P45&gt;EXPEDIENTE!$F$26)),3,""))</f>
        <v/>
      </c>
      <c r="F45" s="1" t="str">
        <f t="shared" si="3"/>
        <v/>
      </c>
      <c r="G45" s="1" t="str">
        <f t="shared" si="1"/>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t="str">
        <f t="shared" si="5"/>
        <v/>
      </c>
      <c r="N45" s="147"/>
      <c r="O45" s="255"/>
      <c r="P45" s="14"/>
      <c r="Q45" s="183"/>
      <c r="R45" s="15"/>
      <c r="S45" s="183"/>
      <c r="T45" s="223"/>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c r="B46" s="1" t="str">
        <f>IF(COUNTBLANK(N46:AK46)=20,"",IF(AND(M46&lt;&gt;"",OR(EXPEDIENTE!$F$24="",EXPEDIENTE!$F$26="")),0,""))</f>
        <v/>
      </c>
      <c r="C46" s="1" t="str">
        <f t="shared" si="9"/>
        <v/>
      </c>
      <c r="D46" s="1" t="str">
        <f t="shared" si="2"/>
        <v/>
      </c>
      <c r="E46" s="1" t="str">
        <f>IF(P46="","",IF(AND(M46=1,OR(P46&lt;EXPEDIENTE!$F$24,P46&gt;EXPEDIENTE!$F$26)),3,""))</f>
        <v/>
      </c>
      <c r="F46" s="1" t="str">
        <f t="shared" si="3"/>
        <v/>
      </c>
      <c r="G46" s="1" t="str">
        <f t="shared" si="1"/>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255"/>
      <c r="P46" s="14"/>
      <c r="Q46" s="183"/>
      <c r="R46" s="15"/>
      <c r="S46" s="183"/>
      <c r="T46" s="223"/>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c r="B47" s="1" t="str">
        <f>IF(COUNTBLANK(N47:AK47)=20,"",IF(AND(M47&lt;&gt;"",OR(EXPEDIENTE!$F$24="",EXPEDIENTE!$F$26="")),0,""))</f>
        <v/>
      </c>
      <c r="C47" s="1" t="str">
        <f t="shared" ref="C47:C67" si="10">IF(COUNTBLANK(N47:AK47)=21,"",IF(AND(M47="",COUNTBLANK(N47:AK47)&lt;&gt;21),1,""))</f>
        <v/>
      </c>
      <c r="D47" s="1" t="str">
        <f t="shared" ref="D47:D67" si="11">IF(AND(M47=1,COUNTBLANK(O47:U47)&lt;&gt;0),2,"")</f>
        <v/>
      </c>
      <c r="E47" s="1" t="str">
        <f>IF(P47="","",IF(AND(M47=1,OR(P47&lt;EXPEDIENTE!$F$24,P47&gt;EXPEDIENTE!$F$26)),3,""))</f>
        <v/>
      </c>
      <c r="F47" s="1" t="str">
        <f t="shared" ref="F47:F67" si="12">IF(AND(M47=1,C47="",D47="",E47="",OR(COUNTBLANK(W47:X47)&gt;0,COUNTBLANK(Z47:AD47)&gt;=1)),4,"")</f>
        <v/>
      </c>
      <c r="G47" s="1" t="str">
        <f t="shared" ref="G47:G67" si="13">IF(AND(M47&lt;&gt;"",C47="",D47="",E47="",F47="",COUNTBLANK(AE47:AF47)&gt;0),5,"")</f>
        <v/>
      </c>
      <c r="H47" s="1" t="str">
        <f>IF(P47="","",IF(AF47="",6,IF(AND(M47=1,OR(AF47&lt;EXPEDIENTE!$F$24,AF47&gt;EXPEDIENTE!$F$28)),6,"")))</f>
        <v/>
      </c>
      <c r="I47" s="1" t="b">
        <f t="shared" ref="I47:I67" si="14">IF(B47&lt;&gt;"",B47,IF(C47&lt;&gt;"",C47,IF(D47&lt;&gt;"",D47,IF(E47&lt;&gt;"",E47,IF(F47&lt;&gt;"",F47,IF(G47&lt;&gt;"",G47,IF(H47&lt;&gt;"",H47)))))))</f>
        <v>0</v>
      </c>
      <c r="J47" s="1">
        <f>IF(AF46&lt;EXPEDIENTE!$H$24,-1,IF(AF46&gt;EXPEDIENTE!$H$28,1,0))</f>
        <v>-1</v>
      </c>
      <c r="K47" s="140" t="str">
        <f>IF(IFERROR(VLOOKUP(I47,AUXILIAR!$P$14:$Q$23,2,FALSE),"")="","",VLOOKUP(I47,AUXILIAR!$P$14:$Q$23,2,FALSE))</f>
        <v/>
      </c>
      <c r="L47" s="143">
        <v>40</v>
      </c>
      <c r="M47" s="103" t="str">
        <f t="shared" si="5"/>
        <v/>
      </c>
      <c r="N47" s="257"/>
      <c r="O47" s="258"/>
      <c r="P47" s="259"/>
      <c r="Q47" s="260"/>
      <c r="R47" s="261"/>
      <c r="S47" s="260"/>
      <c r="T47" s="262"/>
      <c r="U47" s="260"/>
      <c r="V47" s="263"/>
      <c r="W47" s="264"/>
      <c r="X47" s="265"/>
      <c r="Y47" s="266"/>
      <c r="Z47" s="267"/>
      <c r="AA47" s="63">
        <f t="shared" ref="AA47:AA66" si="15">W47*Z47</f>
        <v>0</v>
      </c>
      <c r="AB47" s="2"/>
      <c r="AC47" s="63">
        <f t="shared" ref="AC47:AC66" si="16">W47*AB47</f>
        <v>0</v>
      </c>
      <c r="AD47" s="156">
        <f t="shared" ref="AD47:AD66" si="17">W47+AC47-AA47</f>
        <v>0</v>
      </c>
      <c r="AE47" s="270"/>
      <c r="AF47" s="271"/>
      <c r="AG47" s="272"/>
      <c r="AH47" s="273"/>
      <c r="AI47" s="273"/>
      <c r="AJ47" s="274"/>
      <c r="AK47" s="275"/>
    </row>
    <row r="48" spans="2:37" ht="40.5" customHeight="1">
      <c r="B48" s="1" t="str">
        <f>IF(COUNTBLANK(N48:AK48)=20,"",IF(AND(M48&lt;&gt;"",OR(EXPEDIENTE!$F$24="",EXPEDIENTE!$F$26="")),0,""))</f>
        <v/>
      </c>
      <c r="C48" s="1" t="str">
        <f t="shared" si="10"/>
        <v/>
      </c>
      <c r="D48" s="1" t="str">
        <f t="shared" si="11"/>
        <v/>
      </c>
      <c r="E48" s="1" t="str">
        <f>IF(P48="","",IF(AND(M48=1,OR(P48&lt;EXPEDIENTE!$F$24,P48&gt;EXPEDIENTE!$F$26)),3,""))</f>
        <v/>
      </c>
      <c r="F48" s="1" t="str">
        <f t="shared" si="12"/>
        <v/>
      </c>
      <c r="G48" s="1" t="str">
        <f t="shared" si="13"/>
        <v/>
      </c>
      <c r="H48" s="1" t="str">
        <f>IF(P48="","",IF(AF48="",6,IF(AND(M48=1,OR(AF48&lt;EXPEDIENTE!$F$24,AF48&gt;EXPEDIENTE!$F$28)),6,"")))</f>
        <v/>
      </c>
      <c r="I48" s="1" t="b">
        <f t="shared" si="14"/>
        <v>0</v>
      </c>
      <c r="J48" s="1">
        <f>IF(AF47&lt;EXPEDIENTE!$H$24,-1,IF(AF47&gt;EXPEDIENTE!$H$28,1,0))</f>
        <v>-1</v>
      </c>
      <c r="K48" s="140" t="str">
        <f>IF(IFERROR(VLOOKUP(I48,AUXILIAR!$P$14:$Q$23,2,FALSE),"")="","",VLOOKUP(I48,AUXILIAR!$P$14:$Q$23,2,FALSE))</f>
        <v/>
      </c>
      <c r="L48" s="143">
        <v>41</v>
      </c>
      <c r="M48" s="103" t="str">
        <f t="shared" si="5"/>
        <v/>
      </c>
      <c r="N48" s="257"/>
      <c r="O48" s="258"/>
      <c r="P48" s="259"/>
      <c r="Q48" s="260"/>
      <c r="R48" s="261"/>
      <c r="S48" s="260"/>
      <c r="T48" s="262"/>
      <c r="U48" s="260"/>
      <c r="V48" s="263"/>
      <c r="W48" s="264"/>
      <c r="X48" s="265"/>
      <c r="Y48" s="266"/>
      <c r="Z48" s="267"/>
      <c r="AA48" s="63">
        <f t="shared" si="15"/>
        <v>0</v>
      </c>
      <c r="AB48" s="2"/>
      <c r="AC48" s="63">
        <f t="shared" si="16"/>
        <v>0</v>
      </c>
      <c r="AD48" s="156">
        <f t="shared" si="17"/>
        <v>0</v>
      </c>
      <c r="AE48" s="270"/>
      <c r="AF48" s="271"/>
      <c r="AG48" s="272"/>
      <c r="AH48" s="273"/>
      <c r="AI48" s="273"/>
      <c r="AJ48" s="274"/>
      <c r="AK48" s="275"/>
    </row>
    <row r="49" spans="2:37" ht="40.5" customHeight="1">
      <c r="B49" s="1" t="str">
        <f>IF(COUNTBLANK(N49:AK49)=20,"",IF(AND(M49&lt;&gt;"",OR(EXPEDIENTE!$F$24="",EXPEDIENTE!$F$26="")),0,""))</f>
        <v/>
      </c>
      <c r="C49" s="1" t="str">
        <f t="shared" si="10"/>
        <v/>
      </c>
      <c r="D49" s="1" t="str">
        <f t="shared" si="11"/>
        <v/>
      </c>
      <c r="E49" s="1" t="str">
        <f>IF(P49="","",IF(AND(M49=1,OR(P49&lt;EXPEDIENTE!$F$24,P49&gt;EXPEDIENTE!$F$26)),3,""))</f>
        <v/>
      </c>
      <c r="F49" s="1" t="str">
        <f t="shared" si="12"/>
        <v/>
      </c>
      <c r="G49" s="1" t="str">
        <f t="shared" si="13"/>
        <v/>
      </c>
      <c r="H49" s="1" t="str">
        <f>IF(P49="","",IF(AF49="",6,IF(AND(M49=1,OR(AF49&lt;EXPEDIENTE!$F$24,AF49&gt;EXPEDIENTE!$F$28)),6,"")))</f>
        <v/>
      </c>
      <c r="I49" s="1" t="b">
        <f t="shared" si="14"/>
        <v>0</v>
      </c>
      <c r="J49" s="1">
        <f>IF(AF48&lt;EXPEDIENTE!$H$24,-1,IF(AF48&gt;EXPEDIENTE!$H$28,1,0))</f>
        <v>-1</v>
      </c>
      <c r="K49" s="140" t="str">
        <f>IF(IFERROR(VLOOKUP(I49,AUXILIAR!$P$14:$Q$23,2,FALSE),"")="","",VLOOKUP(I49,AUXILIAR!$P$14:$Q$23,2,FALSE))</f>
        <v/>
      </c>
      <c r="L49" s="143">
        <v>42</v>
      </c>
      <c r="M49" s="103" t="str">
        <f t="shared" si="5"/>
        <v/>
      </c>
      <c r="N49" s="257"/>
      <c r="O49" s="258"/>
      <c r="P49" s="259"/>
      <c r="Q49" s="260"/>
      <c r="R49" s="261"/>
      <c r="S49" s="260"/>
      <c r="T49" s="262"/>
      <c r="U49" s="260"/>
      <c r="V49" s="263"/>
      <c r="W49" s="264"/>
      <c r="X49" s="265"/>
      <c r="Y49" s="266"/>
      <c r="Z49" s="267"/>
      <c r="AA49" s="63">
        <f t="shared" si="15"/>
        <v>0</v>
      </c>
      <c r="AB49" s="2"/>
      <c r="AC49" s="63">
        <f t="shared" si="16"/>
        <v>0</v>
      </c>
      <c r="AD49" s="156">
        <f t="shared" si="17"/>
        <v>0</v>
      </c>
      <c r="AE49" s="270"/>
      <c r="AF49" s="271"/>
      <c r="AG49" s="272"/>
      <c r="AH49" s="273"/>
      <c r="AI49" s="273"/>
      <c r="AJ49" s="274"/>
      <c r="AK49" s="275"/>
    </row>
    <row r="50" spans="2:37" ht="40.5" customHeight="1">
      <c r="B50" s="1" t="str">
        <f>IF(COUNTBLANK(N50:AK50)=20,"",IF(AND(M50&lt;&gt;"",OR(EXPEDIENTE!$F$24="",EXPEDIENTE!$F$26="")),0,""))</f>
        <v/>
      </c>
      <c r="C50" s="1" t="str">
        <f t="shared" si="10"/>
        <v/>
      </c>
      <c r="D50" s="1" t="str">
        <f t="shared" si="11"/>
        <v/>
      </c>
      <c r="E50" s="1" t="str">
        <f>IF(P50="","",IF(AND(M50=1,OR(P50&lt;EXPEDIENTE!$F$24,P50&gt;EXPEDIENTE!$F$26)),3,""))</f>
        <v/>
      </c>
      <c r="F50" s="1" t="str">
        <f t="shared" si="12"/>
        <v/>
      </c>
      <c r="G50" s="1" t="str">
        <f t="shared" si="13"/>
        <v/>
      </c>
      <c r="H50" s="1" t="str">
        <f>IF(P50="","",IF(AF50="",6,IF(AND(M50=1,OR(AF50&lt;EXPEDIENTE!$F$24,AF50&gt;EXPEDIENTE!$F$28)),6,"")))</f>
        <v/>
      </c>
      <c r="I50" s="1" t="b">
        <f t="shared" si="14"/>
        <v>0</v>
      </c>
      <c r="J50" s="1">
        <f>IF(AF49&lt;EXPEDIENTE!$H$24,-1,IF(AF49&gt;EXPEDIENTE!$H$28,1,0))</f>
        <v>-1</v>
      </c>
      <c r="K50" s="140" t="str">
        <f>IF(IFERROR(VLOOKUP(I50,AUXILIAR!$P$14:$Q$23,2,FALSE),"")="","",VLOOKUP(I50,AUXILIAR!$P$14:$Q$23,2,FALSE))</f>
        <v/>
      </c>
      <c r="L50" s="143">
        <v>43</v>
      </c>
      <c r="M50" s="103" t="str">
        <f t="shared" si="5"/>
        <v/>
      </c>
      <c r="N50" s="257"/>
      <c r="O50" s="258"/>
      <c r="P50" s="259"/>
      <c r="Q50" s="260"/>
      <c r="R50" s="261"/>
      <c r="S50" s="260"/>
      <c r="T50" s="262"/>
      <c r="U50" s="260"/>
      <c r="V50" s="263"/>
      <c r="W50" s="264"/>
      <c r="X50" s="265"/>
      <c r="Y50" s="266"/>
      <c r="Z50" s="267"/>
      <c r="AA50" s="63">
        <f t="shared" si="15"/>
        <v>0</v>
      </c>
      <c r="AB50" s="2"/>
      <c r="AC50" s="63">
        <f t="shared" si="16"/>
        <v>0</v>
      </c>
      <c r="AD50" s="156">
        <f t="shared" si="17"/>
        <v>0</v>
      </c>
      <c r="AE50" s="270"/>
      <c r="AF50" s="271"/>
      <c r="AG50" s="272"/>
      <c r="AH50" s="273"/>
      <c r="AI50" s="273"/>
      <c r="AJ50" s="274"/>
      <c r="AK50" s="275"/>
    </row>
    <row r="51" spans="2:37" ht="40.5" customHeight="1">
      <c r="B51" s="1" t="str">
        <f>IF(COUNTBLANK(N51:AK51)=20,"",IF(AND(M51&lt;&gt;"",OR(EXPEDIENTE!$F$24="",EXPEDIENTE!$F$26="")),0,""))</f>
        <v/>
      </c>
      <c r="C51" s="1" t="str">
        <f t="shared" si="10"/>
        <v/>
      </c>
      <c r="D51" s="1" t="str">
        <f t="shared" si="11"/>
        <v/>
      </c>
      <c r="E51" s="1" t="str">
        <f>IF(P51="","",IF(AND(M51=1,OR(P51&lt;EXPEDIENTE!$F$24,P51&gt;EXPEDIENTE!$F$26)),3,""))</f>
        <v/>
      </c>
      <c r="F51" s="1" t="str">
        <f t="shared" si="12"/>
        <v/>
      </c>
      <c r="G51" s="1" t="str">
        <f t="shared" si="13"/>
        <v/>
      </c>
      <c r="H51" s="1" t="str">
        <f>IF(P51="","",IF(AF51="",6,IF(AND(M51=1,OR(AF51&lt;EXPEDIENTE!$F$24,AF51&gt;EXPEDIENTE!$F$28)),6,"")))</f>
        <v/>
      </c>
      <c r="I51" s="1" t="b">
        <f t="shared" si="14"/>
        <v>0</v>
      </c>
      <c r="J51" s="1">
        <f>IF(AF50&lt;EXPEDIENTE!$H$24,-1,IF(AF50&gt;EXPEDIENTE!$H$28,1,0))</f>
        <v>-1</v>
      </c>
      <c r="K51" s="140" t="str">
        <f>IF(IFERROR(VLOOKUP(I51,AUXILIAR!$P$14:$Q$23,2,FALSE),"")="","",VLOOKUP(I51,AUXILIAR!$P$14:$Q$23,2,FALSE))</f>
        <v/>
      </c>
      <c r="L51" s="143">
        <v>44</v>
      </c>
      <c r="M51" s="103" t="str">
        <f t="shared" si="5"/>
        <v/>
      </c>
      <c r="N51" s="257"/>
      <c r="O51" s="258"/>
      <c r="P51" s="259"/>
      <c r="Q51" s="260"/>
      <c r="R51" s="261"/>
      <c r="S51" s="260"/>
      <c r="T51" s="262"/>
      <c r="U51" s="260"/>
      <c r="V51" s="263"/>
      <c r="W51" s="264"/>
      <c r="X51" s="265"/>
      <c r="Y51" s="266"/>
      <c r="Z51" s="267"/>
      <c r="AA51" s="63">
        <f t="shared" si="15"/>
        <v>0</v>
      </c>
      <c r="AB51" s="2"/>
      <c r="AC51" s="63">
        <f t="shared" si="16"/>
        <v>0</v>
      </c>
      <c r="AD51" s="156">
        <f t="shared" si="17"/>
        <v>0</v>
      </c>
      <c r="AE51" s="270"/>
      <c r="AF51" s="271"/>
      <c r="AG51" s="272"/>
      <c r="AH51" s="273"/>
      <c r="AI51" s="273"/>
      <c r="AJ51" s="274"/>
      <c r="AK51" s="275"/>
    </row>
    <row r="52" spans="2:37" ht="40.5" customHeight="1">
      <c r="B52" s="1" t="str">
        <f>IF(COUNTBLANK(N52:AK52)=20,"",IF(AND(M52&lt;&gt;"",OR(EXPEDIENTE!$F$24="",EXPEDIENTE!$F$26="")),0,""))</f>
        <v/>
      </c>
      <c r="C52" s="1" t="str">
        <f t="shared" si="10"/>
        <v/>
      </c>
      <c r="D52" s="1" t="str">
        <f t="shared" si="11"/>
        <v/>
      </c>
      <c r="E52" s="1" t="str">
        <f>IF(P52="","",IF(AND(M52=1,OR(P52&lt;EXPEDIENTE!$F$24,P52&gt;EXPEDIENTE!$F$26)),3,""))</f>
        <v/>
      </c>
      <c r="F52" s="1" t="str">
        <f t="shared" si="12"/>
        <v/>
      </c>
      <c r="G52" s="1" t="str">
        <f t="shared" si="13"/>
        <v/>
      </c>
      <c r="H52" s="1" t="str">
        <f>IF(P52="","",IF(AF52="",6,IF(AND(M52=1,OR(AF52&lt;EXPEDIENTE!$F$24,AF52&gt;EXPEDIENTE!$F$28)),6,"")))</f>
        <v/>
      </c>
      <c r="I52" s="1" t="b">
        <f t="shared" si="14"/>
        <v>0</v>
      </c>
      <c r="J52" s="1">
        <f>IF(AF51&lt;EXPEDIENTE!$H$24,-1,IF(AF51&gt;EXPEDIENTE!$H$28,1,0))</f>
        <v>-1</v>
      </c>
      <c r="K52" s="140" t="str">
        <f>IF(IFERROR(VLOOKUP(I52,AUXILIAR!$P$14:$Q$23,2,FALSE),"")="","",VLOOKUP(I52,AUXILIAR!$P$14:$Q$23,2,FALSE))</f>
        <v/>
      </c>
      <c r="L52" s="143">
        <v>45</v>
      </c>
      <c r="M52" s="103" t="str">
        <f t="shared" si="5"/>
        <v/>
      </c>
      <c r="N52" s="257"/>
      <c r="O52" s="258"/>
      <c r="P52" s="259"/>
      <c r="Q52" s="260"/>
      <c r="R52" s="261"/>
      <c r="S52" s="260"/>
      <c r="T52" s="262"/>
      <c r="U52" s="260"/>
      <c r="V52" s="263"/>
      <c r="W52" s="264"/>
      <c r="X52" s="265"/>
      <c r="Y52" s="266"/>
      <c r="Z52" s="267"/>
      <c r="AA52" s="63">
        <f t="shared" si="15"/>
        <v>0</v>
      </c>
      <c r="AB52" s="2"/>
      <c r="AC52" s="63">
        <f t="shared" si="16"/>
        <v>0</v>
      </c>
      <c r="AD52" s="156">
        <f t="shared" si="17"/>
        <v>0</v>
      </c>
      <c r="AE52" s="270"/>
      <c r="AF52" s="271"/>
      <c r="AG52" s="272"/>
      <c r="AH52" s="273"/>
      <c r="AI52" s="273"/>
      <c r="AJ52" s="274"/>
      <c r="AK52" s="275"/>
    </row>
    <row r="53" spans="2:37" ht="40.5" customHeight="1">
      <c r="B53" s="1" t="str">
        <f>IF(COUNTBLANK(N53:AK53)=20,"",IF(AND(M53&lt;&gt;"",OR(EXPEDIENTE!$F$24="",EXPEDIENTE!$F$26="")),0,""))</f>
        <v/>
      </c>
      <c r="C53" s="1" t="str">
        <f t="shared" si="10"/>
        <v/>
      </c>
      <c r="D53" s="1" t="str">
        <f t="shared" si="11"/>
        <v/>
      </c>
      <c r="E53" s="1" t="str">
        <f>IF(P53="","",IF(AND(M53=1,OR(P53&lt;EXPEDIENTE!$F$24,P53&gt;EXPEDIENTE!$F$26)),3,""))</f>
        <v/>
      </c>
      <c r="F53" s="1" t="str">
        <f t="shared" si="12"/>
        <v/>
      </c>
      <c r="G53" s="1" t="str">
        <f t="shared" si="13"/>
        <v/>
      </c>
      <c r="H53" s="1" t="str">
        <f>IF(P53="","",IF(AF53="",6,IF(AND(M53=1,OR(AF53&lt;EXPEDIENTE!$F$24,AF53&gt;EXPEDIENTE!$F$28)),6,"")))</f>
        <v/>
      </c>
      <c r="I53" s="1" t="b">
        <f t="shared" si="14"/>
        <v>0</v>
      </c>
      <c r="J53" s="1">
        <f>IF(AF52&lt;EXPEDIENTE!$H$24,-1,IF(AF52&gt;EXPEDIENTE!$H$28,1,0))</f>
        <v>-1</v>
      </c>
      <c r="K53" s="140" t="str">
        <f>IF(IFERROR(VLOOKUP(I53,AUXILIAR!$P$14:$Q$23,2,FALSE),"")="","",VLOOKUP(I53,AUXILIAR!$P$14:$Q$23,2,FALSE))</f>
        <v/>
      </c>
      <c r="L53" s="143">
        <v>46</v>
      </c>
      <c r="M53" s="103" t="str">
        <f t="shared" si="5"/>
        <v/>
      </c>
      <c r="N53" s="257"/>
      <c r="O53" s="258"/>
      <c r="P53" s="259"/>
      <c r="Q53" s="260"/>
      <c r="R53" s="261"/>
      <c r="S53" s="260"/>
      <c r="T53" s="262"/>
      <c r="U53" s="260"/>
      <c r="V53" s="263"/>
      <c r="W53" s="264"/>
      <c r="X53" s="265"/>
      <c r="Y53" s="266"/>
      <c r="Z53" s="267"/>
      <c r="AA53" s="63">
        <f t="shared" si="15"/>
        <v>0</v>
      </c>
      <c r="AB53" s="2"/>
      <c r="AC53" s="63">
        <f t="shared" si="16"/>
        <v>0</v>
      </c>
      <c r="AD53" s="156">
        <f t="shared" si="17"/>
        <v>0</v>
      </c>
      <c r="AE53" s="270"/>
      <c r="AF53" s="271"/>
      <c r="AG53" s="272"/>
      <c r="AH53" s="273"/>
      <c r="AI53" s="273"/>
      <c r="AJ53" s="274"/>
      <c r="AK53" s="275"/>
    </row>
    <row r="54" spans="2:37" ht="40.5" customHeight="1">
      <c r="B54" s="1" t="str">
        <f>IF(COUNTBLANK(N54:AK54)=20,"",IF(AND(M54&lt;&gt;"",OR(EXPEDIENTE!$F$24="",EXPEDIENTE!$F$26="")),0,""))</f>
        <v/>
      </c>
      <c r="C54" s="1" t="str">
        <f t="shared" si="10"/>
        <v/>
      </c>
      <c r="D54" s="1" t="str">
        <f t="shared" si="11"/>
        <v/>
      </c>
      <c r="E54" s="1" t="str">
        <f>IF(P54="","",IF(AND(M54=1,OR(P54&lt;EXPEDIENTE!$F$24,P54&gt;EXPEDIENTE!$F$26)),3,""))</f>
        <v/>
      </c>
      <c r="F54" s="1" t="str">
        <f t="shared" si="12"/>
        <v/>
      </c>
      <c r="G54" s="1" t="str">
        <f t="shared" si="13"/>
        <v/>
      </c>
      <c r="H54" s="1" t="str">
        <f>IF(P54="","",IF(AF54="",6,IF(AND(M54=1,OR(AF54&lt;EXPEDIENTE!$F$24,AF54&gt;EXPEDIENTE!$F$28)),6,"")))</f>
        <v/>
      </c>
      <c r="I54" s="1" t="b">
        <f t="shared" si="14"/>
        <v>0</v>
      </c>
      <c r="J54" s="1">
        <f>IF(AF53&lt;EXPEDIENTE!$H$24,-1,IF(AF53&gt;EXPEDIENTE!$H$28,1,0))</f>
        <v>-1</v>
      </c>
      <c r="K54" s="140" t="str">
        <f>IF(IFERROR(VLOOKUP(I54,AUXILIAR!$P$14:$Q$23,2,FALSE),"")="","",VLOOKUP(I54,AUXILIAR!$P$14:$Q$23,2,FALSE))</f>
        <v/>
      </c>
      <c r="L54" s="143">
        <v>47</v>
      </c>
      <c r="M54" s="103" t="str">
        <f t="shared" si="5"/>
        <v/>
      </c>
      <c r="N54" s="257"/>
      <c r="O54" s="258"/>
      <c r="P54" s="259"/>
      <c r="Q54" s="260"/>
      <c r="R54" s="261"/>
      <c r="S54" s="260"/>
      <c r="T54" s="262"/>
      <c r="U54" s="260"/>
      <c r="V54" s="263"/>
      <c r="W54" s="264"/>
      <c r="X54" s="265"/>
      <c r="Y54" s="266"/>
      <c r="Z54" s="267"/>
      <c r="AA54" s="63">
        <f t="shared" si="15"/>
        <v>0</v>
      </c>
      <c r="AB54" s="2"/>
      <c r="AC54" s="63">
        <f t="shared" si="16"/>
        <v>0</v>
      </c>
      <c r="AD54" s="156">
        <f t="shared" si="17"/>
        <v>0</v>
      </c>
      <c r="AE54" s="270"/>
      <c r="AF54" s="271"/>
      <c r="AG54" s="272"/>
      <c r="AH54" s="273"/>
      <c r="AI54" s="273"/>
      <c r="AJ54" s="274"/>
      <c r="AK54" s="275"/>
    </row>
    <row r="55" spans="2:37" ht="40.5" customHeight="1">
      <c r="B55" s="1" t="str">
        <f>IF(COUNTBLANK(N55:AK55)=20,"",IF(AND(M55&lt;&gt;"",OR(EXPEDIENTE!$F$24="",EXPEDIENTE!$F$26="")),0,""))</f>
        <v/>
      </c>
      <c r="C55" s="1" t="str">
        <f t="shared" si="10"/>
        <v/>
      </c>
      <c r="D55" s="1" t="str">
        <f t="shared" si="11"/>
        <v/>
      </c>
      <c r="E55" s="1" t="str">
        <f>IF(P55="","",IF(AND(M55=1,OR(P55&lt;EXPEDIENTE!$F$24,P55&gt;EXPEDIENTE!$F$26)),3,""))</f>
        <v/>
      </c>
      <c r="F55" s="1" t="str">
        <f t="shared" si="12"/>
        <v/>
      </c>
      <c r="G55" s="1" t="str">
        <f t="shared" si="13"/>
        <v/>
      </c>
      <c r="H55" s="1" t="str">
        <f>IF(P55="","",IF(AF55="",6,IF(AND(M55=1,OR(AF55&lt;EXPEDIENTE!$F$24,AF55&gt;EXPEDIENTE!$F$28)),6,"")))</f>
        <v/>
      </c>
      <c r="I55" s="1" t="b">
        <f t="shared" si="14"/>
        <v>0</v>
      </c>
      <c r="J55" s="1">
        <f>IF(AF54&lt;EXPEDIENTE!$H$24,-1,IF(AF54&gt;EXPEDIENTE!$H$28,1,0))</f>
        <v>-1</v>
      </c>
      <c r="K55" s="140" t="str">
        <f>IF(IFERROR(VLOOKUP(I55,AUXILIAR!$P$14:$Q$23,2,FALSE),"")="","",VLOOKUP(I55,AUXILIAR!$P$14:$Q$23,2,FALSE))</f>
        <v/>
      </c>
      <c r="L55" s="143">
        <v>48</v>
      </c>
      <c r="M55" s="103" t="str">
        <f t="shared" si="5"/>
        <v/>
      </c>
      <c r="N55" s="257"/>
      <c r="O55" s="258"/>
      <c r="P55" s="259"/>
      <c r="Q55" s="260"/>
      <c r="R55" s="261"/>
      <c r="S55" s="260"/>
      <c r="T55" s="262"/>
      <c r="U55" s="260"/>
      <c r="V55" s="263"/>
      <c r="W55" s="264"/>
      <c r="X55" s="265"/>
      <c r="Y55" s="266"/>
      <c r="Z55" s="267"/>
      <c r="AA55" s="63">
        <f t="shared" si="15"/>
        <v>0</v>
      </c>
      <c r="AB55" s="2"/>
      <c r="AC55" s="63">
        <f t="shared" si="16"/>
        <v>0</v>
      </c>
      <c r="AD55" s="156">
        <f t="shared" si="17"/>
        <v>0</v>
      </c>
      <c r="AE55" s="270"/>
      <c r="AF55" s="271"/>
      <c r="AG55" s="272"/>
      <c r="AH55" s="273"/>
      <c r="AI55" s="273"/>
      <c r="AJ55" s="274"/>
      <c r="AK55" s="275"/>
    </row>
    <row r="56" spans="2:37" ht="40.5" customHeight="1">
      <c r="B56" s="1" t="str">
        <f>IF(COUNTBLANK(N56:AK56)=20,"",IF(AND(M56&lt;&gt;"",OR(EXPEDIENTE!$F$24="",EXPEDIENTE!$F$26="")),0,""))</f>
        <v/>
      </c>
      <c r="C56" s="1" t="str">
        <f t="shared" si="10"/>
        <v/>
      </c>
      <c r="D56" s="1" t="str">
        <f t="shared" si="11"/>
        <v/>
      </c>
      <c r="E56" s="1" t="str">
        <f>IF(P56="","",IF(AND(M56=1,OR(P56&lt;EXPEDIENTE!$F$24,P56&gt;EXPEDIENTE!$F$26)),3,""))</f>
        <v/>
      </c>
      <c r="F56" s="1" t="str">
        <f t="shared" si="12"/>
        <v/>
      </c>
      <c r="G56" s="1" t="str">
        <f t="shared" si="13"/>
        <v/>
      </c>
      <c r="H56" s="1" t="str">
        <f>IF(P56="","",IF(AF56="",6,IF(AND(M56=1,OR(AF56&lt;EXPEDIENTE!$F$24,AF56&gt;EXPEDIENTE!$F$28)),6,"")))</f>
        <v/>
      </c>
      <c r="I56" s="1" t="b">
        <f t="shared" si="14"/>
        <v>0</v>
      </c>
      <c r="J56" s="1">
        <f>IF(AF55&lt;EXPEDIENTE!$H$24,-1,IF(AF55&gt;EXPEDIENTE!$H$28,1,0))</f>
        <v>-1</v>
      </c>
      <c r="K56" s="140" t="str">
        <f>IF(IFERROR(VLOOKUP(I56,AUXILIAR!$P$14:$Q$23,2,FALSE),"")="","",VLOOKUP(I56,AUXILIAR!$P$14:$Q$23,2,FALSE))</f>
        <v/>
      </c>
      <c r="L56" s="143">
        <v>49</v>
      </c>
      <c r="M56" s="103" t="str">
        <f t="shared" si="5"/>
        <v/>
      </c>
      <c r="N56" s="257"/>
      <c r="O56" s="258"/>
      <c r="P56" s="259"/>
      <c r="Q56" s="260"/>
      <c r="R56" s="261"/>
      <c r="S56" s="260"/>
      <c r="T56" s="262"/>
      <c r="U56" s="260"/>
      <c r="V56" s="263"/>
      <c r="W56" s="264"/>
      <c r="X56" s="265"/>
      <c r="Y56" s="266"/>
      <c r="Z56" s="267"/>
      <c r="AA56" s="63">
        <f t="shared" si="15"/>
        <v>0</v>
      </c>
      <c r="AB56" s="2"/>
      <c r="AC56" s="63">
        <f t="shared" si="16"/>
        <v>0</v>
      </c>
      <c r="AD56" s="156">
        <f t="shared" si="17"/>
        <v>0</v>
      </c>
      <c r="AE56" s="270"/>
      <c r="AF56" s="271"/>
      <c r="AG56" s="272"/>
      <c r="AH56" s="273"/>
      <c r="AI56" s="273"/>
      <c r="AJ56" s="274"/>
      <c r="AK56" s="275"/>
    </row>
    <row r="57" spans="2:37" ht="40.5" customHeight="1">
      <c r="B57" s="1" t="str">
        <f>IF(COUNTBLANK(N57:AK57)=20,"",IF(AND(M57&lt;&gt;"",OR(EXPEDIENTE!$F$24="",EXPEDIENTE!$F$26="")),0,""))</f>
        <v/>
      </c>
      <c r="C57" s="1" t="str">
        <f t="shared" si="10"/>
        <v/>
      </c>
      <c r="D57" s="1" t="str">
        <f t="shared" si="11"/>
        <v/>
      </c>
      <c r="E57" s="1" t="str">
        <f>IF(P57="","",IF(AND(M57=1,OR(P57&lt;EXPEDIENTE!$F$24,P57&gt;EXPEDIENTE!$F$26)),3,""))</f>
        <v/>
      </c>
      <c r="F57" s="1" t="str">
        <f t="shared" si="12"/>
        <v/>
      </c>
      <c r="G57" s="1" t="str">
        <f t="shared" si="13"/>
        <v/>
      </c>
      <c r="H57" s="1" t="str">
        <f>IF(P57="","",IF(AF57="",6,IF(AND(M57=1,OR(AF57&lt;EXPEDIENTE!$F$24,AF57&gt;EXPEDIENTE!$F$28)),6,"")))</f>
        <v/>
      </c>
      <c r="I57" s="1" t="b">
        <f t="shared" si="14"/>
        <v>0</v>
      </c>
      <c r="J57" s="1">
        <f>IF(AF56&lt;EXPEDIENTE!$H$24,-1,IF(AF56&gt;EXPEDIENTE!$H$28,1,0))</f>
        <v>-1</v>
      </c>
      <c r="K57" s="140" t="str">
        <f>IF(IFERROR(VLOOKUP(I57,AUXILIAR!$P$14:$Q$23,2,FALSE),"")="","",VLOOKUP(I57,AUXILIAR!$P$14:$Q$23,2,FALSE))</f>
        <v/>
      </c>
      <c r="L57" s="143">
        <v>50</v>
      </c>
      <c r="M57" s="103" t="str">
        <f t="shared" si="5"/>
        <v/>
      </c>
      <c r="N57" s="257"/>
      <c r="O57" s="258"/>
      <c r="P57" s="259"/>
      <c r="Q57" s="260"/>
      <c r="R57" s="261"/>
      <c r="S57" s="260"/>
      <c r="T57" s="262"/>
      <c r="U57" s="260"/>
      <c r="V57" s="263"/>
      <c r="W57" s="264"/>
      <c r="X57" s="265"/>
      <c r="Y57" s="266"/>
      <c r="Z57" s="267"/>
      <c r="AA57" s="63">
        <f t="shared" si="15"/>
        <v>0</v>
      </c>
      <c r="AB57" s="2"/>
      <c r="AC57" s="63">
        <f t="shared" si="16"/>
        <v>0</v>
      </c>
      <c r="AD57" s="156">
        <f t="shared" si="17"/>
        <v>0</v>
      </c>
      <c r="AE57" s="270"/>
      <c r="AF57" s="271"/>
      <c r="AG57" s="272"/>
      <c r="AH57" s="273"/>
      <c r="AI57" s="273"/>
      <c r="AJ57" s="274"/>
      <c r="AK57" s="275"/>
    </row>
    <row r="58" spans="2:37" ht="40.5" customHeight="1">
      <c r="B58" s="1" t="str">
        <f>IF(COUNTBLANK(N58:AK58)=20,"",IF(AND(M58&lt;&gt;"",OR(EXPEDIENTE!$F$24="",EXPEDIENTE!$F$26="")),0,""))</f>
        <v/>
      </c>
      <c r="C58" s="1" t="str">
        <f t="shared" si="10"/>
        <v/>
      </c>
      <c r="D58" s="1" t="str">
        <f t="shared" si="11"/>
        <v/>
      </c>
      <c r="E58" s="1" t="str">
        <f>IF(P58="","",IF(AND(M58=1,OR(P58&lt;EXPEDIENTE!$F$24,P58&gt;EXPEDIENTE!$F$26)),3,""))</f>
        <v/>
      </c>
      <c r="F58" s="1" t="str">
        <f t="shared" si="12"/>
        <v/>
      </c>
      <c r="G58" s="1" t="str">
        <f t="shared" si="13"/>
        <v/>
      </c>
      <c r="H58" s="1" t="str">
        <f>IF(P58="","",IF(AF58="",6,IF(AND(M58=1,OR(AF58&lt;EXPEDIENTE!$F$24,AF58&gt;EXPEDIENTE!$F$28)),6,"")))</f>
        <v/>
      </c>
      <c r="I58" s="1" t="b">
        <f t="shared" si="14"/>
        <v>0</v>
      </c>
      <c r="J58" s="1">
        <f>IF(AF57&lt;EXPEDIENTE!$H$24,-1,IF(AF57&gt;EXPEDIENTE!$H$28,1,0))</f>
        <v>-1</v>
      </c>
      <c r="K58" s="140" t="str">
        <f>IF(IFERROR(VLOOKUP(I58,AUXILIAR!$P$14:$Q$23,2,FALSE),"")="","",VLOOKUP(I58,AUXILIAR!$P$14:$Q$23,2,FALSE))</f>
        <v/>
      </c>
      <c r="L58" s="143">
        <v>51</v>
      </c>
      <c r="M58" s="103" t="str">
        <f t="shared" si="5"/>
        <v/>
      </c>
      <c r="N58" s="257"/>
      <c r="O58" s="258"/>
      <c r="P58" s="259"/>
      <c r="Q58" s="260"/>
      <c r="R58" s="261"/>
      <c r="S58" s="260"/>
      <c r="T58" s="262"/>
      <c r="U58" s="260"/>
      <c r="V58" s="263"/>
      <c r="W58" s="264"/>
      <c r="X58" s="265"/>
      <c r="Y58" s="266"/>
      <c r="Z58" s="267"/>
      <c r="AA58" s="63">
        <f t="shared" si="15"/>
        <v>0</v>
      </c>
      <c r="AB58" s="2"/>
      <c r="AC58" s="63">
        <f t="shared" si="16"/>
        <v>0</v>
      </c>
      <c r="AD58" s="156">
        <f t="shared" si="17"/>
        <v>0</v>
      </c>
      <c r="AE58" s="270"/>
      <c r="AF58" s="271"/>
      <c r="AG58" s="272"/>
      <c r="AH58" s="273"/>
      <c r="AI58" s="273"/>
      <c r="AJ58" s="274"/>
      <c r="AK58" s="275"/>
    </row>
    <row r="59" spans="2:37" ht="40.5" customHeight="1">
      <c r="B59" s="1" t="str">
        <f>IF(COUNTBLANK(N59:AK59)=20,"",IF(AND(M59&lt;&gt;"",OR(EXPEDIENTE!$F$24="",EXPEDIENTE!$F$26="")),0,""))</f>
        <v/>
      </c>
      <c r="C59" s="1" t="str">
        <f t="shared" si="10"/>
        <v/>
      </c>
      <c r="D59" s="1" t="str">
        <f t="shared" si="11"/>
        <v/>
      </c>
      <c r="E59" s="1" t="str">
        <f>IF(P59="","",IF(AND(M59=1,OR(P59&lt;EXPEDIENTE!$F$24,P59&gt;EXPEDIENTE!$F$26)),3,""))</f>
        <v/>
      </c>
      <c r="F59" s="1" t="str">
        <f t="shared" si="12"/>
        <v/>
      </c>
      <c r="G59" s="1" t="str">
        <f t="shared" si="13"/>
        <v/>
      </c>
      <c r="H59" s="1" t="str">
        <f>IF(P59="","",IF(AF59="",6,IF(AND(M59=1,OR(AF59&lt;EXPEDIENTE!$F$24,AF59&gt;EXPEDIENTE!$F$28)),6,"")))</f>
        <v/>
      </c>
      <c r="I59" s="1" t="b">
        <f t="shared" si="14"/>
        <v>0</v>
      </c>
      <c r="J59" s="1">
        <f>IF(AF58&lt;EXPEDIENTE!$H$24,-1,IF(AF58&gt;EXPEDIENTE!$H$28,1,0))</f>
        <v>-1</v>
      </c>
      <c r="K59" s="140" t="str">
        <f>IF(IFERROR(VLOOKUP(I59,AUXILIAR!$P$14:$Q$23,2,FALSE),"")="","",VLOOKUP(I59,AUXILIAR!$P$14:$Q$23,2,FALSE))</f>
        <v/>
      </c>
      <c r="L59" s="143">
        <v>52</v>
      </c>
      <c r="M59" s="103" t="str">
        <f t="shared" si="5"/>
        <v/>
      </c>
      <c r="N59" s="257"/>
      <c r="O59" s="258"/>
      <c r="P59" s="259"/>
      <c r="Q59" s="260"/>
      <c r="R59" s="261"/>
      <c r="S59" s="260"/>
      <c r="T59" s="262"/>
      <c r="U59" s="260"/>
      <c r="V59" s="263"/>
      <c r="W59" s="264"/>
      <c r="X59" s="265"/>
      <c r="Y59" s="266"/>
      <c r="Z59" s="267"/>
      <c r="AA59" s="63">
        <f t="shared" si="15"/>
        <v>0</v>
      </c>
      <c r="AB59" s="2"/>
      <c r="AC59" s="63">
        <f t="shared" si="16"/>
        <v>0</v>
      </c>
      <c r="AD59" s="156">
        <f t="shared" si="17"/>
        <v>0</v>
      </c>
      <c r="AE59" s="270"/>
      <c r="AF59" s="271"/>
      <c r="AG59" s="272"/>
      <c r="AH59" s="273"/>
      <c r="AI59" s="273"/>
      <c r="AJ59" s="274"/>
      <c r="AK59" s="275"/>
    </row>
    <row r="60" spans="2:37" ht="40.5" customHeight="1">
      <c r="B60" s="1" t="str">
        <f>IF(COUNTBLANK(N60:AK60)=20,"",IF(AND(M60&lt;&gt;"",OR(EXPEDIENTE!$F$24="",EXPEDIENTE!$F$26="")),0,""))</f>
        <v/>
      </c>
      <c r="C60" s="1" t="str">
        <f t="shared" si="10"/>
        <v/>
      </c>
      <c r="D60" s="1" t="str">
        <f t="shared" si="11"/>
        <v/>
      </c>
      <c r="E60" s="1" t="str">
        <f>IF(P60="","",IF(AND(M60=1,OR(P60&lt;EXPEDIENTE!$F$24,P60&gt;EXPEDIENTE!$F$26)),3,""))</f>
        <v/>
      </c>
      <c r="F60" s="1" t="str">
        <f t="shared" si="12"/>
        <v/>
      </c>
      <c r="G60" s="1" t="str">
        <f t="shared" si="13"/>
        <v/>
      </c>
      <c r="H60" s="1" t="str">
        <f>IF(P60="","",IF(AF60="",6,IF(AND(M60=1,OR(AF60&lt;EXPEDIENTE!$F$24,AF60&gt;EXPEDIENTE!$F$28)),6,"")))</f>
        <v/>
      </c>
      <c r="I60" s="1" t="b">
        <f t="shared" si="14"/>
        <v>0</v>
      </c>
      <c r="J60" s="1">
        <f>IF(AF59&lt;EXPEDIENTE!$H$24,-1,IF(AF59&gt;EXPEDIENTE!$H$28,1,0))</f>
        <v>-1</v>
      </c>
      <c r="K60" s="140" t="str">
        <f>IF(IFERROR(VLOOKUP(I60,AUXILIAR!$P$14:$Q$23,2,FALSE),"")="","",VLOOKUP(I60,AUXILIAR!$P$14:$Q$23,2,FALSE))</f>
        <v/>
      </c>
      <c r="L60" s="143">
        <v>53</v>
      </c>
      <c r="M60" s="103" t="str">
        <f t="shared" si="5"/>
        <v/>
      </c>
      <c r="N60" s="257"/>
      <c r="O60" s="258"/>
      <c r="P60" s="259"/>
      <c r="Q60" s="260"/>
      <c r="R60" s="261"/>
      <c r="S60" s="260"/>
      <c r="T60" s="262"/>
      <c r="U60" s="260"/>
      <c r="V60" s="263"/>
      <c r="W60" s="264"/>
      <c r="X60" s="265"/>
      <c r="Y60" s="266"/>
      <c r="Z60" s="267"/>
      <c r="AA60" s="63">
        <f t="shared" si="15"/>
        <v>0</v>
      </c>
      <c r="AB60" s="2"/>
      <c r="AC60" s="63">
        <f t="shared" si="16"/>
        <v>0</v>
      </c>
      <c r="AD60" s="156">
        <f t="shared" si="17"/>
        <v>0</v>
      </c>
      <c r="AE60" s="270"/>
      <c r="AF60" s="271"/>
      <c r="AG60" s="272"/>
      <c r="AH60" s="273"/>
      <c r="AI60" s="273"/>
      <c r="AJ60" s="274"/>
      <c r="AK60" s="275"/>
    </row>
    <row r="61" spans="2:37" ht="40.5" customHeight="1">
      <c r="B61" s="1" t="str">
        <f>IF(COUNTBLANK(N61:AK61)=20,"",IF(AND(M61&lt;&gt;"",OR(EXPEDIENTE!$F$24="",EXPEDIENTE!$F$26="")),0,""))</f>
        <v/>
      </c>
      <c r="C61" s="1" t="str">
        <f t="shared" si="10"/>
        <v/>
      </c>
      <c r="D61" s="1" t="str">
        <f t="shared" si="11"/>
        <v/>
      </c>
      <c r="E61" s="1" t="str">
        <f>IF(P61="","",IF(AND(M61=1,OR(P61&lt;EXPEDIENTE!$F$24,P61&gt;EXPEDIENTE!$F$26)),3,""))</f>
        <v/>
      </c>
      <c r="F61" s="1" t="str">
        <f t="shared" si="12"/>
        <v/>
      </c>
      <c r="G61" s="1" t="str">
        <f t="shared" si="13"/>
        <v/>
      </c>
      <c r="H61" s="1" t="str">
        <f>IF(P61="","",IF(AF61="",6,IF(AND(M61=1,OR(AF61&lt;EXPEDIENTE!$F$24,AF61&gt;EXPEDIENTE!$F$28)),6,"")))</f>
        <v/>
      </c>
      <c r="I61" s="1" t="b">
        <f t="shared" si="14"/>
        <v>0</v>
      </c>
      <c r="J61" s="1">
        <f>IF(AF60&lt;EXPEDIENTE!$H$24,-1,IF(AF60&gt;EXPEDIENTE!$H$28,1,0))</f>
        <v>-1</v>
      </c>
      <c r="K61" s="140" t="str">
        <f>IF(IFERROR(VLOOKUP(I61,AUXILIAR!$P$14:$Q$23,2,FALSE),"")="","",VLOOKUP(I61,AUXILIAR!$P$14:$Q$23,2,FALSE))</f>
        <v/>
      </c>
      <c r="L61" s="143">
        <v>54</v>
      </c>
      <c r="M61" s="103" t="str">
        <f t="shared" si="5"/>
        <v/>
      </c>
      <c r="N61" s="257"/>
      <c r="O61" s="258"/>
      <c r="P61" s="259"/>
      <c r="Q61" s="260"/>
      <c r="R61" s="261"/>
      <c r="S61" s="260"/>
      <c r="T61" s="262"/>
      <c r="U61" s="260"/>
      <c r="V61" s="263"/>
      <c r="W61" s="264"/>
      <c r="X61" s="265"/>
      <c r="Y61" s="266"/>
      <c r="Z61" s="267"/>
      <c r="AA61" s="63">
        <f t="shared" si="15"/>
        <v>0</v>
      </c>
      <c r="AB61" s="2"/>
      <c r="AC61" s="63">
        <f t="shared" si="16"/>
        <v>0</v>
      </c>
      <c r="AD61" s="156">
        <f t="shared" si="17"/>
        <v>0</v>
      </c>
      <c r="AE61" s="270"/>
      <c r="AF61" s="271"/>
      <c r="AG61" s="272"/>
      <c r="AH61" s="273"/>
      <c r="AI61" s="273"/>
      <c r="AJ61" s="274"/>
      <c r="AK61" s="275"/>
    </row>
    <row r="62" spans="2:37" ht="40.5" customHeight="1">
      <c r="B62" s="1" t="str">
        <f>IF(COUNTBLANK(N62:AK62)=20,"",IF(AND(M62&lt;&gt;"",OR(EXPEDIENTE!$F$24="",EXPEDIENTE!$F$26="")),0,""))</f>
        <v/>
      </c>
      <c r="C62" s="1" t="str">
        <f t="shared" si="10"/>
        <v/>
      </c>
      <c r="D62" s="1" t="str">
        <f t="shared" si="11"/>
        <v/>
      </c>
      <c r="E62" s="1" t="str">
        <f>IF(P62="","",IF(AND(M62=1,OR(P62&lt;EXPEDIENTE!$F$24,P62&gt;EXPEDIENTE!$F$26)),3,""))</f>
        <v/>
      </c>
      <c r="F62" s="1" t="str">
        <f t="shared" si="12"/>
        <v/>
      </c>
      <c r="G62" s="1" t="str">
        <f t="shared" si="13"/>
        <v/>
      </c>
      <c r="H62" s="1" t="str">
        <f>IF(P62="","",IF(AF62="",6,IF(AND(M62=1,OR(AF62&lt;EXPEDIENTE!$F$24,AF62&gt;EXPEDIENTE!$F$28)),6,"")))</f>
        <v/>
      </c>
      <c r="I62" s="1" t="b">
        <f t="shared" si="14"/>
        <v>0</v>
      </c>
      <c r="J62" s="1">
        <f>IF(AF61&lt;EXPEDIENTE!$H$24,-1,IF(AF61&gt;EXPEDIENTE!$H$28,1,0))</f>
        <v>-1</v>
      </c>
      <c r="K62" s="140" t="str">
        <f>IF(IFERROR(VLOOKUP(I62,AUXILIAR!$P$14:$Q$23,2,FALSE),"")="","",VLOOKUP(I62,AUXILIAR!$P$14:$Q$23,2,FALSE))</f>
        <v/>
      </c>
      <c r="L62" s="143">
        <v>55</v>
      </c>
      <c r="M62" s="103" t="str">
        <f t="shared" si="5"/>
        <v/>
      </c>
      <c r="N62" s="257"/>
      <c r="O62" s="258"/>
      <c r="P62" s="259"/>
      <c r="Q62" s="260"/>
      <c r="R62" s="261"/>
      <c r="S62" s="260"/>
      <c r="T62" s="262"/>
      <c r="U62" s="260"/>
      <c r="V62" s="263"/>
      <c r="W62" s="264"/>
      <c r="X62" s="265"/>
      <c r="Y62" s="266"/>
      <c r="Z62" s="267"/>
      <c r="AA62" s="63">
        <f t="shared" si="15"/>
        <v>0</v>
      </c>
      <c r="AB62" s="2"/>
      <c r="AC62" s="63">
        <f t="shared" si="16"/>
        <v>0</v>
      </c>
      <c r="AD62" s="156">
        <f t="shared" si="17"/>
        <v>0</v>
      </c>
      <c r="AE62" s="270"/>
      <c r="AF62" s="271"/>
      <c r="AG62" s="272"/>
      <c r="AH62" s="273"/>
      <c r="AI62" s="273"/>
      <c r="AJ62" s="274"/>
      <c r="AK62" s="275"/>
    </row>
    <row r="63" spans="2:37" ht="40.5" customHeight="1">
      <c r="B63" s="1" t="str">
        <f>IF(COUNTBLANK(N63:AK63)=20,"",IF(AND(M63&lt;&gt;"",OR(EXPEDIENTE!$F$24="",EXPEDIENTE!$F$26="")),0,""))</f>
        <v/>
      </c>
      <c r="C63" s="1" t="str">
        <f t="shared" si="10"/>
        <v/>
      </c>
      <c r="D63" s="1" t="str">
        <f t="shared" si="11"/>
        <v/>
      </c>
      <c r="E63" s="1" t="str">
        <f>IF(P63="","",IF(AND(M63=1,OR(P63&lt;EXPEDIENTE!$F$24,P63&gt;EXPEDIENTE!$F$26)),3,""))</f>
        <v/>
      </c>
      <c r="F63" s="1" t="str">
        <f t="shared" si="12"/>
        <v/>
      </c>
      <c r="G63" s="1" t="str">
        <f t="shared" si="13"/>
        <v/>
      </c>
      <c r="H63" s="1" t="str">
        <f>IF(P63="","",IF(AF63="",6,IF(AND(M63=1,OR(AF63&lt;EXPEDIENTE!$F$24,AF63&gt;EXPEDIENTE!$F$28)),6,"")))</f>
        <v/>
      </c>
      <c r="I63" s="1" t="b">
        <f t="shared" si="14"/>
        <v>0</v>
      </c>
      <c r="J63" s="1">
        <f>IF(AF62&lt;EXPEDIENTE!$H$24,-1,IF(AF62&gt;EXPEDIENTE!$H$28,1,0))</f>
        <v>-1</v>
      </c>
      <c r="K63" s="140" t="str">
        <f>IF(IFERROR(VLOOKUP(I63,AUXILIAR!$P$14:$Q$23,2,FALSE),"")="","",VLOOKUP(I63,AUXILIAR!$P$14:$Q$23,2,FALSE))</f>
        <v/>
      </c>
      <c r="L63" s="143">
        <v>56</v>
      </c>
      <c r="M63" s="103" t="str">
        <f t="shared" si="5"/>
        <v/>
      </c>
      <c r="N63" s="257"/>
      <c r="O63" s="258"/>
      <c r="P63" s="259"/>
      <c r="Q63" s="260"/>
      <c r="R63" s="261"/>
      <c r="S63" s="260"/>
      <c r="T63" s="262"/>
      <c r="U63" s="260"/>
      <c r="V63" s="263"/>
      <c r="W63" s="264"/>
      <c r="X63" s="265"/>
      <c r="Y63" s="266"/>
      <c r="Z63" s="267"/>
      <c r="AA63" s="63">
        <f t="shared" si="15"/>
        <v>0</v>
      </c>
      <c r="AB63" s="2"/>
      <c r="AC63" s="63">
        <f t="shared" si="16"/>
        <v>0</v>
      </c>
      <c r="AD63" s="156">
        <f t="shared" si="17"/>
        <v>0</v>
      </c>
      <c r="AE63" s="270"/>
      <c r="AF63" s="271"/>
      <c r="AG63" s="272"/>
      <c r="AH63" s="273"/>
      <c r="AI63" s="273"/>
      <c r="AJ63" s="274"/>
      <c r="AK63" s="275"/>
    </row>
    <row r="64" spans="2:37" ht="40.5" customHeight="1">
      <c r="B64" s="1" t="str">
        <f>IF(COUNTBLANK(N64:AK64)=20,"",IF(AND(M64&lt;&gt;"",OR(EXPEDIENTE!$F$24="",EXPEDIENTE!$F$26="")),0,""))</f>
        <v/>
      </c>
      <c r="C64" s="1" t="str">
        <f t="shared" si="10"/>
        <v/>
      </c>
      <c r="D64" s="1" t="str">
        <f t="shared" si="11"/>
        <v/>
      </c>
      <c r="E64" s="1" t="str">
        <f>IF(P64="","",IF(AND(M64=1,OR(P64&lt;EXPEDIENTE!$F$24,P64&gt;EXPEDIENTE!$F$26)),3,""))</f>
        <v/>
      </c>
      <c r="F64" s="1" t="str">
        <f t="shared" si="12"/>
        <v/>
      </c>
      <c r="G64" s="1" t="str">
        <f t="shared" si="13"/>
        <v/>
      </c>
      <c r="H64" s="1" t="str">
        <f>IF(P64="","",IF(AF64="",6,IF(AND(M64=1,OR(AF64&lt;EXPEDIENTE!$F$24,AF64&gt;EXPEDIENTE!$F$28)),6,"")))</f>
        <v/>
      </c>
      <c r="I64" s="1" t="b">
        <f t="shared" si="14"/>
        <v>0</v>
      </c>
      <c r="J64" s="1">
        <f>IF(AF63&lt;EXPEDIENTE!$H$24,-1,IF(AF63&gt;EXPEDIENTE!$H$28,1,0))</f>
        <v>-1</v>
      </c>
      <c r="K64" s="140" t="str">
        <f>IF(IFERROR(VLOOKUP(I64,AUXILIAR!$P$14:$Q$23,2,FALSE),"")="","",VLOOKUP(I64,AUXILIAR!$P$14:$Q$23,2,FALSE))</f>
        <v/>
      </c>
      <c r="L64" s="143">
        <v>57</v>
      </c>
      <c r="M64" s="103" t="str">
        <f t="shared" si="5"/>
        <v/>
      </c>
      <c r="N64" s="257"/>
      <c r="O64" s="258"/>
      <c r="P64" s="259"/>
      <c r="Q64" s="260"/>
      <c r="R64" s="261"/>
      <c r="S64" s="260"/>
      <c r="T64" s="262"/>
      <c r="U64" s="260"/>
      <c r="V64" s="263"/>
      <c r="W64" s="264"/>
      <c r="X64" s="265"/>
      <c r="Y64" s="266"/>
      <c r="Z64" s="267"/>
      <c r="AA64" s="63">
        <f t="shared" si="15"/>
        <v>0</v>
      </c>
      <c r="AB64" s="2"/>
      <c r="AC64" s="63">
        <f t="shared" si="16"/>
        <v>0</v>
      </c>
      <c r="AD64" s="156">
        <f t="shared" si="17"/>
        <v>0</v>
      </c>
      <c r="AE64" s="270"/>
      <c r="AF64" s="271"/>
      <c r="AG64" s="272"/>
      <c r="AH64" s="273"/>
      <c r="AI64" s="273"/>
      <c r="AJ64" s="274"/>
      <c r="AK64" s="275"/>
    </row>
    <row r="65" spans="2:37" ht="40.5" customHeight="1">
      <c r="B65" s="1" t="str">
        <f>IF(COUNTBLANK(N65:AK65)=20,"",IF(AND(M65&lt;&gt;"",OR(EXPEDIENTE!$F$24="",EXPEDIENTE!$F$26="")),0,""))</f>
        <v/>
      </c>
      <c r="C65" s="1" t="str">
        <f t="shared" si="10"/>
        <v/>
      </c>
      <c r="D65" s="1" t="str">
        <f t="shared" si="11"/>
        <v/>
      </c>
      <c r="E65" s="1" t="str">
        <f>IF(P65="","",IF(AND(M65=1,OR(P65&lt;EXPEDIENTE!$F$24,P65&gt;EXPEDIENTE!$F$26)),3,""))</f>
        <v/>
      </c>
      <c r="F65" s="1" t="str">
        <f t="shared" si="12"/>
        <v/>
      </c>
      <c r="G65" s="1" t="str">
        <f t="shared" si="13"/>
        <v/>
      </c>
      <c r="H65" s="1" t="str">
        <f>IF(P65="","",IF(AF65="",6,IF(AND(M65=1,OR(AF65&lt;EXPEDIENTE!$F$24,AF65&gt;EXPEDIENTE!$F$28)),6,"")))</f>
        <v/>
      </c>
      <c r="I65" s="1" t="b">
        <f t="shared" si="14"/>
        <v>0</v>
      </c>
      <c r="J65" s="1">
        <f>IF(AF64&lt;EXPEDIENTE!$H$24,-1,IF(AF64&gt;EXPEDIENTE!$H$28,1,0))</f>
        <v>-1</v>
      </c>
      <c r="K65" s="140" t="str">
        <f>IF(IFERROR(VLOOKUP(I65,AUXILIAR!$P$14:$Q$23,2,FALSE),"")="","",VLOOKUP(I65,AUXILIAR!$P$14:$Q$23,2,FALSE))</f>
        <v/>
      </c>
      <c r="L65" s="143">
        <v>58</v>
      </c>
      <c r="M65" s="103" t="str">
        <f t="shared" si="5"/>
        <v/>
      </c>
      <c r="N65" s="257"/>
      <c r="O65" s="258"/>
      <c r="P65" s="259"/>
      <c r="Q65" s="260"/>
      <c r="R65" s="261"/>
      <c r="S65" s="260"/>
      <c r="T65" s="262"/>
      <c r="U65" s="260"/>
      <c r="V65" s="263"/>
      <c r="W65" s="264"/>
      <c r="X65" s="265"/>
      <c r="Y65" s="266"/>
      <c r="Z65" s="267"/>
      <c r="AA65" s="63">
        <f t="shared" si="15"/>
        <v>0</v>
      </c>
      <c r="AB65" s="2"/>
      <c r="AC65" s="63">
        <f t="shared" si="16"/>
        <v>0</v>
      </c>
      <c r="AD65" s="156">
        <f t="shared" si="17"/>
        <v>0</v>
      </c>
      <c r="AE65" s="270"/>
      <c r="AF65" s="271"/>
      <c r="AG65" s="272"/>
      <c r="AH65" s="273"/>
      <c r="AI65" s="273"/>
      <c r="AJ65" s="274"/>
      <c r="AK65" s="275"/>
    </row>
    <row r="66" spans="2:37" ht="40.5" customHeight="1">
      <c r="B66" s="1" t="str">
        <f>IF(COUNTBLANK(N66:AK66)=20,"",IF(AND(M66&lt;&gt;"",OR(EXPEDIENTE!$F$24="",EXPEDIENTE!$F$26="")),0,""))</f>
        <v/>
      </c>
      <c r="C66" s="1" t="str">
        <f t="shared" si="10"/>
        <v/>
      </c>
      <c r="D66" s="1" t="str">
        <f t="shared" si="11"/>
        <v/>
      </c>
      <c r="E66" s="1" t="str">
        <f>IF(P66="","",IF(AND(M66=1,OR(P66&lt;EXPEDIENTE!$F$24,P66&gt;EXPEDIENTE!$F$26)),3,""))</f>
        <v/>
      </c>
      <c r="F66" s="1" t="str">
        <f t="shared" si="12"/>
        <v/>
      </c>
      <c r="G66" s="1" t="str">
        <f t="shared" si="13"/>
        <v/>
      </c>
      <c r="H66" s="1" t="str">
        <f>IF(P66="","",IF(AF66="",6,IF(AND(M66=1,OR(AF66&lt;EXPEDIENTE!$F$24,AF66&gt;EXPEDIENTE!$F$28)),6,"")))</f>
        <v/>
      </c>
      <c r="I66" s="1" t="b">
        <f t="shared" si="14"/>
        <v>0</v>
      </c>
      <c r="J66" s="1">
        <f>IF(AF65&lt;EXPEDIENTE!$H$24,-1,IF(AF65&gt;EXPEDIENTE!$H$28,1,0))</f>
        <v>-1</v>
      </c>
      <c r="K66" s="140" t="str">
        <f>IF(IFERROR(VLOOKUP(I66,AUXILIAR!$P$14:$Q$23,2,FALSE),"")="","",VLOOKUP(I66,AUXILIAR!$P$14:$Q$23,2,FALSE))</f>
        <v/>
      </c>
      <c r="L66" s="143">
        <v>59</v>
      </c>
      <c r="M66" s="103" t="str">
        <f t="shared" si="5"/>
        <v/>
      </c>
      <c r="N66" s="257"/>
      <c r="O66" s="258"/>
      <c r="P66" s="259"/>
      <c r="Q66" s="260"/>
      <c r="R66" s="261"/>
      <c r="S66" s="260"/>
      <c r="T66" s="262"/>
      <c r="U66" s="260"/>
      <c r="V66" s="263"/>
      <c r="W66" s="264"/>
      <c r="X66" s="265"/>
      <c r="Y66" s="266"/>
      <c r="Z66" s="267"/>
      <c r="AA66" s="63">
        <f t="shared" si="15"/>
        <v>0</v>
      </c>
      <c r="AB66" s="2"/>
      <c r="AC66" s="63">
        <f t="shared" si="16"/>
        <v>0</v>
      </c>
      <c r="AD66" s="156">
        <f t="shared" si="17"/>
        <v>0</v>
      </c>
      <c r="AE66" s="270"/>
      <c r="AF66" s="271"/>
      <c r="AG66" s="272"/>
      <c r="AH66" s="273"/>
      <c r="AI66" s="273"/>
      <c r="AJ66" s="274"/>
      <c r="AK66" s="275"/>
    </row>
    <row r="67" spans="2:37" ht="40.5" customHeight="1" thickBot="1">
      <c r="B67" s="1" t="str">
        <f>IF(COUNTBLANK(N67:AK67)=20,"",IF(AND(M67&lt;&gt;"",OR(EXPEDIENTE!$F$24="",EXPEDIENTE!$F$26="")),0,""))</f>
        <v/>
      </c>
      <c r="C67" s="1" t="str">
        <f t="shared" si="10"/>
        <v/>
      </c>
      <c r="D67" s="1" t="str">
        <f t="shared" si="11"/>
        <v/>
      </c>
      <c r="E67" s="1" t="str">
        <f>IF(P67="","",IF(AND(M67=1,OR(P67&lt;EXPEDIENTE!$F$24,P67&gt;EXPEDIENTE!$F$26)),3,""))</f>
        <v/>
      </c>
      <c r="F67" s="1" t="str">
        <f t="shared" si="12"/>
        <v/>
      </c>
      <c r="G67" s="1" t="str">
        <f t="shared" si="13"/>
        <v/>
      </c>
      <c r="H67" s="1" t="str">
        <f>IF(P67="","",IF(AF67="",6,IF(AND(M67=1,OR(AF67&lt;EXPEDIENTE!$F$24,AF67&gt;EXPEDIENTE!$F$28)),6,"")))</f>
        <v/>
      </c>
      <c r="I67" s="1" t="b">
        <f t="shared" si="14"/>
        <v>0</v>
      </c>
      <c r="J67" s="1">
        <f>IF(AF66&lt;EXPEDIENTE!$H$24,-1,IF(AF66&gt;EXPEDIENTE!$H$28,1,0))</f>
        <v>-1</v>
      </c>
      <c r="K67" s="141" t="str">
        <f>IF(IFERROR(VLOOKUP(I67,AUXILIAR!$P$14:$Q$23,2,FALSE),"")="","",VLOOKUP(I67,AUXILIAR!$P$14:$Q$23,2,FALSE))</f>
        <v/>
      </c>
      <c r="L67" s="144">
        <v>60</v>
      </c>
      <c r="M67" s="103" t="str">
        <f t="shared" si="5"/>
        <v/>
      </c>
      <c r="N67" s="148"/>
      <c r="O67" s="256"/>
      <c r="P67" s="149"/>
      <c r="Q67" s="184"/>
      <c r="R67" s="68"/>
      <c r="S67" s="184"/>
      <c r="T67" s="224"/>
      <c r="U67" s="184"/>
      <c r="V67" s="193"/>
      <c r="W67" s="157"/>
      <c r="X67" s="78"/>
      <c r="Y67" s="158"/>
      <c r="Z67" s="159"/>
      <c r="AA67" s="160">
        <f t="shared" si="6"/>
        <v>0</v>
      </c>
      <c r="AB67" s="159"/>
      <c r="AC67" s="160">
        <f t="shared" si="7"/>
        <v>0</v>
      </c>
      <c r="AD67" s="161">
        <f t="shared" si="8"/>
        <v>0</v>
      </c>
      <c r="AE67" s="195"/>
      <c r="AF67" s="163"/>
      <c r="AG67" s="168"/>
      <c r="AH67" s="92"/>
      <c r="AI67" s="92"/>
      <c r="AJ67" s="169"/>
      <c r="AK67" s="172"/>
    </row>
    <row r="68" spans="2:37" s="64" customFormat="1" ht="30" customHeight="1">
      <c r="K68" s="61"/>
      <c r="T68" s="79"/>
      <c r="U68" s="145" t="s">
        <v>111</v>
      </c>
      <c r="W68" s="150">
        <f>SUM(W8:W67)</f>
        <v>0</v>
      </c>
      <c r="X68" s="150">
        <f>SUM(X8:X67)</f>
        <v>0</v>
      </c>
      <c r="Y68" s="150">
        <f>SUM(Y8:Y67)</f>
        <v>0</v>
      </c>
      <c r="Z68" s="4"/>
      <c r="AA68" s="1"/>
      <c r="AB68" s="4"/>
      <c r="AC68" s="150">
        <f>SUM(AC8:AC67)</f>
        <v>0</v>
      </c>
      <c r="AD68" s="150">
        <f>SUM(AD8:AD67)</f>
        <v>0</v>
      </c>
      <c r="AE68" s="150">
        <f>SUM(AE8:AE67)</f>
        <v>0</v>
      </c>
      <c r="AF68" s="3"/>
      <c r="AG68" s="1"/>
      <c r="AH68" s="1"/>
      <c r="AI68" s="1"/>
      <c r="AJ68" s="1"/>
      <c r="AK68" s="1"/>
    </row>
    <row r="70" spans="2:37" ht="20.100000000000001" customHeight="1">
      <c r="V70" s="65"/>
    </row>
  </sheetData>
  <sheetProtection algorithmName="SHA-512" hashValue="+ZD+YFJwxYfQEW6LAomGEwwlKCwV9+mk8SJHSlzkVOHBo41BISMxa1/MRD4zJZVgUXJSqNCU5dnni+fd12ku5g==" saltValue="te9WSFuD3KWq+UhdP7G7Cg==" spinCount="100000" sheet="1" selectLockedCells="1"/>
  <mergeCells count="13">
    <mergeCell ref="N3:O3"/>
    <mergeCell ref="L1:AK1"/>
    <mergeCell ref="N5:V5"/>
    <mergeCell ref="M5:M6"/>
    <mergeCell ref="L5:L6"/>
    <mergeCell ref="AJ5:AJ6"/>
    <mergeCell ref="AK5:AK6"/>
    <mergeCell ref="K5:K6"/>
    <mergeCell ref="W5:AD5"/>
    <mergeCell ref="AG5:AG6"/>
    <mergeCell ref="AH5:AH6"/>
    <mergeCell ref="AI5:AI6"/>
    <mergeCell ref="AE5:AF5"/>
  </mergeCells>
  <phoneticPr fontId="12" type="noConversion"/>
  <conditionalFormatting sqref="K8:K67">
    <cfRule type="expression" dxfId="148" priority="25">
      <formula>$K8&lt;&gt;""</formula>
    </cfRule>
  </conditionalFormatting>
  <conditionalFormatting sqref="O8:O67">
    <cfRule type="expression" dxfId="147" priority="27">
      <formula>AND($I8=2,$M8=1,$O8="")</formula>
    </cfRule>
  </conditionalFormatting>
  <conditionalFormatting sqref="O8:AD67">
    <cfRule type="expression" dxfId="146" priority="2" stopIfTrue="1">
      <formula>$M8=2</formula>
    </cfRule>
  </conditionalFormatting>
  <conditionalFormatting sqref="P8:P67">
    <cfRule type="expression" dxfId="145" priority="28" stopIfTrue="1">
      <formula>AND($I8=2,$M8=1,$P8="")</formula>
    </cfRule>
  </conditionalFormatting>
  <conditionalFormatting sqref="Q8:Q67">
    <cfRule type="expression" dxfId="144" priority="68">
      <formula>AND($I8=2,$M8=1,$Q8="")</formula>
    </cfRule>
  </conditionalFormatting>
  <conditionalFormatting sqref="R8:R67">
    <cfRule type="expression" dxfId="143" priority="21">
      <formula>AND($I8=2,$M8=1,$R8="")</formula>
    </cfRule>
  </conditionalFormatting>
  <conditionalFormatting sqref="S8:S67">
    <cfRule type="expression" dxfId="142" priority="91">
      <formula>AND($I8=2,$M8=1,$S8="")</formula>
    </cfRule>
  </conditionalFormatting>
  <conditionalFormatting sqref="T8:T67">
    <cfRule type="expression" dxfId="141" priority="13">
      <formula>AND($I8=2,$M8=1,$T8="")</formula>
    </cfRule>
  </conditionalFormatting>
  <conditionalFormatting sqref="U8:U67">
    <cfRule type="expression" dxfId="140" priority="67">
      <formula>AND($I8=2,$M8=1,$U8="")</formula>
    </cfRule>
  </conditionalFormatting>
  <conditionalFormatting sqref="W8:W67">
    <cfRule type="expression" dxfId="139" priority="94">
      <formula>AND($I8=4,$M8=1,$W8="")</formula>
    </cfRule>
  </conditionalFormatting>
  <conditionalFormatting sqref="X8:X67">
    <cfRule type="expression" dxfId="138" priority="85">
      <formula>AND($I8=4,$M8=1,$X8="")</formula>
    </cfRule>
  </conditionalFormatting>
  <conditionalFormatting sqref="AB8:AB67">
    <cfRule type="expression" dxfId="137" priority="96">
      <formula>AND($I8=4,$M8=1,$AB8="")</formula>
    </cfRule>
  </conditionalFormatting>
  <conditionalFormatting sqref="AE8:AE67">
    <cfRule type="expression" dxfId="136" priority="3">
      <formula>AND($I8=5,OR($M8=1,$M8=2),$AE8="")</formula>
    </cfRule>
  </conditionalFormatting>
  <conditionalFormatting sqref="AF8:AF67">
    <cfRule type="expression" dxfId="135" priority="4" stopIfTrue="1">
      <formula>AND($I8=5,$M8&lt;&gt;"",$AF8="")</formula>
    </cfRule>
  </conditionalFormatting>
  <pageMargins left="0.19685039370078741" right="0.19685039370078741" top="0.19685039370078741" bottom="0.19685039370078741" header="0.51181102362204722" footer="0.51181102362204722"/>
  <pageSetup paperSize="8" scale="46" firstPageNumber="0" orientation="landscape" r:id="rId1"/>
  <ignoredErrors>
    <ignoredError sqref="F10:F19" formulaRange="1"/>
  </ignoredErrors>
  <drawing r:id="rId2"/>
  <extLst>
    <ext xmlns:x14="http://schemas.microsoft.com/office/spreadsheetml/2009/9/main" uri="{78C0D931-6437-407d-A8EE-F0AAD7539E65}">
      <x14:conditionalFormattings>
        <x14:conditionalFormatting xmlns:xm="http://schemas.microsoft.com/office/excel/2006/main">
          <x14:cfRule type="expression" priority="112" id="{9A72A38D-4D39-47E9-A2CF-9B4FA3D18C8E}">
            <xm:f>AND($P8&lt;&gt;"",OR($P8&lt;EXPEDIENTE!$F$24,$P8&gt;EXPEDIENTE!$F$26))</xm:f>
            <x14:dxf>
              <fill>
                <patternFill>
                  <bgColor rgb="FFFF0000"/>
                </patternFill>
              </fill>
            </x14:dxf>
          </x14:cfRule>
          <xm:sqref>P8:P67</xm:sqref>
        </x14:conditionalFormatting>
        <x14:conditionalFormatting xmlns:xm="http://schemas.microsoft.com/office/excel/2006/main">
          <x14:cfRule type="expression" priority="5" id="{DF5955A3-A191-4987-BCBE-8F493D8C8CED}">
            <xm:f>AND($AF8&lt;&gt;"",OR($AF8&lt;EXPEDIENTE!$F$24,$AF8&gt;EXPEDIENTE!$F$28))</xm:f>
            <x14:dxf>
              <fill>
                <patternFill>
                  <bgColor rgb="FFFF0000"/>
                </patternFill>
              </fill>
            </x14:dxf>
          </x14:cfRule>
          <xm:sqref>AF8:AF67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AUXILIAR!$N$14:$N$15</xm:f>
          </x14:formula1>
          <xm:sqref>N8:N67</xm:sqref>
        </x14:dataValidation>
        <x14:dataValidation type="list" allowBlank="1" showInputMessage="1" showErrorMessage="1" xr:uid="{00000000-0002-0000-0200-000001000000}">
          <x14:formula1>
            <xm:f>OFFSET(AUXILIAR!$H$14,0,,COUNTIF(Tipo_gasto,"&lt;&gt;X"))</xm:f>
          </x14:formula1>
          <xm:sqref>U8:U67</xm:sqref>
        </x14:dataValidation>
        <x14:dataValidation type="list" allowBlank="1" showInputMessage="1" showErrorMessage="1" xr:uid="{5749A705-D27E-4E9C-953A-0D3C7609BDB8}">
          <x14:formula1>
            <xm:f>AUXILIAR!$C$26:$C$40</xm:f>
          </x14:formula1>
          <xm:sqref>T8:T67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785E-8FA0-4F21-9655-3AD32F34D194}">
  <sheetPr>
    <pageSetUpPr fitToPage="1"/>
  </sheetPr>
  <dimension ref="B1:AK68"/>
  <sheetViews>
    <sheetView showGridLines="0" zoomScaleNormal="100" workbookViewId="0">
      <pane xSplit="13" ySplit="7" topLeftCell="N8" activePane="bottomRight" state="frozen"/>
      <selection pane="bottomRight" activeCell="N8" sqref="N8"/>
      <selection pane="bottomLeft" activeCell="A8" sqref="A8"/>
      <selection pane="topRight" activeCell="N1" sqref="N1"/>
    </sheetView>
  </sheetViews>
  <sheetFormatPr defaultColWidth="9.140625" defaultRowHeight="20.100000000000001" customHeight="1"/>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c r="L1" s="316" t="s">
        <v>112</v>
      </c>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row>
    <row r="2" spans="2:37" ht="9.9499999999999993" customHeight="1">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2:37" s="227" customFormat="1" ht="20.100000000000001" customHeight="1">
      <c r="K3" s="221"/>
      <c r="L3" s="53" t="s">
        <v>71</v>
      </c>
      <c r="M3" s="221"/>
      <c r="N3" s="315" t="str">
        <f>IF(EXPEDIENTE!D21="","",CONCATENATE(EXPEDIENTE!C15,".",TEXT(EXPEDIENTE!C17,"00"),".",EXPEDIENTE!C19,".",TEXT(EXPEDIENTE!D21,"0000")))</f>
        <v/>
      </c>
      <c r="O3" s="315"/>
      <c r="P3" s="236"/>
      <c r="Q3" s="52"/>
      <c r="R3" s="52"/>
      <c r="S3" s="51"/>
      <c r="T3" s="51"/>
      <c r="U3" s="51"/>
      <c r="V3" s="52"/>
      <c r="W3" s="51"/>
      <c r="X3" s="51"/>
      <c r="Y3" s="51"/>
      <c r="Z3" s="51"/>
      <c r="AA3" s="51"/>
      <c r="AB3" s="51"/>
      <c r="AC3" s="51"/>
      <c r="AD3" s="51"/>
      <c r="AE3" s="51"/>
      <c r="AF3" s="51"/>
      <c r="AG3" s="51"/>
      <c r="AH3" s="51"/>
      <c r="AI3" s="51"/>
      <c r="AJ3" s="51"/>
      <c r="AK3" s="51"/>
    </row>
    <row r="4" spans="2:37" ht="9.9499999999999993" customHeight="1" thickBot="1">
      <c r="L4" s="53"/>
      <c r="M4" s="53"/>
      <c r="N4" s="53"/>
      <c r="O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c r="K5" s="306" t="s">
        <v>72</v>
      </c>
      <c r="L5" s="322" t="s">
        <v>73</v>
      </c>
      <c r="M5" s="320" t="s">
        <v>74</v>
      </c>
      <c r="N5" s="317" t="s">
        <v>75</v>
      </c>
      <c r="O5" s="318"/>
      <c r="P5" s="318"/>
      <c r="Q5" s="318"/>
      <c r="R5" s="318"/>
      <c r="S5" s="318"/>
      <c r="T5" s="318"/>
      <c r="U5" s="318"/>
      <c r="V5" s="319"/>
      <c r="W5" s="308" t="s">
        <v>76</v>
      </c>
      <c r="X5" s="308"/>
      <c r="Y5" s="308"/>
      <c r="Z5" s="308"/>
      <c r="AA5" s="308"/>
      <c r="AB5" s="308"/>
      <c r="AC5" s="308"/>
      <c r="AD5" s="309"/>
      <c r="AE5" s="314" t="s">
        <v>77</v>
      </c>
      <c r="AF5" s="308"/>
      <c r="AG5" s="310" t="s">
        <v>78</v>
      </c>
      <c r="AH5" s="312" t="s">
        <v>79</v>
      </c>
      <c r="AI5" s="310" t="s">
        <v>80</v>
      </c>
      <c r="AJ5" s="324" t="s">
        <v>81</v>
      </c>
      <c r="AK5" s="326" t="s">
        <v>82</v>
      </c>
    </row>
    <row r="6" spans="2:37" s="54" customFormat="1" ht="65.099999999999994" customHeight="1" thickBot="1">
      <c r="B6" s="56" t="s">
        <v>83</v>
      </c>
      <c r="C6" s="56" t="s">
        <v>84</v>
      </c>
      <c r="D6" s="56" t="s">
        <v>85</v>
      </c>
      <c r="E6" s="56" t="s">
        <v>86</v>
      </c>
      <c r="F6" s="56" t="s">
        <v>87</v>
      </c>
      <c r="G6" s="56" t="s">
        <v>88</v>
      </c>
      <c r="H6" s="56" t="s">
        <v>89</v>
      </c>
      <c r="I6" s="56" t="s">
        <v>90</v>
      </c>
      <c r="J6" s="138" t="s">
        <v>91</v>
      </c>
      <c r="K6" s="307"/>
      <c r="L6" s="323"/>
      <c r="M6" s="321"/>
      <c r="N6" s="122" t="s">
        <v>92</v>
      </c>
      <c r="O6" s="123" t="s">
        <v>93</v>
      </c>
      <c r="P6" s="124" t="s">
        <v>94</v>
      </c>
      <c r="Q6" s="123" t="s">
        <v>95</v>
      </c>
      <c r="R6" s="123" t="s">
        <v>96</v>
      </c>
      <c r="S6" s="123" t="s">
        <v>97</v>
      </c>
      <c r="T6" s="123" t="s">
        <v>98</v>
      </c>
      <c r="U6" s="123" t="s">
        <v>99</v>
      </c>
      <c r="V6" s="125" t="s">
        <v>100</v>
      </c>
      <c r="W6" s="119" t="s">
        <v>101</v>
      </c>
      <c r="X6" s="57" t="s">
        <v>102</v>
      </c>
      <c r="Y6" s="58" t="s">
        <v>103</v>
      </c>
      <c r="Z6" s="59" t="s">
        <v>104</v>
      </c>
      <c r="AA6" s="57" t="s">
        <v>105</v>
      </c>
      <c r="AB6" s="57" t="s">
        <v>106</v>
      </c>
      <c r="AC6" s="60" t="s">
        <v>107</v>
      </c>
      <c r="AD6" s="120" t="s">
        <v>108</v>
      </c>
      <c r="AE6" s="121" t="s">
        <v>109</v>
      </c>
      <c r="AF6" s="126" t="s">
        <v>110</v>
      </c>
      <c r="AG6" s="311"/>
      <c r="AH6" s="313"/>
      <c r="AI6" s="311"/>
      <c r="AJ6" s="325"/>
      <c r="AK6" s="327"/>
    </row>
    <row r="7" spans="2:37" s="54" customFormat="1" ht="9.9499999999999993" customHeight="1" thickBot="1">
      <c r="K7" s="61"/>
      <c r="AE7" s="234"/>
      <c r="AF7" s="234"/>
    </row>
    <row r="8" spans="2:37" ht="40.5" customHeight="1">
      <c r="B8" s="1" t="str">
        <f>IF(COUNTBLANK(N8:AK8)=20,"",IF(AND(M8&lt;&gt;"",OR(EXPEDIENTE!$F$24="",EXPEDIENTE!$F$26="")),0,""))</f>
        <v/>
      </c>
      <c r="C8" s="1" t="str">
        <f t="shared" ref="C8:C46" si="0">IF(COUNTBLANK(N8:AK8)=21,"",IF(AND(M8="",COUNTBLANK(N8:AK8)&lt;&gt;21),1,""))</f>
        <v/>
      </c>
      <c r="D8" s="1" t="str">
        <f>IF(AND(M8=1,COUNTBLANK(O8:U8)&lt;&gt;0),2,"")</f>
        <v/>
      </c>
      <c r="E8" s="1" t="str">
        <f>IF(P8="","",IF(AND(M8=1,OR(P8&lt;EXPEDIENTE!$F$24,P8&gt;EXPEDIENTE!$F$26)),3,""))</f>
        <v/>
      </c>
      <c r="F8" s="1" t="str">
        <f>IF(AND(M8=1,C8="",D8="",E8="",OR(COUNTBLANK(W8:X8)&gt;0,COUNTBLANK(Z8:AD8)&gt;1)),4,"")</f>
        <v/>
      </c>
      <c r="G8" s="1" t="str">
        <f t="shared" ref="G8:G46" si="1">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254"/>
      <c r="P8" s="212"/>
      <c r="Q8" s="213"/>
      <c r="R8" s="67"/>
      <c r="S8" s="213"/>
      <c r="T8" s="222"/>
      <c r="U8" s="213"/>
      <c r="V8" s="214"/>
      <c r="W8" s="215"/>
      <c r="X8" s="72"/>
      <c r="Y8" s="151"/>
      <c r="Z8" s="152"/>
      <c r="AA8" s="153">
        <f>W8*Z8</f>
        <v>0</v>
      </c>
      <c r="AB8" s="152"/>
      <c r="AC8" s="153">
        <f>W8*AB8</f>
        <v>0</v>
      </c>
      <c r="AD8" s="154">
        <f>W8+AC8-AA8</f>
        <v>0</v>
      </c>
      <c r="AE8" s="235"/>
      <c r="AF8" s="233"/>
      <c r="AG8" s="164"/>
      <c r="AH8" s="91"/>
      <c r="AI8" s="91"/>
      <c r="AJ8" s="165"/>
      <c r="AK8" s="170"/>
    </row>
    <row r="9" spans="2:37" ht="40.5" customHeight="1">
      <c r="B9" s="1" t="str">
        <f>IF(COUNTBLANK(N9:AK9)=20,"",IF(AND(M9&lt;&gt;"",OR(EXPEDIENTE!$F$24="",EXPEDIENTE!$F$26="")),0,""))</f>
        <v/>
      </c>
      <c r="C9" s="1" t="str">
        <f t="shared" si="0"/>
        <v/>
      </c>
      <c r="D9" s="1" t="str">
        <f t="shared" ref="D9:D46" si="2">IF(AND(M9=1,COUNTBLANK(O9:U9)&lt;&gt;0),2,"")</f>
        <v/>
      </c>
      <c r="E9" s="1" t="str">
        <f>IF(P9="","",IF(AND(M9=1,OR(P9&lt;EXPEDIENTE!$F$24,P9&gt;EXPEDIENTE!$F$26)),3,""))</f>
        <v/>
      </c>
      <c r="F9" s="1" t="str">
        <f t="shared" ref="F9:F46" si="3">IF(AND(M9=1,C9="",D9="",E9="",OR(COUNTBLANK(W9:X9)&gt;0,COUNTBLANK(Z9:AD9)&gt;=1)),4,"")</f>
        <v/>
      </c>
      <c r="G9" s="1" t="str">
        <f t="shared" si="1"/>
        <v/>
      </c>
      <c r="H9" s="1" t="str">
        <f>IF(P9="","",IF(AF9="",6,IF(AND(M9=1,OR(AF9&lt;EXPEDIENTE!$F$24,AF9&gt;EXPEDIENTE!$F$28)),6,"")))</f>
        <v/>
      </c>
      <c r="I9" s="1" t="b">
        <f t="shared" ref="I9:I46"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67" si="5">IF(N9="NUEVA FACTURA",1,IF(N9="SEGUNDO PAGO O POSTERIORES",2,""))</f>
        <v/>
      </c>
      <c r="N9" s="147"/>
      <c r="O9" s="255"/>
      <c r="P9" s="14"/>
      <c r="Q9" s="183"/>
      <c r="R9" s="15"/>
      <c r="S9" s="183"/>
      <c r="T9" s="223"/>
      <c r="U9" s="183"/>
      <c r="V9" s="192"/>
      <c r="W9" s="155"/>
      <c r="X9" s="17"/>
      <c r="Y9" s="62"/>
      <c r="Z9" s="2"/>
      <c r="AA9" s="63">
        <f t="shared" ref="AA9:AA67" si="6">W9*Z9</f>
        <v>0</v>
      </c>
      <c r="AB9" s="2"/>
      <c r="AC9" s="63">
        <f t="shared" ref="AC9:AC67" si="7">W9*AB9</f>
        <v>0</v>
      </c>
      <c r="AD9" s="156">
        <f t="shared" ref="AD9:AD67" si="8">W9+AC9-AA9</f>
        <v>0</v>
      </c>
      <c r="AE9" s="194"/>
      <c r="AF9" s="162"/>
      <c r="AG9" s="166"/>
      <c r="AH9" s="66"/>
      <c r="AI9" s="66"/>
      <c r="AJ9" s="167"/>
      <c r="AK9" s="171"/>
    </row>
    <row r="10" spans="2:37" ht="40.5" customHeight="1">
      <c r="B10" s="1" t="str">
        <f>IF(COUNTBLANK(N10:AK10)=20,"",IF(AND(M10&lt;&gt;"",OR(EXPEDIENTE!$F$24="",EXPEDIENTE!$F$26="")),0,""))</f>
        <v/>
      </c>
      <c r="C10" s="1" t="str">
        <f t="shared" si="0"/>
        <v/>
      </c>
      <c r="D10" s="1" t="str">
        <f t="shared" si="2"/>
        <v/>
      </c>
      <c r="E10" s="1" t="str">
        <f>IF(P10="","",IF(AND(M10=1,OR(P10&lt;EXPEDIENTE!$F$24,P10&gt;EXPEDIENTE!$F$26)),3,""))</f>
        <v/>
      </c>
      <c r="F10" s="1" t="str">
        <f t="shared" si="3"/>
        <v/>
      </c>
      <c r="G10" s="1" t="str">
        <f t="shared" si="1"/>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255"/>
      <c r="P10" s="14"/>
      <c r="Q10" s="183"/>
      <c r="R10" s="15"/>
      <c r="S10" s="183"/>
      <c r="T10" s="223"/>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c r="B11" s="1" t="str">
        <f>IF(COUNTBLANK(N11:AK11)=20,"",IF(AND(M11&lt;&gt;"",OR(EXPEDIENTE!$F$24="",EXPEDIENTE!$F$26="")),0,""))</f>
        <v/>
      </c>
      <c r="C11" s="1" t="str">
        <f t="shared" si="0"/>
        <v/>
      </c>
      <c r="D11" s="1" t="str">
        <f t="shared" si="2"/>
        <v/>
      </c>
      <c r="E11" s="1" t="str">
        <f>IF(P11="","",IF(AND(M11=1,OR(P11&lt;EXPEDIENTE!$F$24,P11&gt;EXPEDIENTE!$F$26)),3,""))</f>
        <v/>
      </c>
      <c r="F11" s="1" t="str">
        <f t="shared" si="3"/>
        <v/>
      </c>
      <c r="G11" s="1" t="str">
        <f t="shared" si="1"/>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255"/>
      <c r="P11" s="14"/>
      <c r="Q11" s="183"/>
      <c r="R11" s="15"/>
      <c r="S11" s="183"/>
      <c r="T11" s="223"/>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c r="B12" s="1" t="str">
        <f>IF(COUNTBLANK(N12:AK12)=20,"",IF(AND(M12&lt;&gt;"",OR(EXPEDIENTE!$F$24="",EXPEDIENTE!$F$26="")),0,""))</f>
        <v/>
      </c>
      <c r="C12" s="1" t="str">
        <f t="shared" si="0"/>
        <v/>
      </c>
      <c r="D12" s="1" t="str">
        <f t="shared" si="2"/>
        <v/>
      </c>
      <c r="E12" s="1" t="str">
        <f>IF(P12="","",IF(AND(M12=1,OR(P12&lt;EXPEDIENTE!$F$24,P12&gt;EXPEDIENTE!$F$26)),3,""))</f>
        <v/>
      </c>
      <c r="F12" s="1" t="str">
        <f t="shared" si="3"/>
        <v/>
      </c>
      <c r="G12" s="1" t="str">
        <f t="shared" si="1"/>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255"/>
      <c r="P12" s="14"/>
      <c r="Q12" s="183"/>
      <c r="R12" s="15"/>
      <c r="S12" s="183"/>
      <c r="T12" s="223"/>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c r="B13" s="1" t="str">
        <f>IF(COUNTBLANK(N13:AK13)=20,"",IF(AND(M13&lt;&gt;"",OR(EXPEDIENTE!$F$24="",EXPEDIENTE!$F$26="")),0,""))</f>
        <v/>
      </c>
      <c r="C13" s="1" t="str">
        <f t="shared" si="0"/>
        <v/>
      </c>
      <c r="D13" s="1" t="str">
        <f t="shared" si="2"/>
        <v/>
      </c>
      <c r="E13" s="1" t="str">
        <f>IF(P13="","",IF(AND(M13=1,OR(P13&lt;EXPEDIENTE!$F$24,P13&gt;EXPEDIENTE!$F$26)),3,""))</f>
        <v/>
      </c>
      <c r="F13" s="1" t="str">
        <f t="shared" si="3"/>
        <v/>
      </c>
      <c r="G13" s="1" t="str">
        <f t="shared" si="1"/>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255"/>
      <c r="P13" s="14"/>
      <c r="Q13" s="183"/>
      <c r="R13" s="15"/>
      <c r="S13" s="183"/>
      <c r="T13" s="223"/>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c r="B14" s="1" t="str">
        <f>IF(COUNTBLANK(N14:AK14)=20,"",IF(AND(M14&lt;&gt;"",OR(EXPEDIENTE!$F$24="",EXPEDIENTE!$F$26="")),0,""))</f>
        <v/>
      </c>
      <c r="C14" s="1" t="str">
        <f t="shared" si="0"/>
        <v/>
      </c>
      <c r="D14" s="1" t="str">
        <f t="shared" si="2"/>
        <v/>
      </c>
      <c r="E14" s="1" t="str">
        <f>IF(P14="","",IF(AND(M14=1,OR(P14&lt;EXPEDIENTE!$F$24,P14&gt;EXPEDIENTE!$F$26)),3,""))</f>
        <v/>
      </c>
      <c r="F14" s="1" t="str">
        <f t="shared" si="3"/>
        <v/>
      </c>
      <c r="G14" s="1" t="str">
        <f t="shared" si="1"/>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255"/>
      <c r="P14" s="14"/>
      <c r="Q14" s="183"/>
      <c r="R14" s="15"/>
      <c r="S14" s="183"/>
      <c r="T14" s="223"/>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c r="B15" s="1" t="str">
        <f>IF(COUNTBLANK(N15:AK15)=20,"",IF(AND(M15&lt;&gt;"",OR(EXPEDIENTE!$F$24="",EXPEDIENTE!$F$26="")),0,""))</f>
        <v/>
      </c>
      <c r="C15" s="1" t="str">
        <f t="shared" si="0"/>
        <v/>
      </c>
      <c r="D15" s="1" t="str">
        <f t="shared" si="2"/>
        <v/>
      </c>
      <c r="E15" s="1" t="str">
        <f>IF(P15="","",IF(AND(M15=1,OR(P15&lt;EXPEDIENTE!$F$24,P15&gt;EXPEDIENTE!$F$26)),3,""))</f>
        <v/>
      </c>
      <c r="F15" s="1" t="str">
        <f t="shared" si="3"/>
        <v/>
      </c>
      <c r="G15" s="1" t="str">
        <f t="shared" si="1"/>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255"/>
      <c r="P15" s="14"/>
      <c r="Q15" s="183"/>
      <c r="R15" s="15"/>
      <c r="S15" s="183"/>
      <c r="T15" s="223"/>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c r="B16" s="1" t="str">
        <f>IF(COUNTBLANK(N16:AK16)=20,"",IF(AND(M16&lt;&gt;"",OR(EXPEDIENTE!$F$24="",EXPEDIENTE!$F$26="")),0,""))</f>
        <v/>
      </c>
      <c r="C16" s="1" t="str">
        <f t="shared" si="0"/>
        <v/>
      </c>
      <c r="D16" s="1" t="str">
        <f t="shared" si="2"/>
        <v/>
      </c>
      <c r="E16" s="1" t="str">
        <f>IF(P16="","",IF(AND(M16=1,OR(P16&lt;EXPEDIENTE!$F$24,P16&gt;EXPEDIENTE!$F$26)),3,""))</f>
        <v/>
      </c>
      <c r="F16" s="1" t="str">
        <f t="shared" si="3"/>
        <v/>
      </c>
      <c r="G16" s="1" t="str">
        <f t="shared" si="1"/>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255"/>
      <c r="P16" s="14"/>
      <c r="Q16" s="183"/>
      <c r="R16" s="15"/>
      <c r="S16" s="183"/>
      <c r="T16" s="223"/>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c r="B17" s="1" t="str">
        <f>IF(COUNTBLANK(N17:AK17)=20,"",IF(AND(M17&lt;&gt;"",OR(EXPEDIENTE!$F$24="",EXPEDIENTE!$F$26="")),0,""))</f>
        <v/>
      </c>
      <c r="C17" s="1" t="str">
        <f t="shared" si="0"/>
        <v/>
      </c>
      <c r="D17" s="1" t="str">
        <f t="shared" si="2"/>
        <v/>
      </c>
      <c r="E17" s="1" t="str">
        <f>IF(P17="","",IF(AND(M17=1,OR(P17&lt;EXPEDIENTE!$F$24,P17&gt;EXPEDIENTE!$F$26)),3,""))</f>
        <v/>
      </c>
      <c r="F17" s="1" t="str">
        <f t="shared" si="3"/>
        <v/>
      </c>
      <c r="G17" s="1" t="str">
        <f t="shared" si="1"/>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255"/>
      <c r="P17" s="14"/>
      <c r="Q17" s="183"/>
      <c r="R17" s="15"/>
      <c r="S17" s="183"/>
      <c r="T17" s="223"/>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c r="B18" s="1" t="str">
        <f>IF(COUNTBLANK(N18:AK18)=20,"",IF(AND(M18&lt;&gt;"",OR(EXPEDIENTE!$F$24="",EXPEDIENTE!$F$26="")),0,""))</f>
        <v/>
      </c>
      <c r="C18" s="1" t="str">
        <f t="shared" si="0"/>
        <v/>
      </c>
      <c r="D18" s="1" t="str">
        <f t="shared" si="2"/>
        <v/>
      </c>
      <c r="E18" s="1" t="str">
        <f>IF(P18="","",IF(AND(M18=1,OR(P18&lt;EXPEDIENTE!$F$24,P18&gt;EXPEDIENTE!$F$26)),3,""))</f>
        <v/>
      </c>
      <c r="F18" s="1" t="str">
        <f t="shared" si="3"/>
        <v/>
      </c>
      <c r="G18" s="1" t="str">
        <f t="shared" si="1"/>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255"/>
      <c r="P18" s="14"/>
      <c r="Q18" s="183"/>
      <c r="R18" s="15"/>
      <c r="S18" s="183"/>
      <c r="T18" s="223"/>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c r="B19" s="1" t="str">
        <f>IF(COUNTBLANK(N19:AK19)=20,"",IF(AND(M19&lt;&gt;"",OR(EXPEDIENTE!$F$24="",EXPEDIENTE!$F$26="")),0,""))</f>
        <v/>
      </c>
      <c r="C19" s="1" t="str">
        <f t="shared" si="0"/>
        <v/>
      </c>
      <c r="D19" s="1" t="str">
        <f t="shared" si="2"/>
        <v/>
      </c>
      <c r="E19" s="1" t="str">
        <f>IF(P19="","",IF(AND(M19=1,OR(P19&lt;EXPEDIENTE!$F$24,P19&gt;EXPEDIENTE!$F$26)),3,""))</f>
        <v/>
      </c>
      <c r="F19" s="1" t="str">
        <f t="shared" si="3"/>
        <v/>
      </c>
      <c r="G19" s="1" t="str">
        <f t="shared" si="1"/>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255"/>
      <c r="P19" s="14"/>
      <c r="Q19" s="183"/>
      <c r="R19" s="15"/>
      <c r="S19" s="183"/>
      <c r="T19" s="223"/>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c r="B20" s="1" t="str">
        <f>IF(COUNTBLANK(N20:AK20)=20,"",IF(AND(M20&lt;&gt;"",OR(EXPEDIENTE!$F$24="",EXPEDIENTE!$F$26="")),0,""))</f>
        <v/>
      </c>
      <c r="C20" s="1" t="str">
        <f t="shared" si="0"/>
        <v/>
      </c>
      <c r="D20" s="1" t="str">
        <f t="shared" si="2"/>
        <v/>
      </c>
      <c r="E20" s="1" t="str">
        <f>IF(P20="","",IF(AND(M20=1,OR(P20&lt;EXPEDIENTE!$F$24,P20&gt;EXPEDIENTE!$F$26)),3,""))</f>
        <v/>
      </c>
      <c r="F20" s="1" t="str">
        <f t="shared" si="3"/>
        <v/>
      </c>
      <c r="G20" s="1" t="str">
        <f t="shared" si="1"/>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255"/>
      <c r="P20" s="14"/>
      <c r="Q20" s="183"/>
      <c r="R20" s="15"/>
      <c r="S20" s="183"/>
      <c r="T20" s="223"/>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c r="B21" s="1" t="str">
        <f>IF(COUNTBLANK(N21:AK21)=20,"",IF(AND(M21&lt;&gt;"",OR(EXPEDIENTE!$F$24="",EXPEDIENTE!$F$26="")),0,""))</f>
        <v/>
      </c>
      <c r="C21" s="1" t="str">
        <f t="shared" si="0"/>
        <v/>
      </c>
      <c r="D21" s="1" t="str">
        <f t="shared" si="2"/>
        <v/>
      </c>
      <c r="E21" s="1" t="str">
        <f>IF(P21="","",IF(AND(M21=1,OR(P21&lt;EXPEDIENTE!$F$24,P21&gt;EXPEDIENTE!$F$26)),3,""))</f>
        <v/>
      </c>
      <c r="F21" s="1" t="str">
        <f t="shared" si="3"/>
        <v/>
      </c>
      <c r="G21" s="1" t="str">
        <f t="shared" si="1"/>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255"/>
      <c r="P21" s="14"/>
      <c r="Q21" s="183"/>
      <c r="R21" s="15"/>
      <c r="S21" s="183"/>
      <c r="T21" s="223"/>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c r="B22" s="1" t="str">
        <f>IF(COUNTBLANK(N22:AK22)=20,"",IF(AND(M22&lt;&gt;"",OR(EXPEDIENTE!$F$24="",EXPEDIENTE!$F$26="")),0,""))</f>
        <v/>
      </c>
      <c r="C22" s="1" t="str">
        <f t="shared" si="0"/>
        <v/>
      </c>
      <c r="D22" s="1" t="str">
        <f t="shared" si="2"/>
        <v/>
      </c>
      <c r="E22" s="1" t="str">
        <f>IF(P22="","",IF(AND(M22=1,OR(P22&lt;EXPEDIENTE!$F$24,P22&gt;EXPEDIENTE!$F$26)),3,""))</f>
        <v/>
      </c>
      <c r="F22" s="1" t="str">
        <f t="shared" si="3"/>
        <v/>
      </c>
      <c r="G22" s="1" t="str">
        <f t="shared" si="1"/>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255"/>
      <c r="P22" s="14"/>
      <c r="Q22" s="183"/>
      <c r="R22" s="15"/>
      <c r="S22" s="183"/>
      <c r="T22" s="223"/>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c r="B23" s="1" t="str">
        <f>IF(COUNTBLANK(N23:AK23)=20,"",IF(AND(M23&lt;&gt;"",OR(EXPEDIENTE!$F$24="",EXPEDIENTE!$F$26="")),0,""))</f>
        <v/>
      </c>
      <c r="C23" s="1" t="str">
        <f t="shared" si="0"/>
        <v/>
      </c>
      <c r="D23" s="1" t="str">
        <f t="shared" si="2"/>
        <v/>
      </c>
      <c r="E23" s="1" t="str">
        <f>IF(P23="","",IF(AND(M23=1,OR(P23&lt;EXPEDIENTE!$F$24,P23&gt;EXPEDIENTE!$F$26)),3,""))</f>
        <v/>
      </c>
      <c r="F23" s="1" t="str">
        <f t="shared" si="3"/>
        <v/>
      </c>
      <c r="G23" s="1" t="str">
        <f t="shared" si="1"/>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255"/>
      <c r="P23" s="14"/>
      <c r="Q23" s="183"/>
      <c r="R23" s="15"/>
      <c r="S23" s="183"/>
      <c r="T23" s="223"/>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c r="B24" s="1" t="str">
        <f>IF(COUNTBLANK(N24:AK24)=20,"",IF(AND(M24&lt;&gt;"",OR(EXPEDIENTE!$F$24="",EXPEDIENTE!$F$26="")),0,""))</f>
        <v/>
      </c>
      <c r="C24" s="1" t="str">
        <f t="shared" si="0"/>
        <v/>
      </c>
      <c r="D24" s="1" t="str">
        <f t="shared" si="2"/>
        <v/>
      </c>
      <c r="E24" s="1" t="str">
        <f>IF(P24="","",IF(AND(M24=1,OR(P24&lt;EXPEDIENTE!$F$24,P24&gt;EXPEDIENTE!$F$26)),3,""))</f>
        <v/>
      </c>
      <c r="F24" s="1" t="str">
        <f t="shared" si="3"/>
        <v/>
      </c>
      <c r="G24" s="1" t="str">
        <f t="shared" si="1"/>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255"/>
      <c r="P24" s="14"/>
      <c r="Q24" s="183"/>
      <c r="R24" s="15"/>
      <c r="S24" s="183"/>
      <c r="T24" s="223"/>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c r="B25" s="1" t="str">
        <f>IF(COUNTBLANK(N25:AK25)=20,"",IF(AND(M25&lt;&gt;"",OR(EXPEDIENTE!$F$24="",EXPEDIENTE!$F$26="")),0,""))</f>
        <v/>
      </c>
      <c r="C25" s="1" t="str">
        <f t="shared" si="0"/>
        <v/>
      </c>
      <c r="D25" s="1" t="str">
        <f t="shared" si="2"/>
        <v/>
      </c>
      <c r="E25" s="1" t="str">
        <f>IF(P25="","",IF(AND(M25=1,OR(P25&lt;EXPEDIENTE!$F$24,P25&gt;EXPEDIENTE!$F$26)),3,""))</f>
        <v/>
      </c>
      <c r="F25" s="1" t="str">
        <f t="shared" si="3"/>
        <v/>
      </c>
      <c r="G25" s="1" t="str">
        <f t="shared" si="1"/>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255"/>
      <c r="P25" s="14"/>
      <c r="Q25" s="183"/>
      <c r="R25" s="15"/>
      <c r="S25" s="183"/>
      <c r="T25" s="223"/>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c r="B26" s="1" t="str">
        <f>IF(COUNTBLANK(N26:AK26)=20,"",IF(AND(M26&lt;&gt;"",OR(EXPEDIENTE!$F$24="",EXPEDIENTE!$F$26="")),0,""))</f>
        <v/>
      </c>
      <c r="C26" s="1" t="str">
        <f t="shared" si="0"/>
        <v/>
      </c>
      <c r="D26" s="1" t="str">
        <f t="shared" si="2"/>
        <v/>
      </c>
      <c r="E26" s="1" t="str">
        <f>IF(P26="","",IF(AND(M26=1,OR(P26&lt;EXPEDIENTE!$F$24,P26&gt;EXPEDIENTE!$F$26)),3,""))</f>
        <v/>
      </c>
      <c r="F26" s="1" t="str">
        <f t="shared" si="3"/>
        <v/>
      </c>
      <c r="G26" s="1" t="str">
        <f t="shared" si="1"/>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255"/>
      <c r="P26" s="14"/>
      <c r="Q26" s="183"/>
      <c r="R26" s="15"/>
      <c r="S26" s="183"/>
      <c r="T26" s="223"/>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c r="B27" s="1" t="str">
        <f>IF(COUNTBLANK(N27:AK27)=20,"",IF(AND(M27&lt;&gt;"",OR(EXPEDIENTE!$F$24="",EXPEDIENTE!$F$26="")),0,""))</f>
        <v/>
      </c>
      <c r="C27" s="1" t="str">
        <f t="shared" si="0"/>
        <v/>
      </c>
      <c r="D27" s="1" t="str">
        <f t="shared" si="2"/>
        <v/>
      </c>
      <c r="E27" s="1" t="str">
        <f>IF(P27="","",IF(AND(M27=1,OR(P27&lt;EXPEDIENTE!$F$24,P27&gt;EXPEDIENTE!$F$26)),3,""))</f>
        <v/>
      </c>
      <c r="F27" s="1" t="str">
        <f t="shared" si="3"/>
        <v/>
      </c>
      <c r="G27" s="1" t="str">
        <f t="shared" si="1"/>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255"/>
      <c r="P27" s="14"/>
      <c r="Q27" s="183"/>
      <c r="R27" s="15"/>
      <c r="S27" s="183"/>
      <c r="T27" s="223"/>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c r="B28" s="1" t="str">
        <f>IF(COUNTBLANK(N28:AK28)=20,"",IF(AND(M28&lt;&gt;"",OR(EXPEDIENTE!$F$24="",EXPEDIENTE!$F$26="")),0,""))</f>
        <v/>
      </c>
      <c r="C28" s="1" t="str">
        <f t="shared" si="0"/>
        <v/>
      </c>
      <c r="D28" s="1" t="str">
        <f t="shared" si="2"/>
        <v/>
      </c>
      <c r="E28" s="1" t="str">
        <f>IF(P28="","",IF(AND(M28=1,OR(P28&lt;EXPEDIENTE!$F$24,P28&gt;EXPEDIENTE!$F$26)),3,""))</f>
        <v/>
      </c>
      <c r="F28" s="1" t="str">
        <f t="shared" si="3"/>
        <v/>
      </c>
      <c r="G28" s="1" t="str">
        <f t="shared" si="1"/>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255"/>
      <c r="P28" s="14"/>
      <c r="Q28" s="183"/>
      <c r="R28" s="15"/>
      <c r="S28" s="183"/>
      <c r="T28" s="223"/>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c r="B29" s="1" t="str">
        <f>IF(COUNTBLANK(N29:AK29)=20,"",IF(AND(M29&lt;&gt;"",OR(EXPEDIENTE!$F$24="",EXPEDIENTE!$F$26="")),0,""))</f>
        <v/>
      </c>
      <c r="C29" s="1" t="str">
        <f t="shared" si="0"/>
        <v/>
      </c>
      <c r="D29" s="1" t="str">
        <f t="shared" si="2"/>
        <v/>
      </c>
      <c r="E29" s="1" t="str">
        <f>IF(P29="","",IF(AND(M29=1,OR(P29&lt;EXPEDIENTE!$F$24,P29&gt;EXPEDIENTE!$F$26)),3,""))</f>
        <v/>
      </c>
      <c r="F29" s="1" t="str">
        <f t="shared" si="3"/>
        <v/>
      </c>
      <c r="G29" s="1" t="str">
        <f t="shared" si="1"/>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255"/>
      <c r="P29" s="14"/>
      <c r="Q29" s="183"/>
      <c r="R29" s="15"/>
      <c r="S29" s="183"/>
      <c r="T29" s="223"/>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c r="B30" s="1" t="str">
        <f>IF(COUNTBLANK(N30:AK30)=20,"",IF(AND(M30&lt;&gt;"",OR(EXPEDIENTE!$F$24="",EXPEDIENTE!$F$26="")),0,""))</f>
        <v/>
      </c>
      <c r="C30" s="1" t="str">
        <f t="shared" si="0"/>
        <v/>
      </c>
      <c r="D30" s="1" t="str">
        <f t="shared" si="2"/>
        <v/>
      </c>
      <c r="E30" s="1" t="str">
        <f>IF(P30="","",IF(AND(M30=1,OR(P30&lt;EXPEDIENTE!$F$24,P30&gt;EXPEDIENTE!$F$26)),3,""))</f>
        <v/>
      </c>
      <c r="F30" s="1" t="str">
        <f t="shared" si="3"/>
        <v/>
      </c>
      <c r="G30" s="1" t="str">
        <f t="shared" si="1"/>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255"/>
      <c r="P30" s="14"/>
      <c r="Q30" s="183"/>
      <c r="R30" s="15"/>
      <c r="S30" s="183"/>
      <c r="T30" s="223"/>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c r="B31" s="1" t="str">
        <f>IF(COUNTBLANK(N31:AK31)=20,"",IF(AND(M31&lt;&gt;"",OR(EXPEDIENTE!$F$24="",EXPEDIENTE!$F$26="")),0,""))</f>
        <v/>
      </c>
      <c r="C31" s="1" t="str">
        <f t="shared" si="0"/>
        <v/>
      </c>
      <c r="D31" s="1" t="str">
        <f t="shared" si="2"/>
        <v/>
      </c>
      <c r="E31" s="1" t="str">
        <f>IF(P31="","",IF(AND(M31=1,OR(P31&lt;EXPEDIENTE!$F$24,P31&gt;EXPEDIENTE!$F$26)),3,""))</f>
        <v/>
      </c>
      <c r="F31" s="1" t="str">
        <f t="shared" si="3"/>
        <v/>
      </c>
      <c r="G31" s="1" t="str">
        <f t="shared" si="1"/>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255"/>
      <c r="P31" s="14"/>
      <c r="Q31" s="183"/>
      <c r="R31" s="15"/>
      <c r="S31" s="183"/>
      <c r="T31" s="223"/>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c r="B32" s="1" t="str">
        <f>IF(COUNTBLANK(N32:AK32)=20,"",IF(AND(M32&lt;&gt;"",OR(EXPEDIENTE!$F$24="",EXPEDIENTE!$F$26="")),0,""))</f>
        <v/>
      </c>
      <c r="C32" s="1" t="str">
        <f t="shared" si="0"/>
        <v/>
      </c>
      <c r="D32" s="1" t="str">
        <f t="shared" si="2"/>
        <v/>
      </c>
      <c r="E32" s="1" t="str">
        <f>IF(P32="","",IF(AND(M32=1,OR(P32&lt;EXPEDIENTE!$F$24,P32&gt;EXPEDIENTE!$F$26)),3,""))</f>
        <v/>
      </c>
      <c r="F32" s="1" t="str">
        <f t="shared" si="3"/>
        <v/>
      </c>
      <c r="G32" s="1" t="str">
        <f t="shared" si="1"/>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255"/>
      <c r="P32" s="14"/>
      <c r="Q32" s="183"/>
      <c r="R32" s="15"/>
      <c r="S32" s="183"/>
      <c r="T32" s="223"/>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c r="B33" s="1" t="str">
        <f>IF(COUNTBLANK(N33:AK33)=20,"",IF(AND(M33&lt;&gt;"",OR(EXPEDIENTE!$F$24="",EXPEDIENTE!$F$26="")),0,""))</f>
        <v/>
      </c>
      <c r="C33" s="1" t="str">
        <f t="shared" si="0"/>
        <v/>
      </c>
      <c r="D33" s="1" t="str">
        <f t="shared" si="2"/>
        <v/>
      </c>
      <c r="E33" s="1" t="str">
        <f>IF(P33="","",IF(AND(M33=1,OR(P33&lt;EXPEDIENTE!$F$24,P33&gt;EXPEDIENTE!$F$26)),3,""))</f>
        <v/>
      </c>
      <c r="F33" s="1" t="str">
        <f t="shared" si="3"/>
        <v/>
      </c>
      <c r="G33" s="1" t="str">
        <f t="shared" si="1"/>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255"/>
      <c r="P33" s="14"/>
      <c r="Q33" s="183"/>
      <c r="R33" s="15"/>
      <c r="S33" s="183"/>
      <c r="T33" s="223"/>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c r="B34" s="1" t="str">
        <f>IF(COUNTBLANK(N34:AK34)=20,"",IF(AND(M34&lt;&gt;"",OR(EXPEDIENTE!$F$24="",EXPEDIENTE!$F$26="")),0,""))</f>
        <v/>
      </c>
      <c r="C34" s="1" t="str">
        <f t="shared" si="0"/>
        <v/>
      </c>
      <c r="D34" s="1" t="str">
        <f t="shared" si="2"/>
        <v/>
      </c>
      <c r="E34" s="1" t="str">
        <f>IF(P34="","",IF(AND(M34=1,OR(P34&lt;EXPEDIENTE!$F$24,P34&gt;EXPEDIENTE!$F$26)),3,""))</f>
        <v/>
      </c>
      <c r="F34" s="1" t="str">
        <f t="shared" si="3"/>
        <v/>
      </c>
      <c r="G34" s="1" t="str">
        <f t="shared" si="1"/>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255"/>
      <c r="P34" s="14"/>
      <c r="Q34" s="183"/>
      <c r="R34" s="15"/>
      <c r="S34" s="183"/>
      <c r="T34" s="223"/>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c r="B35" s="1" t="str">
        <f>IF(COUNTBLANK(N35:AK35)=20,"",IF(AND(M35&lt;&gt;"",OR(EXPEDIENTE!$F$24="",EXPEDIENTE!$F$26="")),0,""))</f>
        <v/>
      </c>
      <c r="C35" s="1" t="str">
        <f t="shared" si="0"/>
        <v/>
      </c>
      <c r="D35" s="1" t="str">
        <f t="shared" si="2"/>
        <v/>
      </c>
      <c r="E35" s="1" t="str">
        <f>IF(P35="","",IF(AND(M35=1,OR(P35&lt;EXPEDIENTE!$F$24,P35&gt;EXPEDIENTE!$F$26)),3,""))</f>
        <v/>
      </c>
      <c r="F35" s="1" t="str">
        <f t="shared" si="3"/>
        <v/>
      </c>
      <c r="G35" s="1" t="str">
        <f t="shared" si="1"/>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255"/>
      <c r="P35" s="14"/>
      <c r="Q35" s="183"/>
      <c r="R35" s="15"/>
      <c r="S35" s="183"/>
      <c r="T35" s="223"/>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c r="B36" s="1" t="str">
        <f>IF(COUNTBLANK(N36:AK36)=20,"",IF(AND(M36&lt;&gt;"",OR(EXPEDIENTE!$F$24="",EXPEDIENTE!$F$26="")),0,""))</f>
        <v/>
      </c>
      <c r="C36" s="1" t="str">
        <f t="shared" si="0"/>
        <v/>
      </c>
      <c r="D36" s="1" t="str">
        <f t="shared" si="2"/>
        <v/>
      </c>
      <c r="E36" s="1" t="str">
        <f>IF(P36="","",IF(AND(M36=1,OR(P36&lt;EXPEDIENTE!$F$24,P36&gt;EXPEDIENTE!$F$26)),3,""))</f>
        <v/>
      </c>
      <c r="F36" s="1" t="str">
        <f t="shared" si="3"/>
        <v/>
      </c>
      <c r="G36" s="1" t="str">
        <f t="shared" si="1"/>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t="str">
        <f t="shared" si="5"/>
        <v/>
      </c>
      <c r="N36" s="147"/>
      <c r="O36" s="255"/>
      <c r="P36" s="14"/>
      <c r="Q36" s="183"/>
      <c r="R36" s="15"/>
      <c r="S36" s="183"/>
      <c r="T36" s="223"/>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c r="B37" s="1" t="str">
        <f>IF(COUNTBLANK(N37:AK37)=20,"",IF(AND(M37&lt;&gt;"",OR(EXPEDIENTE!$F$24="",EXPEDIENTE!$F$26="")),0,""))</f>
        <v/>
      </c>
      <c r="C37" s="1" t="str">
        <f t="shared" si="0"/>
        <v/>
      </c>
      <c r="D37" s="1" t="str">
        <f t="shared" si="2"/>
        <v/>
      </c>
      <c r="E37" s="1" t="str">
        <f>IF(P37="","",IF(AND(M37=1,OR(P37&lt;EXPEDIENTE!$F$24,P37&gt;EXPEDIENTE!$F$26)),3,""))</f>
        <v/>
      </c>
      <c r="F37" s="1" t="str">
        <f t="shared" si="3"/>
        <v/>
      </c>
      <c r="G37" s="1" t="str">
        <f t="shared" si="1"/>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t="str">
        <f t="shared" si="5"/>
        <v/>
      </c>
      <c r="N37" s="147"/>
      <c r="O37" s="255"/>
      <c r="P37" s="14"/>
      <c r="Q37" s="183"/>
      <c r="R37" s="15"/>
      <c r="S37" s="183"/>
      <c r="T37" s="223"/>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c r="B38" s="1" t="str">
        <f>IF(COUNTBLANK(N38:AK38)=20,"",IF(AND(M38&lt;&gt;"",OR(EXPEDIENTE!$F$24="",EXPEDIENTE!$F$26="")),0,""))</f>
        <v/>
      </c>
      <c r="C38" s="1" t="str">
        <f t="shared" si="0"/>
        <v/>
      </c>
      <c r="D38" s="1" t="str">
        <f t="shared" si="2"/>
        <v/>
      </c>
      <c r="E38" s="1" t="str">
        <f>IF(P38="","",IF(AND(M38=1,OR(P38&lt;EXPEDIENTE!$F$24,P38&gt;EXPEDIENTE!$F$26)),3,""))</f>
        <v/>
      </c>
      <c r="F38" s="1" t="str">
        <f t="shared" si="3"/>
        <v/>
      </c>
      <c r="G38" s="1" t="str">
        <f t="shared" si="1"/>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t="str">
        <f t="shared" si="5"/>
        <v/>
      </c>
      <c r="N38" s="147"/>
      <c r="O38" s="255"/>
      <c r="P38" s="14"/>
      <c r="Q38" s="183"/>
      <c r="R38" s="15"/>
      <c r="S38" s="183"/>
      <c r="T38" s="223"/>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c r="B39" s="1" t="str">
        <f>IF(COUNTBLANK(N39:AK39)=20,"",IF(AND(M39&lt;&gt;"",OR(EXPEDIENTE!$F$24="",EXPEDIENTE!$F$26="")),0,""))</f>
        <v/>
      </c>
      <c r="C39" s="1" t="str">
        <f t="shared" si="0"/>
        <v/>
      </c>
      <c r="D39" s="1" t="str">
        <f t="shared" si="2"/>
        <v/>
      </c>
      <c r="E39" s="1" t="str">
        <f>IF(P39="","",IF(AND(M39=1,OR(P39&lt;EXPEDIENTE!$F$24,P39&gt;EXPEDIENTE!$F$26)),3,""))</f>
        <v/>
      </c>
      <c r="F39" s="1" t="str">
        <f t="shared" si="3"/>
        <v/>
      </c>
      <c r="G39" s="1" t="str">
        <f t="shared" si="1"/>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t="str">
        <f t="shared" si="5"/>
        <v/>
      </c>
      <c r="N39" s="147"/>
      <c r="O39" s="255"/>
      <c r="P39" s="14"/>
      <c r="Q39" s="183"/>
      <c r="R39" s="15"/>
      <c r="S39" s="183"/>
      <c r="T39" s="223"/>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c r="B40" s="1" t="str">
        <f>IF(COUNTBLANK(N40:AK40)=20,"",IF(AND(M40&lt;&gt;"",OR(EXPEDIENTE!$F$24="",EXPEDIENTE!$F$26="")),0,""))</f>
        <v/>
      </c>
      <c r="C40" s="1" t="str">
        <f t="shared" si="0"/>
        <v/>
      </c>
      <c r="D40" s="1" t="str">
        <f t="shared" si="2"/>
        <v/>
      </c>
      <c r="E40" s="1" t="str">
        <f>IF(P40="","",IF(AND(M40=1,OR(P40&lt;EXPEDIENTE!$F$24,P40&gt;EXPEDIENTE!$F$26)),3,""))</f>
        <v/>
      </c>
      <c r="F40" s="1" t="str">
        <f t="shared" si="3"/>
        <v/>
      </c>
      <c r="G40" s="1" t="str">
        <f t="shared" si="1"/>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t="str">
        <f t="shared" si="5"/>
        <v/>
      </c>
      <c r="N40" s="147"/>
      <c r="O40" s="255"/>
      <c r="P40" s="14"/>
      <c r="Q40" s="183"/>
      <c r="R40" s="15"/>
      <c r="S40" s="183"/>
      <c r="T40" s="223"/>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c r="B41" s="1" t="str">
        <f>IF(COUNTBLANK(N41:AK41)=20,"",IF(AND(M41&lt;&gt;"",OR(EXPEDIENTE!$F$24="",EXPEDIENTE!$F$26="")),0,""))</f>
        <v/>
      </c>
      <c r="C41" s="1" t="str">
        <f t="shared" si="0"/>
        <v/>
      </c>
      <c r="D41" s="1" t="str">
        <f t="shared" si="2"/>
        <v/>
      </c>
      <c r="E41" s="1" t="str">
        <f>IF(P41="","",IF(AND(M41=1,OR(P41&lt;EXPEDIENTE!$F$24,P41&gt;EXPEDIENTE!$F$26)),3,""))</f>
        <v/>
      </c>
      <c r="F41" s="1" t="str">
        <f t="shared" si="3"/>
        <v/>
      </c>
      <c r="G41" s="1" t="str">
        <f t="shared" si="1"/>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t="str">
        <f t="shared" si="5"/>
        <v/>
      </c>
      <c r="N41" s="147"/>
      <c r="O41" s="255"/>
      <c r="P41" s="14"/>
      <c r="Q41" s="183"/>
      <c r="R41" s="15"/>
      <c r="S41" s="183"/>
      <c r="T41" s="223"/>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c r="B42" s="1" t="str">
        <f>IF(COUNTBLANK(N42:AK42)=20,"",IF(AND(M42&lt;&gt;"",OR(EXPEDIENTE!$F$24="",EXPEDIENTE!$F$26="")),0,""))</f>
        <v/>
      </c>
      <c r="C42" s="1" t="str">
        <f t="shared" si="0"/>
        <v/>
      </c>
      <c r="D42" s="1" t="str">
        <f t="shared" si="2"/>
        <v/>
      </c>
      <c r="E42" s="1" t="str">
        <f>IF(P42="","",IF(AND(M42=1,OR(P42&lt;EXPEDIENTE!$F$24,P42&gt;EXPEDIENTE!$F$26)),3,""))</f>
        <v/>
      </c>
      <c r="F42" s="1" t="str">
        <f t="shared" si="3"/>
        <v/>
      </c>
      <c r="G42" s="1" t="str">
        <f t="shared" si="1"/>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t="str">
        <f t="shared" si="5"/>
        <v/>
      </c>
      <c r="N42" s="147"/>
      <c r="O42" s="255"/>
      <c r="P42" s="14"/>
      <c r="Q42" s="183"/>
      <c r="R42" s="15"/>
      <c r="S42" s="183"/>
      <c r="T42" s="223"/>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c r="B43" s="1" t="str">
        <f>IF(COUNTBLANK(N43:AK43)=20,"",IF(AND(M43&lt;&gt;"",OR(EXPEDIENTE!$F$24="",EXPEDIENTE!$F$26="")),0,""))</f>
        <v/>
      </c>
      <c r="C43" s="1" t="str">
        <f t="shared" si="0"/>
        <v/>
      </c>
      <c r="D43" s="1" t="str">
        <f t="shared" si="2"/>
        <v/>
      </c>
      <c r="E43" s="1" t="str">
        <f>IF(P43="","",IF(AND(M43=1,OR(P43&lt;EXPEDIENTE!$F$24,P43&gt;EXPEDIENTE!$F$26)),3,""))</f>
        <v/>
      </c>
      <c r="F43" s="1" t="str">
        <f t="shared" si="3"/>
        <v/>
      </c>
      <c r="G43" s="1" t="str">
        <f t="shared" si="1"/>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t="str">
        <f t="shared" si="5"/>
        <v/>
      </c>
      <c r="N43" s="147"/>
      <c r="O43" s="255"/>
      <c r="P43" s="14"/>
      <c r="Q43" s="183"/>
      <c r="R43" s="15"/>
      <c r="S43" s="183"/>
      <c r="T43" s="223"/>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c r="B44" s="1" t="str">
        <f>IF(COUNTBLANK(N44:AK44)=20,"",IF(AND(M44&lt;&gt;"",OR(EXPEDIENTE!$F$24="",EXPEDIENTE!$F$26="")),0,""))</f>
        <v/>
      </c>
      <c r="C44" s="1" t="str">
        <f t="shared" si="0"/>
        <v/>
      </c>
      <c r="D44" s="1" t="str">
        <f t="shared" si="2"/>
        <v/>
      </c>
      <c r="E44" s="1" t="str">
        <f>IF(P44="","",IF(AND(M44=1,OR(P44&lt;EXPEDIENTE!$F$24,P44&gt;EXPEDIENTE!$F$26)),3,""))</f>
        <v/>
      </c>
      <c r="F44" s="1" t="str">
        <f t="shared" si="3"/>
        <v/>
      </c>
      <c r="G44" s="1" t="str">
        <f t="shared" si="1"/>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t="str">
        <f t="shared" si="5"/>
        <v/>
      </c>
      <c r="N44" s="147"/>
      <c r="O44" s="255"/>
      <c r="P44" s="14"/>
      <c r="Q44" s="183"/>
      <c r="R44" s="15"/>
      <c r="S44" s="183"/>
      <c r="T44" s="223"/>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c r="B45" s="1" t="str">
        <f>IF(COUNTBLANK(N45:AK45)=20,"",IF(AND(M45&lt;&gt;"",OR(EXPEDIENTE!$F$24="",EXPEDIENTE!$F$26="")),0,""))</f>
        <v/>
      </c>
      <c r="C45" s="1" t="str">
        <f t="shared" si="0"/>
        <v/>
      </c>
      <c r="D45" s="1" t="str">
        <f t="shared" si="2"/>
        <v/>
      </c>
      <c r="E45" s="1" t="str">
        <f>IF(P45="","",IF(AND(M45=1,OR(P45&lt;EXPEDIENTE!$F$24,P45&gt;EXPEDIENTE!$F$26)),3,""))</f>
        <v/>
      </c>
      <c r="F45" s="1" t="str">
        <f t="shared" si="3"/>
        <v/>
      </c>
      <c r="G45" s="1" t="str">
        <f t="shared" si="1"/>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t="str">
        <f t="shared" si="5"/>
        <v/>
      </c>
      <c r="N45" s="147"/>
      <c r="O45" s="255"/>
      <c r="P45" s="14"/>
      <c r="Q45" s="183"/>
      <c r="R45" s="15"/>
      <c r="S45" s="183"/>
      <c r="T45" s="223"/>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c r="B46" s="1" t="str">
        <f>IF(COUNTBLANK(N46:AK46)=20,"",IF(AND(M46&lt;&gt;"",OR(EXPEDIENTE!$F$24="",EXPEDIENTE!$F$26="")),0,""))</f>
        <v/>
      </c>
      <c r="C46" s="1" t="str">
        <f t="shared" si="0"/>
        <v/>
      </c>
      <c r="D46" s="1" t="str">
        <f t="shared" si="2"/>
        <v/>
      </c>
      <c r="E46" s="1" t="str">
        <f>IF(P46="","",IF(AND(M46=1,OR(P46&lt;EXPEDIENTE!$F$24,P46&gt;EXPEDIENTE!$F$26)),3,""))</f>
        <v/>
      </c>
      <c r="F46" s="1" t="str">
        <f t="shared" si="3"/>
        <v/>
      </c>
      <c r="G46" s="1" t="str">
        <f t="shared" si="1"/>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255"/>
      <c r="P46" s="14"/>
      <c r="Q46" s="183"/>
      <c r="R46" s="15"/>
      <c r="S46" s="183"/>
      <c r="T46" s="223"/>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c r="B47" s="1" t="str">
        <f>IF(COUNTBLANK(N47:AK47)=20,"",IF(AND(M47&lt;&gt;"",OR(EXPEDIENTE!$F$24="",EXPEDIENTE!$F$26="")),0,""))</f>
        <v/>
      </c>
      <c r="C47" s="1" t="str">
        <f t="shared" ref="C47:C67" si="9">IF(COUNTBLANK(N47:AK47)=21,"",IF(AND(M47="",COUNTBLANK(N47:AK47)&lt;&gt;21),1,""))</f>
        <v/>
      </c>
      <c r="D47" s="1" t="str">
        <f t="shared" ref="D47:D67" si="10">IF(AND(M47=1,COUNTBLANK(O47:U47)&lt;&gt;0),2,"")</f>
        <v/>
      </c>
      <c r="E47" s="1" t="str">
        <f>IF(P47="","",IF(AND(M47=1,OR(P47&lt;EXPEDIENTE!$F$24,P47&gt;EXPEDIENTE!$F$26)),3,""))</f>
        <v/>
      </c>
      <c r="F47" s="1" t="str">
        <f t="shared" ref="F47:F67" si="11">IF(AND(M47=1,C47="",D47="",E47="",OR(COUNTBLANK(W47:X47)&gt;0,COUNTBLANK(Z47:AD47)&gt;=1)),4,"")</f>
        <v/>
      </c>
      <c r="G47" s="1" t="str">
        <f t="shared" ref="G47:G67" si="12">IF(AND(M47&lt;&gt;"",C47="",D47="",E47="",F47="",COUNTBLANK(AE47:AF47)&gt;0),5,"")</f>
        <v/>
      </c>
      <c r="H47" s="1" t="str">
        <f>IF(P47="","",IF(AF47="",6,IF(AND(M47=1,OR(AF47&lt;EXPEDIENTE!$F$24,AF47&gt;EXPEDIENTE!$F$28)),6,"")))</f>
        <v/>
      </c>
      <c r="I47" s="1" t="b">
        <f t="shared" ref="I47:I67" si="13">IF(B47&lt;&gt;"",B47,IF(C47&lt;&gt;"",C47,IF(D47&lt;&gt;"",D47,IF(E47&lt;&gt;"",E47,IF(F47&lt;&gt;"",F47,IF(G47&lt;&gt;"",G47,IF(H47&lt;&gt;"",H47)))))))</f>
        <v>0</v>
      </c>
      <c r="J47" s="1">
        <f>IF(AF46&lt;EXPEDIENTE!$H$24,-1,IF(AF46&gt;EXPEDIENTE!$H$28,1,0))</f>
        <v>-1</v>
      </c>
      <c r="K47" s="140" t="str">
        <f>IF(IFERROR(VLOOKUP(I47,AUXILIAR!$P$14:$Q$23,2,FALSE),"")="","",VLOOKUP(I47,AUXILIAR!$P$14:$Q$23,2,FALSE))</f>
        <v/>
      </c>
      <c r="L47" s="143">
        <v>40</v>
      </c>
      <c r="M47" s="103" t="str">
        <f t="shared" si="5"/>
        <v/>
      </c>
      <c r="N47" s="257"/>
      <c r="O47" s="258"/>
      <c r="P47" s="259"/>
      <c r="Q47" s="260"/>
      <c r="R47" s="261"/>
      <c r="S47" s="260"/>
      <c r="T47" s="262"/>
      <c r="U47" s="260"/>
      <c r="V47" s="263"/>
      <c r="W47" s="264"/>
      <c r="X47" s="265"/>
      <c r="Y47" s="266"/>
      <c r="Z47" s="267"/>
      <c r="AA47" s="268">
        <f t="shared" si="6"/>
        <v>0</v>
      </c>
      <c r="AB47" s="267"/>
      <c r="AC47" s="268">
        <f t="shared" si="7"/>
        <v>0</v>
      </c>
      <c r="AD47" s="269">
        <f t="shared" si="8"/>
        <v>0</v>
      </c>
      <c r="AE47" s="270"/>
      <c r="AF47" s="271"/>
      <c r="AG47" s="272"/>
      <c r="AH47" s="273"/>
      <c r="AI47" s="273"/>
      <c r="AJ47" s="274"/>
      <c r="AK47" s="275"/>
    </row>
    <row r="48" spans="2:37" ht="40.5" customHeight="1">
      <c r="B48" s="1" t="str">
        <f>IF(COUNTBLANK(N48:AK48)=20,"",IF(AND(M48&lt;&gt;"",OR(EXPEDIENTE!$F$24="",EXPEDIENTE!$F$26="")),0,""))</f>
        <v/>
      </c>
      <c r="C48" s="1" t="str">
        <f t="shared" si="9"/>
        <v/>
      </c>
      <c r="D48" s="1" t="str">
        <f t="shared" si="10"/>
        <v/>
      </c>
      <c r="E48" s="1" t="str">
        <f>IF(P48="","",IF(AND(M48=1,OR(P48&lt;EXPEDIENTE!$F$24,P48&gt;EXPEDIENTE!$F$26)),3,""))</f>
        <v/>
      </c>
      <c r="F48" s="1" t="str">
        <f t="shared" si="11"/>
        <v/>
      </c>
      <c r="G48" s="1" t="str">
        <f t="shared" si="12"/>
        <v/>
      </c>
      <c r="H48" s="1" t="str">
        <f>IF(P48="","",IF(AF48="",6,IF(AND(M48=1,OR(AF48&lt;EXPEDIENTE!$F$24,AF48&gt;EXPEDIENTE!$F$28)),6,"")))</f>
        <v/>
      </c>
      <c r="I48" s="1" t="b">
        <f t="shared" si="13"/>
        <v>0</v>
      </c>
      <c r="J48" s="1">
        <f>IF(AF47&lt;EXPEDIENTE!$H$24,-1,IF(AF47&gt;EXPEDIENTE!$H$28,1,0))</f>
        <v>-1</v>
      </c>
      <c r="K48" s="140" t="str">
        <f>IF(IFERROR(VLOOKUP(I48,AUXILIAR!$P$14:$Q$23,2,FALSE),"")="","",VLOOKUP(I48,AUXILIAR!$P$14:$Q$23,2,FALSE))</f>
        <v/>
      </c>
      <c r="L48" s="143">
        <v>41</v>
      </c>
      <c r="M48" s="103" t="str">
        <f t="shared" si="5"/>
        <v/>
      </c>
      <c r="N48" s="257"/>
      <c r="O48" s="258"/>
      <c r="P48" s="259"/>
      <c r="Q48" s="260"/>
      <c r="R48" s="261"/>
      <c r="S48" s="260"/>
      <c r="T48" s="262"/>
      <c r="U48" s="260"/>
      <c r="V48" s="263"/>
      <c r="W48" s="264"/>
      <c r="X48" s="265"/>
      <c r="Y48" s="266"/>
      <c r="Z48" s="267"/>
      <c r="AA48" s="268">
        <f t="shared" si="6"/>
        <v>0</v>
      </c>
      <c r="AB48" s="267"/>
      <c r="AC48" s="268">
        <f t="shared" ref="AC48:AC66" si="14">W48*AB48</f>
        <v>0</v>
      </c>
      <c r="AD48" s="269">
        <f t="shared" ref="AD48:AD66" si="15">W48+AC48-AA48</f>
        <v>0</v>
      </c>
      <c r="AE48" s="270"/>
      <c r="AF48" s="271"/>
      <c r="AG48" s="272"/>
      <c r="AH48" s="273"/>
      <c r="AI48" s="273"/>
      <c r="AJ48" s="274"/>
      <c r="AK48" s="275"/>
    </row>
    <row r="49" spans="2:37" ht="40.5" customHeight="1">
      <c r="B49" s="1" t="str">
        <f>IF(COUNTBLANK(N49:AK49)=20,"",IF(AND(M49&lt;&gt;"",OR(EXPEDIENTE!$F$24="",EXPEDIENTE!$F$26="")),0,""))</f>
        <v/>
      </c>
      <c r="C49" s="1" t="str">
        <f t="shared" si="9"/>
        <v/>
      </c>
      <c r="D49" s="1" t="str">
        <f t="shared" si="10"/>
        <v/>
      </c>
      <c r="E49" s="1" t="str">
        <f>IF(P49="","",IF(AND(M49=1,OR(P49&lt;EXPEDIENTE!$F$24,P49&gt;EXPEDIENTE!$F$26)),3,""))</f>
        <v/>
      </c>
      <c r="F49" s="1" t="str">
        <f t="shared" si="11"/>
        <v/>
      </c>
      <c r="G49" s="1" t="str">
        <f t="shared" si="12"/>
        <v/>
      </c>
      <c r="H49" s="1" t="str">
        <f>IF(P49="","",IF(AF49="",6,IF(AND(M49=1,OR(AF49&lt;EXPEDIENTE!$F$24,AF49&gt;EXPEDIENTE!$F$28)),6,"")))</f>
        <v/>
      </c>
      <c r="I49" s="1" t="b">
        <f t="shared" si="13"/>
        <v>0</v>
      </c>
      <c r="J49" s="1">
        <f>IF(AF48&lt;EXPEDIENTE!$H$24,-1,IF(AF48&gt;EXPEDIENTE!$H$28,1,0))</f>
        <v>-1</v>
      </c>
      <c r="K49" s="140" t="str">
        <f>IF(IFERROR(VLOOKUP(I49,AUXILIAR!$P$14:$Q$23,2,FALSE),"")="","",VLOOKUP(I49,AUXILIAR!$P$14:$Q$23,2,FALSE))</f>
        <v/>
      </c>
      <c r="L49" s="143">
        <v>42</v>
      </c>
      <c r="M49" s="103" t="str">
        <f t="shared" si="5"/>
        <v/>
      </c>
      <c r="N49" s="257"/>
      <c r="O49" s="258"/>
      <c r="P49" s="259"/>
      <c r="Q49" s="260"/>
      <c r="R49" s="261"/>
      <c r="S49" s="260"/>
      <c r="T49" s="262"/>
      <c r="U49" s="260"/>
      <c r="V49" s="263"/>
      <c r="W49" s="264"/>
      <c r="X49" s="265"/>
      <c r="Y49" s="266"/>
      <c r="Z49" s="267"/>
      <c r="AA49" s="268">
        <f t="shared" si="6"/>
        <v>0</v>
      </c>
      <c r="AB49" s="267"/>
      <c r="AC49" s="268">
        <f t="shared" si="14"/>
        <v>0</v>
      </c>
      <c r="AD49" s="269">
        <f t="shared" si="15"/>
        <v>0</v>
      </c>
      <c r="AE49" s="270"/>
      <c r="AF49" s="271"/>
      <c r="AG49" s="272"/>
      <c r="AH49" s="273"/>
      <c r="AI49" s="273"/>
      <c r="AJ49" s="274"/>
      <c r="AK49" s="275"/>
    </row>
    <row r="50" spans="2:37" ht="40.5" customHeight="1">
      <c r="B50" s="1" t="str">
        <f>IF(COUNTBLANK(N50:AK50)=20,"",IF(AND(M50&lt;&gt;"",OR(EXPEDIENTE!$F$24="",EXPEDIENTE!$F$26="")),0,""))</f>
        <v/>
      </c>
      <c r="C50" s="1" t="str">
        <f t="shared" si="9"/>
        <v/>
      </c>
      <c r="D50" s="1" t="str">
        <f t="shared" si="10"/>
        <v/>
      </c>
      <c r="E50" s="1" t="str">
        <f>IF(P50="","",IF(AND(M50=1,OR(P50&lt;EXPEDIENTE!$F$24,P50&gt;EXPEDIENTE!$F$26)),3,""))</f>
        <v/>
      </c>
      <c r="F50" s="1" t="str">
        <f t="shared" si="11"/>
        <v/>
      </c>
      <c r="G50" s="1" t="str">
        <f t="shared" si="12"/>
        <v/>
      </c>
      <c r="H50" s="1" t="str">
        <f>IF(P50="","",IF(AF50="",6,IF(AND(M50=1,OR(AF50&lt;EXPEDIENTE!$F$24,AF50&gt;EXPEDIENTE!$F$28)),6,"")))</f>
        <v/>
      </c>
      <c r="I50" s="1" t="b">
        <f t="shared" si="13"/>
        <v>0</v>
      </c>
      <c r="J50" s="1">
        <f>IF(AF49&lt;EXPEDIENTE!$H$24,-1,IF(AF49&gt;EXPEDIENTE!$H$28,1,0))</f>
        <v>-1</v>
      </c>
      <c r="K50" s="140" t="str">
        <f>IF(IFERROR(VLOOKUP(I50,AUXILIAR!$P$14:$Q$23,2,FALSE),"")="","",VLOOKUP(I50,AUXILIAR!$P$14:$Q$23,2,FALSE))</f>
        <v/>
      </c>
      <c r="L50" s="143">
        <v>43</v>
      </c>
      <c r="M50" s="103" t="str">
        <f t="shared" si="5"/>
        <v/>
      </c>
      <c r="N50" s="257"/>
      <c r="O50" s="258"/>
      <c r="P50" s="259"/>
      <c r="Q50" s="260"/>
      <c r="R50" s="261"/>
      <c r="S50" s="260"/>
      <c r="T50" s="262"/>
      <c r="U50" s="260"/>
      <c r="V50" s="263"/>
      <c r="W50" s="264"/>
      <c r="X50" s="265"/>
      <c r="Y50" s="266"/>
      <c r="Z50" s="267"/>
      <c r="AA50" s="268">
        <f t="shared" si="6"/>
        <v>0</v>
      </c>
      <c r="AB50" s="267"/>
      <c r="AC50" s="268">
        <f t="shared" si="14"/>
        <v>0</v>
      </c>
      <c r="AD50" s="269">
        <f t="shared" si="15"/>
        <v>0</v>
      </c>
      <c r="AE50" s="270"/>
      <c r="AF50" s="271"/>
      <c r="AG50" s="272"/>
      <c r="AH50" s="273"/>
      <c r="AI50" s="273"/>
      <c r="AJ50" s="274"/>
      <c r="AK50" s="275"/>
    </row>
    <row r="51" spans="2:37" ht="40.5" customHeight="1">
      <c r="B51" s="1" t="str">
        <f>IF(COUNTBLANK(N51:AK51)=20,"",IF(AND(M51&lt;&gt;"",OR(EXPEDIENTE!$F$24="",EXPEDIENTE!$F$26="")),0,""))</f>
        <v/>
      </c>
      <c r="C51" s="1" t="str">
        <f t="shared" si="9"/>
        <v/>
      </c>
      <c r="D51" s="1" t="str">
        <f t="shared" si="10"/>
        <v/>
      </c>
      <c r="E51" s="1" t="str">
        <f>IF(P51="","",IF(AND(M51=1,OR(P51&lt;EXPEDIENTE!$F$24,P51&gt;EXPEDIENTE!$F$26)),3,""))</f>
        <v/>
      </c>
      <c r="F51" s="1" t="str">
        <f t="shared" si="11"/>
        <v/>
      </c>
      <c r="G51" s="1" t="str">
        <f t="shared" si="12"/>
        <v/>
      </c>
      <c r="H51" s="1" t="str">
        <f>IF(P51="","",IF(AF51="",6,IF(AND(M51=1,OR(AF51&lt;EXPEDIENTE!$F$24,AF51&gt;EXPEDIENTE!$F$28)),6,"")))</f>
        <v/>
      </c>
      <c r="I51" s="1" t="b">
        <f t="shared" si="13"/>
        <v>0</v>
      </c>
      <c r="J51" s="1">
        <f>IF(AF50&lt;EXPEDIENTE!$H$24,-1,IF(AF50&gt;EXPEDIENTE!$H$28,1,0))</f>
        <v>-1</v>
      </c>
      <c r="K51" s="140" t="str">
        <f>IF(IFERROR(VLOOKUP(I51,AUXILIAR!$P$14:$Q$23,2,FALSE),"")="","",VLOOKUP(I51,AUXILIAR!$P$14:$Q$23,2,FALSE))</f>
        <v/>
      </c>
      <c r="L51" s="143">
        <v>44</v>
      </c>
      <c r="M51" s="103" t="str">
        <f t="shared" si="5"/>
        <v/>
      </c>
      <c r="N51" s="257"/>
      <c r="O51" s="258"/>
      <c r="P51" s="259"/>
      <c r="Q51" s="260"/>
      <c r="R51" s="261"/>
      <c r="S51" s="260"/>
      <c r="T51" s="262"/>
      <c r="U51" s="260"/>
      <c r="V51" s="263"/>
      <c r="W51" s="264"/>
      <c r="X51" s="265"/>
      <c r="Y51" s="266"/>
      <c r="Z51" s="267"/>
      <c r="AA51" s="268">
        <f t="shared" si="6"/>
        <v>0</v>
      </c>
      <c r="AB51" s="267"/>
      <c r="AC51" s="268">
        <f t="shared" si="14"/>
        <v>0</v>
      </c>
      <c r="AD51" s="269">
        <f t="shared" si="15"/>
        <v>0</v>
      </c>
      <c r="AE51" s="270"/>
      <c r="AF51" s="271"/>
      <c r="AG51" s="272"/>
      <c r="AH51" s="273"/>
      <c r="AI51" s="273"/>
      <c r="AJ51" s="274"/>
      <c r="AK51" s="275"/>
    </row>
    <row r="52" spans="2:37" ht="40.5" customHeight="1">
      <c r="B52" s="1" t="str">
        <f>IF(COUNTBLANK(N52:AK52)=20,"",IF(AND(M52&lt;&gt;"",OR(EXPEDIENTE!$F$24="",EXPEDIENTE!$F$26="")),0,""))</f>
        <v/>
      </c>
      <c r="C52" s="1" t="str">
        <f t="shared" si="9"/>
        <v/>
      </c>
      <c r="D52" s="1" t="str">
        <f t="shared" si="10"/>
        <v/>
      </c>
      <c r="E52" s="1" t="str">
        <f>IF(P52="","",IF(AND(M52=1,OR(P52&lt;EXPEDIENTE!$F$24,P52&gt;EXPEDIENTE!$F$26)),3,""))</f>
        <v/>
      </c>
      <c r="F52" s="1" t="str">
        <f t="shared" si="11"/>
        <v/>
      </c>
      <c r="G52" s="1" t="str">
        <f t="shared" si="12"/>
        <v/>
      </c>
      <c r="H52" s="1" t="str">
        <f>IF(P52="","",IF(AF52="",6,IF(AND(M52=1,OR(AF52&lt;EXPEDIENTE!$F$24,AF52&gt;EXPEDIENTE!$F$28)),6,"")))</f>
        <v/>
      </c>
      <c r="I52" s="1" t="b">
        <f t="shared" si="13"/>
        <v>0</v>
      </c>
      <c r="J52" s="1">
        <f>IF(AF51&lt;EXPEDIENTE!$H$24,-1,IF(AF51&gt;EXPEDIENTE!$H$28,1,0))</f>
        <v>-1</v>
      </c>
      <c r="K52" s="140" t="str">
        <f>IF(IFERROR(VLOOKUP(I52,AUXILIAR!$P$14:$Q$23,2,FALSE),"")="","",VLOOKUP(I52,AUXILIAR!$P$14:$Q$23,2,FALSE))</f>
        <v/>
      </c>
      <c r="L52" s="143">
        <v>45</v>
      </c>
      <c r="M52" s="103" t="str">
        <f t="shared" si="5"/>
        <v/>
      </c>
      <c r="N52" s="257"/>
      <c r="O52" s="258"/>
      <c r="P52" s="259"/>
      <c r="Q52" s="260"/>
      <c r="R52" s="261"/>
      <c r="S52" s="260"/>
      <c r="T52" s="262"/>
      <c r="U52" s="260"/>
      <c r="V52" s="263"/>
      <c r="W52" s="264"/>
      <c r="X52" s="265"/>
      <c r="Y52" s="266"/>
      <c r="Z52" s="267"/>
      <c r="AA52" s="268">
        <f t="shared" si="6"/>
        <v>0</v>
      </c>
      <c r="AB52" s="267"/>
      <c r="AC52" s="268">
        <f t="shared" si="14"/>
        <v>0</v>
      </c>
      <c r="AD52" s="269">
        <f t="shared" si="15"/>
        <v>0</v>
      </c>
      <c r="AE52" s="270"/>
      <c r="AF52" s="271"/>
      <c r="AG52" s="272"/>
      <c r="AH52" s="273"/>
      <c r="AI52" s="273"/>
      <c r="AJ52" s="274"/>
      <c r="AK52" s="275"/>
    </row>
    <row r="53" spans="2:37" ht="40.5" customHeight="1">
      <c r="B53" s="1" t="str">
        <f>IF(COUNTBLANK(N53:AK53)=20,"",IF(AND(M53&lt;&gt;"",OR(EXPEDIENTE!$F$24="",EXPEDIENTE!$F$26="")),0,""))</f>
        <v/>
      </c>
      <c r="C53" s="1" t="str">
        <f t="shared" si="9"/>
        <v/>
      </c>
      <c r="D53" s="1" t="str">
        <f t="shared" si="10"/>
        <v/>
      </c>
      <c r="E53" s="1" t="str">
        <f>IF(P53="","",IF(AND(M53=1,OR(P53&lt;EXPEDIENTE!$F$24,P53&gt;EXPEDIENTE!$F$26)),3,""))</f>
        <v/>
      </c>
      <c r="F53" s="1" t="str">
        <f t="shared" si="11"/>
        <v/>
      </c>
      <c r="G53" s="1" t="str">
        <f t="shared" si="12"/>
        <v/>
      </c>
      <c r="H53" s="1" t="str">
        <f>IF(P53="","",IF(AF53="",6,IF(AND(M53=1,OR(AF53&lt;EXPEDIENTE!$F$24,AF53&gt;EXPEDIENTE!$F$28)),6,"")))</f>
        <v/>
      </c>
      <c r="I53" s="1" t="b">
        <f t="shared" si="13"/>
        <v>0</v>
      </c>
      <c r="J53" s="1">
        <f>IF(AF52&lt;EXPEDIENTE!$H$24,-1,IF(AF52&gt;EXPEDIENTE!$H$28,1,0))</f>
        <v>-1</v>
      </c>
      <c r="K53" s="140" t="str">
        <f>IF(IFERROR(VLOOKUP(I53,AUXILIAR!$P$14:$Q$23,2,FALSE),"")="","",VLOOKUP(I53,AUXILIAR!$P$14:$Q$23,2,FALSE))</f>
        <v/>
      </c>
      <c r="L53" s="143">
        <v>46</v>
      </c>
      <c r="M53" s="103" t="str">
        <f t="shared" si="5"/>
        <v/>
      </c>
      <c r="N53" s="257"/>
      <c r="O53" s="258"/>
      <c r="P53" s="259"/>
      <c r="Q53" s="260"/>
      <c r="R53" s="261"/>
      <c r="S53" s="260"/>
      <c r="T53" s="262"/>
      <c r="U53" s="260"/>
      <c r="V53" s="263"/>
      <c r="W53" s="264"/>
      <c r="X53" s="265"/>
      <c r="Y53" s="266"/>
      <c r="Z53" s="267"/>
      <c r="AA53" s="268">
        <f t="shared" si="6"/>
        <v>0</v>
      </c>
      <c r="AB53" s="267"/>
      <c r="AC53" s="268">
        <f t="shared" si="14"/>
        <v>0</v>
      </c>
      <c r="AD53" s="269">
        <f t="shared" si="15"/>
        <v>0</v>
      </c>
      <c r="AE53" s="270"/>
      <c r="AF53" s="271"/>
      <c r="AG53" s="272"/>
      <c r="AH53" s="273"/>
      <c r="AI53" s="273"/>
      <c r="AJ53" s="274"/>
      <c r="AK53" s="275"/>
    </row>
    <row r="54" spans="2:37" ht="40.5" customHeight="1">
      <c r="B54" s="1" t="str">
        <f>IF(COUNTBLANK(N54:AK54)=20,"",IF(AND(M54&lt;&gt;"",OR(EXPEDIENTE!$F$24="",EXPEDIENTE!$F$26="")),0,""))</f>
        <v/>
      </c>
      <c r="C54" s="1" t="str">
        <f t="shared" si="9"/>
        <v/>
      </c>
      <c r="D54" s="1" t="str">
        <f t="shared" si="10"/>
        <v/>
      </c>
      <c r="E54" s="1" t="str">
        <f>IF(P54="","",IF(AND(M54=1,OR(P54&lt;EXPEDIENTE!$F$24,P54&gt;EXPEDIENTE!$F$26)),3,""))</f>
        <v/>
      </c>
      <c r="F54" s="1" t="str">
        <f t="shared" si="11"/>
        <v/>
      </c>
      <c r="G54" s="1" t="str">
        <f t="shared" si="12"/>
        <v/>
      </c>
      <c r="H54" s="1" t="str">
        <f>IF(P54="","",IF(AF54="",6,IF(AND(M54=1,OR(AF54&lt;EXPEDIENTE!$F$24,AF54&gt;EXPEDIENTE!$F$28)),6,"")))</f>
        <v/>
      </c>
      <c r="I54" s="1" t="b">
        <f t="shared" si="13"/>
        <v>0</v>
      </c>
      <c r="J54" s="1">
        <f>IF(AF53&lt;EXPEDIENTE!$H$24,-1,IF(AF53&gt;EXPEDIENTE!$H$28,1,0))</f>
        <v>-1</v>
      </c>
      <c r="K54" s="140" t="str">
        <f>IF(IFERROR(VLOOKUP(I54,AUXILIAR!$P$14:$Q$23,2,FALSE),"")="","",VLOOKUP(I54,AUXILIAR!$P$14:$Q$23,2,FALSE))</f>
        <v/>
      </c>
      <c r="L54" s="143">
        <v>47</v>
      </c>
      <c r="M54" s="103" t="str">
        <f t="shared" si="5"/>
        <v/>
      </c>
      <c r="N54" s="257"/>
      <c r="O54" s="258"/>
      <c r="P54" s="259"/>
      <c r="Q54" s="260"/>
      <c r="R54" s="261"/>
      <c r="S54" s="260"/>
      <c r="T54" s="262"/>
      <c r="U54" s="260"/>
      <c r="V54" s="263"/>
      <c r="W54" s="264"/>
      <c r="X54" s="265"/>
      <c r="Y54" s="266"/>
      <c r="Z54" s="267"/>
      <c r="AA54" s="268">
        <f t="shared" si="6"/>
        <v>0</v>
      </c>
      <c r="AB54" s="267"/>
      <c r="AC54" s="268">
        <f t="shared" si="14"/>
        <v>0</v>
      </c>
      <c r="AD54" s="269">
        <f t="shared" si="15"/>
        <v>0</v>
      </c>
      <c r="AE54" s="270"/>
      <c r="AF54" s="271"/>
      <c r="AG54" s="272"/>
      <c r="AH54" s="273"/>
      <c r="AI54" s="273"/>
      <c r="AJ54" s="274"/>
      <c r="AK54" s="275"/>
    </row>
    <row r="55" spans="2:37" ht="40.5" customHeight="1">
      <c r="B55" s="1" t="str">
        <f>IF(COUNTBLANK(N55:AK55)=20,"",IF(AND(M55&lt;&gt;"",OR(EXPEDIENTE!$F$24="",EXPEDIENTE!$F$26="")),0,""))</f>
        <v/>
      </c>
      <c r="C55" s="1" t="str">
        <f t="shared" si="9"/>
        <v/>
      </c>
      <c r="D55" s="1" t="str">
        <f t="shared" si="10"/>
        <v/>
      </c>
      <c r="E55" s="1" t="str">
        <f>IF(P55="","",IF(AND(M55=1,OR(P55&lt;EXPEDIENTE!$F$24,P55&gt;EXPEDIENTE!$F$26)),3,""))</f>
        <v/>
      </c>
      <c r="F55" s="1" t="str">
        <f t="shared" si="11"/>
        <v/>
      </c>
      <c r="G55" s="1" t="str">
        <f t="shared" si="12"/>
        <v/>
      </c>
      <c r="H55" s="1" t="str">
        <f>IF(P55="","",IF(AF55="",6,IF(AND(M55=1,OR(AF55&lt;EXPEDIENTE!$F$24,AF55&gt;EXPEDIENTE!$F$28)),6,"")))</f>
        <v/>
      </c>
      <c r="I55" s="1" t="b">
        <f t="shared" si="13"/>
        <v>0</v>
      </c>
      <c r="J55" s="1">
        <f>IF(AF54&lt;EXPEDIENTE!$H$24,-1,IF(AF54&gt;EXPEDIENTE!$H$28,1,0))</f>
        <v>-1</v>
      </c>
      <c r="K55" s="140" t="str">
        <f>IF(IFERROR(VLOOKUP(I55,AUXILIAR!$P$14:$Q$23,2,FALSE),"")="","",VLOOKUP(I55,AUXILIAR!$P$14:$Q$23,2,FALSE))</f>
        <v/>
      </c>
      <c r="L55" s="143">
        <v>48</v>
      </c>
      <c r="M55" s="103" t="str">
        <f t="shared" si="5"/>
        <v/>
      </c>
      <c r="N55" s="257"/>
      <c r="O55" s="258"/>
      <c r="P55" s="259"/>
      <c r="Q55" s="260"/>
      <c r="R55" s="261"/>
      <c r="S55" s="260"/>
      <c r="T55" s="262"/>
      <c r="U55" s="260"/>
      <c r="V55" s="263"/>
      <c r="W55" s="264"/>
      <c r="X55" s="265"/>
      <c r="Y55" s="266"/>
      <c r="Z55" s="267"/>
      <c r="AA55" s="268">
        <f t="shared" si="6"/>
        <v>0</v>
      </c>
      <c r="AB55" s="267"/>
      <c r="AC55" s="268">
        <f t="shared" si="14"/>
        <v>0</v>
      </c>
      <c r="AD55" s="269">
        <f t="shared" si="15"/>
        <v>0</v>
      </c>
      <c r="AE55" s="270"/>
      <c r="AF55" s="271"/>
      <c r="AG55" s="272"/>
      <c r="AH55" s="273"/>
      <c r="AI55" s="273"/>
      <c r="AJ55" s="274"/>
      <c r="AK55" s="275"/>
    </row>
    <row r="56" spans="2:37" ht="40.5" customHeight="1">
      <c r="B56" s="1" t="str">
        <f>IF(COUNTBLANK(N56:AK56)=20,"",IF(AND(M56&lt;&gt;"",OR(EXPEDIENTE!$F$24="",EXPEDIENTE!$F$26="")),0,""))</f>
        <v/>
      </c>
      <c r="C56" s="1" t="str">
        <f t="shared" si="9"/>
        <v/>
      </c>
      <c r="D56" s="1" t="str">
        <f t="shared" si="10"/>
        <v/>
      </c>
      <c r="E56" s="1" t="str">
        <f>IF(P56="","",IF(AND(M56=1,OR(P56&lt;EXPEDIENTE!$F$24,P56&gt;EXPEDIENTE!$F$26)),3,""))</f>
        <v/>
      </c>
      <c r="F56" s="1" t="str">
        <f t="shared" si="11"/>
        <v/>
      </c>
      <c r="G56" s="1" t="str">
        <f t="shared" si="12"/>
        <v/>
      </c>
      <c r="H56" s="1" t="str">
        <f>IF(P56="","",IF(AF56="",6,IF(AND(M56=1,OR(AF56&lt;EXPEDIENTE!$F$24,AF56&gt;EXPEDIENTE!$F$28)),6,"")))</f>
        <v/>
      </c>
      <c r="I56" s="1" t="b">
        <f t="shared" si="13"/>
        <v>0</v>
      </c>
      <c r="J56" s="1">
        <f>IF(AF55&lt;EXPEDIENTE!$H$24,-1,IF(AF55&gt;EXPEDIENTE!$H$28,1,0))</f>
        <v>-1</v>
      </c>
      <c r="K56" s="140" t="str">
        <f>IF(IFERROR(VLOOKUP(I56,AUXILIAR!$P$14:$Q$23,2,FALSE),"")="","",VLOOKUP(I56,AUXILIAR!$P$14:$Q$23,2,FALSE))</f>
        <v/>
      </c>
      <c r="L56" s="143">
        <v>49</v>
      </c>
      <c r="M56" s="103" t="str">
        <f t="shared" si="5"/>
        <v/>
      </c>
      <c r="N56" s="257"/>
      <c r="O56" s="258"/>
      <c r="P56" s="259"/>
      <c r="Q56" s="260"/>
      <c r="R56" s="261"/>
      <c r="S56" s="260"/>
      <c r="T56" s="262"/>
      <c r="U56" s="260"/>
      <c r="V56" s="263"/>
      <c r="W56" s="264"/>
      <c r="X56" s="265"/>
      <c r="Y56" s="266"/>
      <c r="Z56" s="267"/>
      <c r="AA56" s="268">
        <f t="shared" si="6"/>
        <v>0</v>
      </c>
      <c r="AB56" s="267"/>
      <c r="AC56" s="268">
        <f t="shared" si="14"/>
        <v>0</v>
      </c>
      <c r="AD56" s="269">
        <f t="shared" si="15"/>
        <v>0</v>
      </c>
      <c r="AE56" s="270"/>
      <c r="AF56" s="271"/>
      <c r="AG56" s="272"/>
      <c r="AH56" s="273"/>
      <c r="AI56" s="273"/>
      <c r="AJ56" s="274"/>
      <c r="AK56" s="275"/>
    </row>
    <row r="57" spans="2:37" ht="40.5" customHeight="1">
      <c r="B57" s="1" t="str">
        <f>IF(COUNTBLANK(N57:AK57)=20,"",IF(AND(M57&lt;&gt;"",OR(EXPEDIENTE!$F$24="",EXPEDIENTE!$F$26="")),0,""))</f>
        <v/>
      </c>
      <c r="C57" s="1" t="str">
        <f t="shared" si="9"/>
        <v/>
      </c>
      <c r="D57" s="1" t="str">
        <f t="shared" si="10"/>
        <v/>
      </c>
      <c r="E57" s="1" t="str">
        <f>IF(P57="","",IF(AND(M57=1,OR(P57&lt;EXPEDIENTE!$F$24,P57&gt;EXPEDIENTE!$F$26)),3,""))</f>
        <v/>
      </c>
      <c r="F57" s="1" t="str">
        <f t="shared" si="11"/>
        <v/>
      </c>
      <c r="G57" s="1" t="str">
        <f t="shared" si="12"/>
        <v/>
      </c>
      <c r="H57" s="1" t="str">
        <f>IF(P57="","",IF(AF57="",6,IF(AND(M57=1,OR(AF57&lt;EXPEDIENTE!$F$24,AF57&gt;EXPEDIENTE!$F$28)),6,"")))</f>
        <v/>
      </c>
      <c r="I57" s="1" t="b">
        <f t="shared" si="13"/>
        <v>0</v>
      </c>
      <c r="J57" s="1">
        <f>IF(AF56&lt;EXPEDIENTE!$H$24,-1,IF(AF56&gt;EXPEDIENTE!$H$28,1,0))</f>
        <v>-1</v>
      </c>
      <c r="K57" s="140" t="str">
        <f>IF(IFERROR(VLOOKUP(I57,AUXILIAR!$P$14:$Q$23,2,FALSE),"")="","",VLOOKUP(I57,AUXILIAR!$P$14:$Q$23,2,FALSE))</f>
        <v/>
      </c>
      <c r="L57" s="143">
        <v>50</v>
      </c>
      <c r="M57" s="103" t="str">
        <f t="shared" si="5"/>
        <v/>
      </c>
      <c r="N57" s="257"/>
      <c r="O57" s="258"/>
      <c r="P57" s="259"/>
      <c r="Q57" s="260"/>
      <c r="R57" s="261"/>
      <c r="S57" s="260"/>
      <c r="T57" s="262"/>
      <c r="U57" s="260"/>
      <c r="V57" s="263"/>
      <c r="W57" s="264"/>
      <c r="X57" s="265"/>
      <c r="Y57" s="266"/>
      <c r="Z57" s="267"/>
      <c r="AA57" s="268">
        <f t="shared" si="6"/>
        <v>0</v>
      </c>
      <c r="AB57" s="267"/>
      <c r="AC57" s="268">
        <f t="shared" si="14"/>
        <v>0</v>
      </c>
      <c r="AD57" s="269">
        <f t="shared" si="15"/>
        <v>0</v>
      </c>
      <c r="AE57" s="270"/>
      <c r="AF57" s="271"/>
      <c r="AG57" s="272"/>
      <c r="AH57" s="273"/>
      <c r="AI57" s="273"/>
      <c r="AJ57" s="274"/>
      <c r="AK57" s="275"/>
    </row>
    <row r="58" spans="2:37" ht="40.5" customHeight="1">
      <c r="B58" s="1" t="str">
        <f>IF(COUNTBLANK(N58:AK58)=20,"",IF(AND(M58&lt;&gt;"",OR(EXPEDIENTE!$F$24="",EXPEDIENTE!$F$26="")),0,""))</f>
        <v/>
      </c>
      <c r="C58" s="1" t="str">
        <f t="shared" si="9"/>
        <v/>
      </c>
      <c r="D58" s="1" t="str">
        <f t="shared" si="10"/>
        <v/>
      </c>
      <c r="E58" s="1" t="str">
        <f>IF(P58="","",IF(AND(M58=1,OR(P58&lt;EXPEDIENTE!$F$24,P58&gt;EXPEDIENTE!$F$26)),3,""))</f>
        <v/>
      </c>
      <c r="F58" s="1" t="str">
        <f t="shared" si="11"/>
        <v/>
      </c>
      <c r="G58" s="1" t="str">
        <f t="shared" si="12"/>
        <v/>
      </c>
      <c r="H58" s="1" t="str">
        <f>IF(P58="","",IF(AF58="",6,IF(AND(M58=1,OR(AF58&lt;EXPEDIENTE!$F$24,AF58&gt;EXPEDIENTE!$F$28)),6,"")))</f>
        <v/>
      </c>
      <c r="I58" s="1" t="b">
        <f t="shared" si="13"/>
        <v>0</v>
      </c>
      <c r="J58" s="1">
        <f>IF(AF57&lt;EXPEDIENTE!$H$24,-1,IF(AF57&gt;EXPEDIENTE!$H$28,1,0))</f>
        <v>-1</v>
      </c>
      <c r="K58" s="140" t="str">
        <f>IF(IFERROR(VLOOKUP(I58,AUXILIAR!$P$14:$Q$23,2,FALSE),"")="","",VLOOKUP(I58,AUXILIAR!$P$14:$Q$23,2,FALSE))</f>
        <v/>
      </c>
      <c r="L58" s="143">
        <v>51</v>
      </c>
      <c r="M58" s="103" t="str">
        <f t="shared" si="5"/>
        <v/>
      </c>
      <c r="N58" s="257"/>
      <c r="O58" s="258"/>
      <c r="P58" s="259"/>
      <c r="Q58" s="260"/>
      <c r="R58" s="261"/>
      <c r="S58" s="260"/>
      <c r="T58" s="262"/>
      <c r="U58" s="260"/>
      <c r="V58" s="263"/>
      <c r="W58" s="264"/>
      <c r="X58" s="265"/>
      <c r="Y58" s="266"/>
      <c r="Z58" s="267"/>
      <c r="AA58" s="268">
        <f t="shared" si="6"/>
        <v>0</v>
      </c>
      <c r="AB58" s="267"/>
      <c r="AC58" s="268">
        <f t="shared" si="14"/>
        <v>0</v>
      </c>
      <c r="AD58" s="269">
        <f t="shared" si="15"/>
        <v>0</v>
      </c>
      <c r="AE58" s="270"/>
      <c r="AF58" s="271"/>
      <c r="AG58" s="272"/>
      <c r="AH58" s="273"/>
      <c r="AI58" s="273"/>
      <c r="AJ58" s="274"/>
      <c r="AK58" s="275"/>
    </row>
    <row r="59" spans="2:37" ht="40.5" customHeight="1">
      <c r="B59" s="1" t="str">
        <f>IF(COUNTBLANK(N59:AK59)=20,"",IF(AND(M59&lt;&gt;"",OR(EXPEDIENTE!$F$24="",EXPEDIENTE!$F$26="")),0,""))</f>
        <v/>
      </c>
      <c r="C59" s="1" t="str">
        <f t="shared" si="9"/>
        <v/>
      </c>
      <c r="D59" s="1" t="str">
        <f t="shared" si="10"/>
        <v/>
      </c>
      <c r="E59" s="1" t="str">
        <f>IF(P59="","",IF(AND(M59=1,OR(P59&lt;EXPEDIENTE!$F$24,P59&gt;EXPEDIENTE!$F$26)),3,""))</f>
        <v/>
      </c>
      <c r="F59" s="1" t="str">
        <f t="shared" si="11"/>
        <v/>
      </c>
      <c r="G59" s="1" t="str">
        <f t="shared" si="12"/>
        <v/>
      </c>
      <c r="H59" s="1" t="str">
        <f>IF(P59="","",IF(AF59="",6,IF(AND(M59=1,OR(AF59&lt;EXPEDIENTE!$F$24,AF59&gt;EXPEDIENTE!$F$28)),6,"")))</f>
        <v/>
      </c>
      <c r="I59" s="1" t="b">
        <f t="shared" si="13"/>
        <v>0</v>
      </c>
      <c r="J59" s="1">
        <f>IF(AF58&lt;EXPEDIENTE!$H$24,-1,IF(AF58&gt;EXPEDIENTE!$H$28,1,0))</f>
        <v>-1</v>
      </c>
      <c r="K59" s="140" t="str">
        <f>IF(IFERROR(VLOOKUP(I59,AUXILIAR!$P$14:$Q$23,2,FALSE),"")="","",VLOOKUP(I59,AUXILIAR!$P$14:$Q$23,2,FALSE))</f>
        <v/>
      </c>
      <c r="L59" s="143">
        <v>52</v>
      </c>
      <c r="M59" s="103" t="str">
        <f t="shared" si="5"/>
        <v/>
      </c>
      <c r="N59" s="257"/>
      <c r="O59" s="258"/>
      <c r="P59" s="259"/>
      <c r="Q59" s="260"/>
      <c r="R59" s="261"/>
      <c r="S59" s="260"/>
      <c r="T59" s="262"/>
      <c r="U59" s="260"/>
      <c r="V59" s="263"/>
      <c r="W59" s="264"/>
      <c r="X59" s="265"/>
      <c r="Y59" s="266"/>
      <c r="Z59" s="267"/>
      <c r="AA59" s="268">
        <f t="shared" si="6"/>
        <v>0</v>
      </c>
      <c r="AB59" s="267"/>
      <c r="AC59" s="268">
        <f t="shared" si="14"/>
        <v>0</v>
      </c>
      <c r="AD59" s="269">
        <f t="shared" si="15"/>
        <v>0</v>
      </c>
      <c r="AE59" s="270"/>
      <c r="AF59" s="271"/>
      <c r="AG59" s="272"/>
      <c r="AH59" s="273"/>
      <c r="AI59" s="273"/>
      <c r="AJ59" s="274"/>
      <c r="AK59" s="275"/>
    </row>
    <row r="60" spans="2:37" ht="40.5" customHeight="1">
      <c r="B60" s="1" t="str">
        <f>IF(COUNTBLANK(N60:AK60)=20,"",IF(AND(M60&lt;&gt;"",OR(EXPEDIENTE!$F$24="",EXPEDIENTE!$F$26="")),0,""))</f>
        <v/>
      </c>
      <c r="C60" s="1" t="str">
        <f t="shared" si="9"/>
        <v/>
      </c>
      <c r="D60" s="1" t="str">
        <f t="shared" si="10"/>
        <v/>
      </c>
      <c r="E60" s="1" t="str">
        <f>IF(P60="","",IF(AND(M60=1,OR(P60&lt;EXPEDIENTE!$F$24,P60&gt;EXPEDIENTE!$F$26)),3,""))</f>
        <v/>
      </c>
      <c r="F60" s="1" t="str">
        <f t="shared" si="11"/>
        <v/>
      </c>
      <c r="G60" s="1" t="str">
        <f t="shared" si="12"/>
        <v/>
      </c>
      <c r="H60" s="1" t="str">
        <f>IF(P60="","",IF(AF60="",6,IF(AND(M60=1,OR(AF60&lt;EXPEDIENTE!$F$24,AF60&gt;EXPEDIENTE!$F$28)),6,"")))</f>
        <v/>
      </c>
      <c r="I60" s="1" t="b">
        <f t="shared" si="13"/>
        <v>0</v>
      </c>
      <c r="J60" s="1">
        <f>IF(AF59&lt;EXPEDIENTE!$H$24,-1,IF(AF59&gt;EXPEDIENTE!$H$28,1,0))</f>
        <v>-1</v>
      </c>
      <c r="K60" s="140" t="str">
        <f>IF(IFERROR(VLOOKUP(I60,AUXILIAR!$P$14:$Q$23,2,FALSE),"")="","",VLOOKUP(I60,AUXILIAR!$P$14:$Q$23,2,FALSE))</f>
        <v/>
      </c>
      <c r="L60" s="143">
        <v>53</v>
      </c>
      <c r="M60" s="103" t="str">
        <f t="shared" si="5"/>
        <v/>
      </c>
      <c r="N60" s="257"/>
      <c r="O60" s="258"/>
      <c r="P60" s="259"/>
      <c r="Q60" s="260"/>
      <c r="R60" s="261"/>
      <c r="S60" s="260"/>
      <c r="T60" s="262"/>
      <c r="U60" s="260"/>
      <c r="V60" s="263"/>
      <c r="W60" s="264"/>
      <c r="X60" s="265"/>
      <c r="Y60" s="266"/>
      <c r="Z60" s="267"/>
      <c r="AA60" s="268">
        <f t="shared" si="6"/>
        <v>0</v>
      </c>
      <c r="AB60" s="267"/>
      <c r="AC60" s="268">
        <f t="shared" si="14"/>
        <v>0</v>
      </c>
      <c r="AD60" s="269">
        <f t="shared" si="15"/>
        <v>0</v>
      </c>
      <c r="AE60" s="270"/>
      <c r="AF60" s="271"/>
      <c r="AG60" s="272"/>
      <c r="AH60" s="273"/>
      <c r="AI60" s="273"/>
      <c r="AJ60" s="274"/>
      <c r="AK60" s="275"/>
    </row>
    <row r="61" spans="2:37" ht="40.5" customHeight="1">
      <c r="B61" s="1" t="str">
        <f>IF(COUNTBLANK(N61:AK61)=20,"",IF(AND(M61&lt;&gt;"",OR(EXPEDIENTE!$F$24="",EXPEDIENTE!$F$26="")),0,""))</f>
        <v/>
      </c>
      <c r="C61" s="1" t="str">
        <f t="shared" si="9"/>
        <v/>
      </c>
      <c r="D61" s="1" t="str">
        <f t="shared" si="10"/>
        <v/>
      </c>
      <c r="E61" s="1" t="str">
        <f>IF(P61="","",IF(AND(M61=1,OR(P61&lt;EXPEDIENTE!$F$24,P61&gt;EXPEDIENTE!$F$26)),3,""))</f>
        <v/>
      </c>
      <c r="F61" s="1" t="str">
        <f t="shared" si="11"/>
        <v/>
      </c>
      <c r="G61" s="1" t="str">
        <f t="shared" si="12"/>
        <v/>
      </c>
      <c r="H61" s="1" t="str">
        <f>IF(P61="","",IF(AF61="",6,IF(AND(M61=1,OR(AF61&lt;EXPEDIENTE!$F$24,AF61&gt;EXPEDIENTE!$F$28)),6,"")))</f>
        <v/>
      </c>
      <c r="I61" s="1" t="b">
        <f t="shared" si="13"/>
        <v>0</v>
      </c>
      <c r="J61" s="1">
        <f>IF(AF60&lt;EXPEDIENTE!$H$24,-1,IF(AF60&gt;EXPEDIENTE!$H$28,1,0))</f>
        <v>-1</v>
      </c>
      <c r="K61" s="140" t="str">
        <f>IF(IFERROR(VLOOKUP(I61,AUXILIAR!$P$14:$Q$23,2,FALSE),"")="","",VLOOKUP(I61,AUXILIAR!$P$14:$Q$23,2,FALSE))</f>
        <v/>
      </c>
      <c r="L61" s="143">
        <v>54</v>
      </c>
      <c r="M61" s="103" t="str">
        <f t="shared" si="5"/>
        <v/>
      </c>
      <c r="N61" s="257"/>
      <c r="O61" s="258"/>
      <c r="P61" s="259"/>
      <c r="Q61" s="260"/>
      <c r="R61" s="261"/>
      <c r="S61" s="260"/>
      <c r="T61" s="262"/>
      <c r="U61" s="260"/>
      <c r="V61" s="263"/>
      <c r="W61" s="264"/>
      <c r="X61" s="265"/>
      <c r="Y61" s="266"/>
      <c r="Z61" s="267"/>
      <c r="AA61" s="268">
        <f t="shared" si="6"/>
        <v>0</v>
      </c>
      <c r="AB61" s="267"/>
      <c r="AC61" s="268">
        <f t="shared" si="14"/>
        <v>0</v>
      </c>
      <c r="AD61" s="269">
        <f t="shared" si="15"/>
        <v>0</v>
      </c>
      <c r="AE61" s="270"/>
      <c r="AF61" s="271"/>
      <c r="AG61" s="272"/>
      <c r="AH61" s="273"/>
      <c r="AI61" s="273"/>
      <c r="AJ61" s="274"/>
      <c r="AK61" s="275"/>
    </row>
    <row r="62" spans="2:37" ht="40.5" customHeight="1">
      <c r="B62" s="1" t="str">
        <f>IF(COUNTBLANK(N62:AK62)=20,"",IF(AND(M62&lt;&gt;"",OR(EXPEDIENTE!$F$24="",EXPEDIENTE!$F$26="")),0,""))</f>
        <v/>
      </c>
      <c r="C62" s="1" t="str">
        <f t="shared" si="9"/>
        <v/>
      </c>
      <c r="D62" s="1" t="str">
        <f t="shared" si="10"/>
        <v/>
      </c>
      <c r="E62" s="1" t="str">
        <f>IF(P62="","",IF(AND(M62=1,OR(P62&lt;EXPEDIENTE!$F$24,P62&gt;EXPEDIENTE!$F$26)),3,""))</f>
        <v/>
      </c>
      <c r="F62" s="1" t="str">
        <f t="shared" si="11"/>
        <v/>
      </c>
      <c r="G62" s="1" t="str">
        <f t="shared" si="12"/>
        <v/>
      </c>
      <c r="H62" s="1" t="str">
        <f>IF(P62="","",IF(AF62="",6,IF(AND(M62=1,OR(AF62&lt;EXPEDIENTE!$F$24,AF62&gt;EXPEDIENTE!$F$28)),6,"")))</f>
        <v/>
      </c>
      <c r="I62" s="1" t="b">
        <f t="shared" si="13"/>
        <v>0</v>
      </c>
      <c r="J62" s="1">
        <f>IF(AF61&lt;EXPEDIENTE!$H$24,-1,IF(AF61&gt;EXPEDIENTE!$H$28,1,0))</f>
        <v>-1</v>
      </c>
      <c r="K62" s="140" t="str">
        <f>IF(IFERROR(VLOOKUP(I62,AUXILIAR!$P$14:$Q$23,2,FALSE),"")="","",VLOOKUP(I62,AUXILIAR!$P$14:$Q$23,2,FALSE))</f>
        <v/>
      </c>
      <c r="L62" s="143">
        <v>55</v>
      </c>
      <c r="M62" s="103" t="str">
        <f t="shared" si="5"/>
        <v/>
      </c>
      <c r="N62" s="257"/>
      <c r="O62" s="258"/>
      <c r="P62" s="259"/>
      <c r="Q62" s="260"/>
      <c r="R62" s="261"/>
      <c r="S62" s="260"/>
      <c r="T62" s="262"/>
      <c r="U62" s="260"/>
      <c r="V62" s="263"/>
      <c r="W62" s="264"/>
      <c r="X62" s="265"/>
      <c r="Y62" s="266"/>
      <c r="Z62" s="267"/>
      <c r="AA62" s="268">
        <f t="shared" si="6"/>
        <v>0</v>
      </c>
      <c r="AB62" s="267"/>
      <c r="AC62" s="268">
        <f t="shared" si="14"/>
        <v>0</v>
      </c>
      <c r="AD62" s="269">
        <f t="shared" si="15"/>
        <v>0</v>
      </c>
      <c r="AE62" s="270"/>
      <c r="AF62" s="271"/>
      <c r="AG62" s="272"/>
      <c r="AH62" s="273"/>
      <c r="AI62" s="273"/>
      <c r="AJ62" s="274"/>
      <c r="AK62" s="275"/>
    </row>
    <row r="63" spans="2:37" ht="40.5" customHeight="1">
      <c r="B63" s="1" t="str">
        <f>IF(COUNTBLANK(N63:AK63)=20,"",IF(AND(M63&lt;&gt;"",OR(EXPEDIENTE!$F$24="",EXPEDIENTE!$F$26="")),0,""))</f>
        <v/>
      </c>
      <c r="C63" s="1" t="str">
        <f t="shared" si="9"/>
        <v/>
      </c>
      <c r="D63" s="1" t="str">
        <f t="shared" si="10"/>
        <v/>
      </c>
      <c r="E63" s="1" t="str">
        <f>IF(P63="","",IF(AND(M63=1,OR(P63&lt;EXPEDIENTE!$F$24,P63&gt;EXPEDIENTE!$F$26)),3,""))</f>
        <v/>
      </c>
      <c r="F63" s="1" t="str">
        <f t="shared" si="11"/>
        <v/>
      </c>
      <c r="G63" s="1" t="str">
        <f t="shared" si="12"/>
        <v/>
      </c>
      <c r="H63" s="1" t="str">
        <f>IF(P63="","",IF(AF63="",6,IF(AND(M63=1,OR(AF63&lt;EXPEDIENTE!$F$24,AF63&gt;EXPEDIENTE!$F$28)),6,"")))</f>
        <v/>
      </c>
      <c r="I63" s="1" t="b">
        <f t="shared" si="13"/>
        <v>0</v>
      </c>
      <c r="J63" s="1">
        <f>IF(AF62&lt;EXPEDIENTE!$H$24,-1,IF(AF62&gt;EXPEDIENTE!$H$28,1,0))</f>
        <v>-1</v>
      </c>
      <c r="K63" s="140" t="str">
        <f>IF(IFERROR(VLOOKUP(I63,AUXILIAR!$P$14:$Q$23,2,FALSE),"")="","",VLOOKUP(I63,AUXILIAR!$P$14:$Q$23,2,FALSE))</f>
        <v/>
      </c>
      <c r="L63" s="143">
        <v>56</v>
      </c>
      <c r="M63" s="103" t="str">
        <f t="shared" si="5"/>
        <v/>
      </c>
      <c r="N63" s="257"/>
      <c r="O63" s="258"/>
      <c r="P63" s="259"/>
      <c r="Q63" s="260"/>
      <c r="R63" s="261"/>
      <c r="S63" s="260"/>
      <c r="T63" s="262"/>
      <c r="U63" s="260"/>
      <c r="V63" s="263"/>
      <c r="W63" s="264"/>
      <c r="X63" s="265"/>
      <c r="Y63" s="266"/>
      <c r="Z63" s="267"/>
      <c r="AA63" s="268">
        <f t="shared" si="6"/>
        <v>0</v>
      </c>
      <c r="AB63" s="267"/>
      <c r="AC63" s="268">
        <f t="shared" si="14"/>
        <v>0</v>
      </c>
      <c r="AD63" s="269">
        <f t="shared" si="15"/>
        <v>0</v>
      </c>
      <c r="AE63" s="270"/>
      <c r="AF63" s="271"/>
      <c r="AG63" s="272"/>
      <c r="AH63" s="273"/>
      <c r="AI63" s="273"/>
      <c r="AJ63" s="274"/>
      <c r="AK63" s="275"/>
    </row>
    <row r="64" spans="2:37" ht="40.5" customHeight="1">
      <c r="B64" s="1" t="str">
        <f>IF(COUNTBLANK(N64:AK64)=20,"",IF(AND(M64&lt;&gt;"",OR(EXPEDIENTE!$F$24="",EXPEDIENTE!$F$26="")),0,""))</f>
        <v/>
      </c>
      <c r="C64" s="1" t="str">
        <f t="shared" si="9"/>
        <v/>
      </c>
      <c r="D64" s="1" t="str">
        <f t="shared" si="10"/>
        <v/>
      </c>
      <c r="E64" s="1" t="str">
        <f>IF(P64="","",IF(AND(M64=1,OR(P64&lt;EXPEDIENTE!$F$24,P64&gt;EXPEDIENTE!$F$26)),3,""))</f>
        <v/>
      </c>
      <c r="F64" s="1" t="str">
        <f t="shared" si="11"/>
        <v/>
      </c>
      <c r="G64" s="1" t="str">
        <f t="shared" si="12"/>
        <v/>
      </c>
      <c r="H64" s="1" t="str">
        <f>IF(P64="","",IF(AF64="",6,IF(AND(M64=1,OR(AF64&lt;EXPEDIENTE!$F$24,AF64&gt;EXPEDIENTE!$F$28)),6,"")))</f>
        <v/>
      </c>
      <c r="I64" s="1" t="b">
        <f t="shared" si="13"/>
        <v>0</v>
      </c>
      <c r="J64" s="1">
        <f>IF(AF63&lt;EXPEDIENTE!$H$24,-1,IF(AF63&gt;EXPEDIENTE!$H$28,1,0))</f>
        <v>-1</v>
      </c>
      <c r="K64" s="140" t="str">
        <f>IF(IFERROR(VLOOKUP(I64,AUXILIAR!$P$14:$Q$23,2,FALSE),"")="","",VLOOKUP(I64,AUXILIAR!$P$14:$Q$23,2,FALSE))</f>
        <v/>
      </c>
      <c r="L64" s="143">
        <v>57</v>
      </c>
      <c r="M64" s="103" t="str">
        <f t="shared" si="5"/>
        <v/>
      </c>
      <c r="N64" s="257"/>
      <c r="O64" s="258"/>
      <c r="P64" s="259"/>
      <c r="Q64" s="260"/>
      <c r="R64" s="261"/>
      <c r="S64" s="260"/>
      <c r="T64" s="262"/>
      <c r="U64" s="260"/>
      <c r="V64" s="263"/>
      <c r="W64" s="264"/>
      <c r="X64" s="265"/>
      <c r="Y64" s="266"/>
      <c r="Z64" s="267"/>
      <c r="AA64" s="268">
        <f t="shared" si="6"/>
        <v>0</v>
      </c>
      <c r="AB64" s="267"/>
      <c r="AC64" s="268">
        <f t="shared" si="14"/>
        <v>0</v>
      </c>
      <c r="AD64" s="269">
        <f t="shared" si="15"/>
        <v>0</v>
      </c>
      <c r="AE64" s="270"/>
      <c r="AF64" s="271"/>
      <c r="AG64" s="272"/>
      <c r="AH64" s="273"/>
      <c r="AI64" s="273"/>
      <c r="AJ64" s="274"/>
      <c r="AK64" s="275"/>
    </row>
    <row r="65" spans="2:37" ht="40.5" customHeight="1">
      <c r="B65" s="1" t="str">
        <f>IF(COUNTBLANK(N65:AK65)=20,"",IF(AND(M65&lt;&gt;"",OR(EXPEDIENTE!$F$24="",EXPEDIENTE!$F$26="")),0,""))</f>
        <v/>
      </c>
      <c r="C65" s="1" t="str">
        <f t="shared" si="9"/>
        <v/>
      </c>
      <c r="D65" s="1" t="str">
        <f t="shared" si="10"/>
        <v/>
      </c>
      <c r="E65" s="1" t="str">
        <f>IF(P65="","",IF(AND(M65=1,OR(P65&lt;EXPEDIENTE!$F$24,P65&gt;EXPEDIENTE!$F$26)),3,""))</f>
        <v/>
      </c>
      <c r="F65" s="1" t="str">
        <f t="shared" si="11"/>
        <v/>
      </c>
      <c r="G65" s="1" t="str">
        <f t="shared" si="12"/>
        <v/>
      </c>
      <c r="H65" s="1" t="str">
        <f>IF(P65="","",IF(AF65="",6,IF(AND(M65=1,OR(AF65&lt;EXPEDIENTE!$F$24,AF65&gt;EXPEDIENTE!$F$28)),6,"")))</f>
        <v/>
      </c>
      <c r="I65" s="1" t="b">
        <f t="shared" si="13"/>
        <v>0</v>
      </c>
      <c r="J65" s="1">
        <f>IF(AF64&lt;EXPEDIENTE!$H$24,-1,IF(AF64&gt;EXPEDIENTE!$H$28,1,0))</f>
        <v>-1</v>
      </c>
      <c r="K65" s="140" t="str">
        <f>IF(IFERROR(VLOOKUP(I65,AUXILIAR!$P$14:$Q$23,2,FALSE),"")="","",VLOOKUP(I65,AUXILIAR!$P$14:$Q$23,2,FALSE))</f>
        <v/>
      </c>
      <c r="L65" s="143">
        <v>58</v>
      </c>
      <c r="M65" s="103" t="str">
        <f t="shared" si="5"/>
        <v/>
      </c>
      <c r="N65" s="257"/>
      <c r="O65" s="258"/>
      <c r="P65" s="259"/>
      <c r="Q65" s="260"/>
      <c r="R65" s="261"/>
      <c r="S65" s="260"/>
      <c r="T65" s="262"/>
      <c r="U65" s="260"/>
      <c r="V65" s="263"/>
      <c r="W65" s="264"/>
      <c r="X65" s="265"/>
      <c r="Y65" s="266"/>
      <c r="Z65" s="267"/>
      <c r="AA65" s="268">
        <f t="shared" si="6"/>
        <v>0</v>
      </c>
      <c r="AB65" s="267"/>
      <c r="AC65" s="268">
        <f t="shared" si="14"/>
        <v>0</v>
      </c>
      <c r="AD65" s="269">
        <f t="shared" si="15"/>
        <v>0</v>
      </c>
      <c r="AE65" s="270"/>
      <c r="AF65" s="271"/>
      <c r="AG65" s="272"/>
      <c r="AH65" s="273"/>
      <c r="AI65" s="273"/>
      <c r="AJ65" s="274"/>
      <c r="AK65" s="275"/>
    </row>
    <row r="66" spans="2:37" ht="40.5" customHeight="1">
      <c r="B66" s="1" t="str">
        <f>IF(COUNTBLANK(N66:AK66)=20,"",IF(AND(M66&lt;&gt;"",OR(EXPEDIENTE!$F$24="",EXPEDIENTE!$F$26="")),0,""))</f>
        <v/>
      </c>
      <c r="C66" s="1" t="str">
        <f t="shared" si="9"/>
        <v/>
      </c>
      <c r="D66" s="1" t="str">
        <f t="shared" si="10"/>
        <v/>
      </c>
      <c r="E66" s="1" t="str">
        <f>IF(P66="","",IF(AND(M66=1,OR(P66&lt;EXPEDIENTE!$F$24,P66&gt;EXPEDIENTE!$F$26)),3,""))</f>
        <v/>
      </c>
      <c r="F66" s="1" t="str">
        <f t="shared" si="11"/>
        <v/>
      </c>
      <c r="G66" s="1" t="str">
        <f t="shared" si="12"/>
        <v/>
      </c>
      <c r="H66" s="1" t="str">
        <f>IF(P66="","",IF(AF66="",6,IF(AND(M66=1,OR(AF66&lt;EXPEDIENTE!$F$24,AF66&gt;EXPEDIENTE!$F$28)),6,"")))</f>
        <v/>
      </c>
      <c r="I66" s="1" t="b">
        <f t="shared" si="13"/>
        <v>0</v>
      </c>
      <c r="J66" s="1">
        <f>IF(AF65&lt;EXPEDIENTE!$H$24,-1,IF(AF65&gt;EXPEDIENTE!$H$28,1,0))</f>
        <v>-1</v>
      </c>
      <c r="K66" s="140" t="str">
        <f>IF(IFERROR(VLOOKUP(I66,AUXILIAR!$P$14:$Q$23,2,FALSE),"")="","",VLOOKUP(I66,AUXILIAR!$P$14:$Q$23,2,FALSE))</f>
        <v/>
      </c>
      <c r="L66" s="143">
        <v>59</v>
      </c>
      <c r="M66" s="103" t="str">
        <f t="shared" si="5"/>
        <v/>
      </c>
      <c r="N66" s="257"/>
      <c r="O66" s="258"/>
      <c r="P66" s="259"/>
      <c r="Q66" s="260"/>
      <c r="R66" s="261"/>
      <c r="S66" s="260"/>
      <c r="T66" s="262"/>
      <c r="U66" s="260"/>
      <c r="V66" s="263"/>
      <c r="W66" s="264"/>
      <c r="X66" s="265"/>
      <c r="Y66" s="266"/>
      <c r="Z66" s="267"/>
      <c r="AA66" s="268">
        <f t="shared" si="6"/>
        <v>0</v>
      </c>
      <c r="AB66" s="267"/>
      <c r="AC66" s="268">
        <f t="shared" si="14"/>
        <v>0</v>
      </c>
      <c r="AD66" s="269">
        <f t="shared" si="15"/>
        <v>0</v>
      </c>
      <c r="AE66" s="270"/>
      <c r="AF66" s="271"/>
      <c r="AG66" s="272"/>
      <c r="AH66" s="273"/>
      <c r="AI66" s="273"/>
      <c r="AJ66" s="274"/>
      <c r="AK66" s="275"/>
    </row>
    <row r="67" spans="2:37" ht="40.5" customHeight="1" thickBot="1">
      <c r="B67" s="1" t="str">
        <f>IF(COUNTBLANK(N67:AK67)=20,"",IF(AND(M67&lt;&gt;"",OR(EXPEDIENTE!$F$24="",EXPEDIENTE!$F$26="")),0,""))</f>
        <v/>
      </c>
      <c r="C67" s="1" t="str">
        <f t="shared" si="9"/>
        <v/>
      </c>
      <c r="D67" s="1" t="str">
        <f t="shared" si="10"/>
        <v/>
      </c>
      <c r="E67" s="1" t="str">
        <f>IF(P67="","",IF(AND(M67=1,OR(P67&lt;EXPEDIENTE!$F$24,P67&gt;EXPEDIENTE!$F$26)),3,""))</f>
        <v/>
      </c>
      <c r="F67" s="1" t="str">
        <f t="shared" si="11"/>
        <v/>
      </c>
      <c r="G67" s="1" t="str">
        <f t="shared" si="12"/>
        <v/>
      </c>
      <c r="H67" s="1" t="str">
        <f>IF(P67="","",IF(AF67="",6,IF(AND(M67=1,OR(AF67&lt;EXPEDIENTE!$F$24,AF67&gt;EXPEDIENTE!$F$28)),6,"")))</f>
        <v/>
      </c>
      <c r="I67" s="1" t="b">
        <f t="shared" si="13"/>
        <v>0</v>
      </c>
      <c r="J67" s="1">
        <f>IF(AF66&lt;EXPEDIENTE!$H$24,-1,IF(AF66&gt;EXPEDIENTE!$H$28,1,0))</f>
        <v>-1</v>
      </c>
      <c r="K67" s="141" t="str">
        <f>IF(IFERROR(VLOOKUP(I67,AUXILIAR!$P$14:$Q$23,2,FALSE),"")="","",VLOOKUP(I67,AUXILIAR!$P$14:$Q$23,2,FALSE))</f>
        <v/>
      </c>
      <c r="L67" s="144">
        <v>60</v>
      </c>
      <c r="M67" s="103" t="str">
        <f t="shared" si="5"/>
        <v/>
      </c>
      <c r="N67" s="148"/>
      <c r="O67" s="256"/>
      <c r="P67" s="149"/>
      <c r="Q67" s="184"/>
      <c r="R67" s="68"/>
      <c r="S67" s="184"/>
      <c r="T67" s="224"/>
      <c r="U67" s="184"/>
      <c r="V67" s="193"/>
      <c r="W67" s="157"/>
      <c r="X67" s="78"/>
      <c r="Y67" s="158"/>
      <c r="Z67" s="159"/>
      <c r="AA67" s="160">
        <f t="shared" si="6"/>
        <v>0</v>
      </c>
      <c r="AB67" s="159"/>
      <c r="AC67" s="160">
        <f t="shared" si="7"/>
        <v>0</v>
      </c>
      <c r="AD67" s="161">
        <f t="shared" si="8"/>
        <v>0</v>
      </c>
      <c r="AE67" s="195"/>
      <c r="AF67" s="163"/>
      <c r="AG67" s="168"/>
      <c r="AH67" s="92"/>
      <c r="AI67" s="92"/>
      <c r="AJ67" s="169"/>
      <c r="AK67" s="172"/>
    </row>
    <row r="68" spans="2:37" s="64" customFormat="1" ht="30" customHeight="1">
      <c r="K68" s="61"/>
      <c r="T68" s="79"/>
      <c r="U68" s="145" t="s">
        <v>111</v>
      </c>
      <c r="W68" s="150">
        <f>SUM(W8:W67)</f>
        <v>0</v>
      </c>
      <c r="X68" s="150">
        <f>SUM(X8:X67)</f>
        <v>0</v>
      </c>
      <c r="Y68" s="150">
        <f>SUM(Y8:Y67)</f>
        <v>0</v>
      </c>
      <c r="Z68" s="4"/>
      <c r="AA68" s="1"/>
      <c r="AB68" s="4"/>
      <c r="AC68" s="150">
        <f>SUM(AC8:AC67)</f>
        <v>0</v>
      </c>
      <c r="AD68" s="150">
        <f>SUM(AD8:AD67)</f>
        <v>0</v>
      </c>
      <c r="AE68" s="150">
        <f>SUM(AE8:AE67)</f>
        <v>0</v>
      </c>
      <c r="AF68" s="3"/>
      <c r="AG68" s="1"/>
      <c r="AH68" s="1"/>
      <c r="AI68" s="1"/>
      <c r="AJ68" s="1"/>
      <c r="AK68" s="1"/>
    </row>
  </sheetData>
  <sheetProtection algorithmName="SHA-512" hashValue="Of4A+KptstbUaVJrOUAtZ48DOdCk5RomsMMGC62bmIE1HxjI2YCKQIOPq4GnktBnZPRry4aT2Z2qqgbNTWHxZQ==" saltValue="aD4NSDkEe4Z6IJdJ+PKcSw==" spinCount="100000" sheet="1" selectLockedCells="1"/>
  <mergeCells count="13">
    <mergeCell ref="K5:K6"/>
    <mergeCell ref="L5:L6"/>
    <mergeCell ref="M5:M6"/>
    <mergeCell ref="N5:V5"/>
    <mergeCell ref="W5:AD5"/>
    <mergeCell ref="AH5:AH6"/>
    <mergeCell ref="AI5:AI6"/>
    <mergeCell ref="AJ5:AJ6"/>
    <mergeCell ref="AK5:AK6"/>
    <mergeCell ref="L1:AK1"/>
    <mergeCell ref="N3:O3"/>
    <mergeCell ref="AE5:AF5"/>
    <mergeCell ref="AG5:AG6"/>
  </mergeCells>
  <phoneticPr fontId="20" type="noConversion"/>
  <conditionalFormatting sqref="K8:K67">
    <cfRule type="expression" dxfId="132" priority="12">
      <formula>$K8&lt;&gt;""</formula>
    </cfRule>
  </conditionalFormatting>
  <conditionalFormatting sqref="O8:O67">
    <cfRule type="expression" dxfId="131" priority="13">
      <formula>AND($I8=2,$M8=1,$O8="")</formula>
    </cfRule>
  </conditionalFormatting>
  <conditionalFormatting sqref="O8:AD67">
    <cfRule type="expression" dxfId="130" priority="2" stopIfTrue="1">
      <formula>$M8=2</formula>
    </cfRule>
  </conditionalFormatting>
  <conditionalFormatting sqref="P8:P67">
    <cfRule type="expression" dxfId="129" priority="14" stopIfTrue="1">
      <formula>AND($I8=2,$M8=1,$P8="")</formula>
    </cfRule>
  </conditionalFormatting>
  <conditionalFormatting sqref="Q8:Q67">
    <cfRule type="expression" dxfId="128" priority="16">
      <formula>AND($I8=2,$M8=1,$Q8="")</formula>
    </cfRule>
  </conditionalFormatting>
  <conditionalFormatting sqref="R8:R67">
    <cfRule type="expression" dxfId="127" priority="11">
      <formula>AND($I8=2,$M8=1,$R8="")</formula>
    </cfRule>
  </conditionalFormatting>
  <conditionalFormatting sqref="S8:S21">
    <cfRule type="expression" dxfId="126" priority="9">
      <formula>AND($I8=2,$M8=1,$R8="")</formula>
    </cfRule>
  </conditionalFormatting>
  <conditionalFormatting sqref="S8:S67">
    <cfRule type="expression" dxfId="125" priority="19">
      <formula>AND($I8=2,$M8=1,$S8="")</formula>
    </cfRule>
  </conditionalFormatting>
  <conditionalFormatting sqref="T8:T67">
    <cfRule type="expression" dxfId="124" priority="169">
      <formula>AND($I8=2,$M8=1,$T8="")</formula>
    </cfRule>
  </conditionalFormatting>
  <conditionalFormatting sqref="U8:U67">
    <cfRule type="expression" dxfId="123" priority="15">
      <formula>AND($I8=2,$M8=1,$U8="")</formula>
    </cfRule>
  </conditionalFormatting>
  <conditionalFormatting sqref="W8:W67">
    <cfRule type="expression" dxfId="122" priority="163">
      <formula>AND($I8=4,$M8=1,$W8="")</formula>
    </cfRule>
  </conditionalFormatting>
  <conditionalFormatting sqref="X8:X67">
    <cfRule type="expression" dxfId="121" priority="20">
      <formula>AND($I8=4,$M8=1,$X8="")</formula>
    </cfRule>
  </conditionalFormatting>
  <conditionalFormatting sqref="AB8:AB67">
    <cfRule type="expression" dxfId="120" priority="165">
      <formula>AND($I8=4,$M8=1,$AB8="")</formula>
    </cfRule>
  </conditionalFormatting>
  <conditionalFormatting sqref="AE8:AE67">
    <cfRule type="expression" dxfId="119" priority="166">
      <formula>AND($I8=5,OR($M8=1,$M8=2),$AE8="")</formula>
    </cfRule>
  </conditionalFormatting>
  <conditionalFormatting sqref="AF8:AF67">
    <cfRule type="expression" dxfId="118" priority="167" stopIfTrue="1">
      <formula>AND($I8=5,$M8&lt;&gt;"",$AF8="")</formula>
    </cfRule>
  </conditionalFormatting>
  <pageMargins left="0.19685039370078741" right="0.19685039370078741" top="0.19685039370078741" bottom="0.19685039370078741" header="0.51181102362204722" footer="0.51181102362204722"/>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2" id="{1588AFF9-0FA3-48B1-9290-53635A9099CB}">
            <xm:f>AND($P8&lt;&gt;"",OR($P8&lt;EXPEDIENTE!$F$24,$P8&gt;EXPEDIENTE!$F$26))</xm:f>
            <x14:dxf>
              <fill>
                <patternFill>
                  <bgColor rgb="FFFF0000"/>
                </patternFill>
              </fill>
            </x14:dxf>
          </x14:cfRule>
          <xm:sqref>P8:P67</xm:sqref>
        </x14:conditionalFormatting>
        <x14:conditionalFormatting xmlns:xm="http://schemas.microsoft.com/office/excel/2006/main">
          <x14:cfRule type="expression" priority="168" id="{57FB9394-E3BB-4D82-B135-F92A8FE1FF3F}">
            <xm:f>AND($AF8&lt;&gt;"",OR($AF8&lt;EXPEDIENTE!$F$24,$AF8&gt;EXPEDIENTE!$F$28))</xm:f>
            <x14:dxf>
              <fill>
                <patternFill>
                  <bgColor rgb="FFFF0000"/>
                </patternFill>
              </fill>
            </x14:dxf>
          </x14:cfRule>
          <xm:sqref>AF8:AF67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6222C5D-A31E-4BD0-8349-39C36946B8CB}">
          <x14:formula1>
            <xm:f>AUXILIAR!$C$26:$C$40</xm:f>
          </x14:formula1>
          <xm:sqref>T67</xm:sqref>
        </x14:dataValidation>
        <x14:dataValidation type="list" allowBlank="1" showInputMessage="1" showErrorMessage="1" xr:uid="{4CC333E5-9E0D-4C19-AC00-CB3346D9F64B}">
          <x14:formula1>
            <xm:f>AUXILIAR!$C$42:$C$56</xm:f>
          </x14:formula1>
          <xm:sqref>T8:T66</xm:sqref>
        </x14:dataValidation>
        <x14:dataValidation type="list" allowBlank="1" showInputMessage="1" showErrorMessage="1" xr:uid="{5170BF97-BCF1-4F5B-8ECA-4099D4BFF13B}">
          <x14:formula1>
            <xm:f>OFFSET(AUXILIAR!$H$14,0,,COUNTIF(Tipo_gasto,"&lt;&gt;X"))</xm:f>
          </x14:formula1>
          <xm:sqref>U8:U67</xm:sqref>
        </x14:dataValidation>
        <x14:dataValidation type="list" allowBlank="1" showInputMessage="1" showErrorMessage="1" xr:uid="{11CA6E37-9CD0-4BF7-BFFA-54394CBCBCEE}">
          <x14:formula1>
            <xm:f>AUXILIAR!$N$14:$N$15</xm:f>
          </x14:formula1>
          <xm:sqref>N8:N67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FA8F-B2AE-46CF-B6EA-4E7303A0316F}">
  <sheetPr>
    <pageSetUpPr fitToPage="1"/>
  </sheetPr>
  <dimension ref="B1:AK70"/>
  <sheetViews>
    <sheetView showGridLines="0" zoomScaleNormal="100" workbookViewId="0">
      <pane xSplit="13" ySplit="7" topLeftCell="N8" activePane="bottomRight" state="frozen"/>
      <selection pane="bottomRight" activeCell="N8" sqref="N8"/>
      <selection pane="bottomLeft" activeCell="A8" sqref="A8"/>
      <selection pane="topRight" activeCell="N1" sqref="N1"/>
    </sheetView>
  </sheetViews>
  <sheetFormatPr defaultColWidth="9.140625" defaultRowHeight="20.100000000000001" customHeight="1"/>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c r="L1" s="316" t="s">
        <v>113</v>
      </c>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row>
    <row r="2" spans="2:37" ht="9.9499999999999993" customHeight="1">
      <c r="L2" s="50"/>
      <c r="M2" s="50"/>
      <c r="P2" s="50"/>
      <c r="Q2" s="50"/>
      <c r="R2" s="50"/>
      <c r="S2" s="50"/>
      <c r="T2" s="50"/>
      <c r="U2" s="50"/>
      <c r="V2" s="50"/>
      <c r="W2" s="50"/>
      <c r="X2" s="50"/>
      <c r="Y2" s="50"/>
      <c r="Z2" s="50"/>
      <c r="AA2" s="50"/>
      <c r="AB2" s="50"/>
      <c r="AC2" s="50"/>
      <c r="AD2" s="50"/>
      <c r="AE2" s="50"/>
      <c r="AF2" s="50"/>
      <c r="AG2" s="50"/>
      <c r="AH2" s="50"/>
      <c r="AI2" s="50"/>
      <c r="AJ2" s="50"/>
      <c r="AK2" s="50"/>
    </row>
    <row r="3" spans="2:37" s="227" customFormat="1" ht="20.100000000000001" customHeight="1">
      <c r="K3" s="221"/>
      <c r="L3" s="53" t="s">
        <v>71</v>
      </c>
      <c r="M3" s="52"/>
      <c r="N3" s="315" t="str">
        <f>IF(EXPEDIENTE!D21="","",CONCATENATE(EXPEDIENTE!C15,".",TEXT(EXPEDIENTE!C17,"00"),".",EXPEDIENTE!C19,".",TEXT(EXPEDIENTE!D21,"0000")))</f>
        <v/>
      </c>
      <c r="O3" s="315"/>
      <c r="P3" s="236"/>
      <c r="Q3" s="51"/>
      <c r="R3" s="51"/>
      <c r="S3" s="51"/>
      <c r="T3" s="51"/>
      <c r="U3" s="51"/>
      <c r="V3" s="52"/>
      <c r="W3" s="51"/>
      <c r="X3" s="51"/>
      <c r="Y3" s="51"/>
      <c r="Z3" s="51"/>
      <c r="AA3" s="51"/>
      <c r="AB3" s="51"/>
      <c r="AC3" s="51"/>
      <c r="AD3" s="51"/>
      <c r="AE3" s="51"/>
      <c r="AF3" s="51"/>
      <c r="AG3" s="51"/>
      <c r="AH3" s="51"/>
      <c r="AI3" s="51"/>
      <c r="AJ3" s="51"/>
      <c r="AK3" s="51"/>
    </row>
    <row r="4" spans="2:37" ht="9.9499999999999993" customHeight="1" thickBot="1">
      <c r="L4" s="53"/>
      <c r="M4" s="53"/>
      <c r="N4" s="53"/>
      <c r="O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c r="K5" s="306" t="s">
        <v>72</v>
      </c>
      <c r="L5" s="322" t="s">
        <v>73</v>
      </c>
      <c r="M5" s="320" t="s">
        <v>74</v>
      </c>
      <c r="N5" s="317" t="s">
        <v>75</v>
      </c>
      <c r="O5" s="318"/>
      <c r="P5" s="318"/>
      <c r="Q5" s="318"/>
      <c r="R5" s="318"/>
      <c r="S5" s="318"/>
      <c r="T5" s="318"/>
      <c r="U5" s="318"/>
      <c r="V5" s="319"/>
      <c r="W5" s="308" t="s">
        <v>76</v>
      </c>
      <c r="X5" s="308"/>
      <c r="Y5" s="308"/>
      <c r="Z5" s="308"/>
      <c r="AA5" s="308"/>
      <c r="AB5" s="308"/>
      <c r="AC5" s="308"/>
      <c r="AD5" s="309"/>
      <c r="AE5" s="314" t="s">
        <v>77</v>
      </c>
      <c r="AF5" s="308"/>
      <c r="AG5" s="310" t="s">
        <v>78</v>
      </c>
      <c r="AH5" s="312" t="s">
        <v>79</v>
      </c>
      <c r="AI5" s="310" t="s">
        <v>80</v>
      </c>
      <c r="AJ5" s="324" t="s">
        <v>81</v>
      </c>
      <c r="AK5" s="326" t="s">
        <v>82</v>
      </c>
    </row>
    <row r="6" spans="2:37" s="54" customFormat="1" ht="65.099999999999994" customHeight="1" thickBot="1">
      <c r="B6" s="56" t="s">
        <v>83</v>
      </c>
      <c r="C6" s="56" t="s">
        <v>84</v>
      </c>
      <c r="D6" s="56" t="s">
        <v>85</v>
      </c>
      <c r="E6" s="56" t="s">
        <v>86</v>
      </c>
      <c r="F6" s="56" t="s">
        <v>87</v>
      </c>
      <c r="G6" s="56" t="s">
        <v>88</v>
      </c>
      <c r="H6" s="56" t="s">
        <v>89</v>
      </c>
      <c r="I6" s="56" t="s">
        <v>90</v>
      </c>
      <c r="J6" s="138" t="s">
        <v>91</v>
      </c>
      <c r="K6" s="307"/>
      <c r="L6" s="323"/>
      <c r="M6" s="321"/>
      <c r="N6" s="122" t="s">
        <v>92</v>
      </c>
      <c r="O6" s="123" t="s">
        <v>93</v>
      </c>
      <c r="P6" s="124" t="s">
        <v>94</v>
      </c>
      <c r="Q6" s="123" t="s">
        <v>95</v>
      </c>
      <c r="R6" s="123" t="s">
        <v>96</v>
      </c>
      <c r="S6" s="123" t="s">
        <v>97</v>
      </c>
      <c r="T6" s="123" t="s">
        <v>98</v>
      </c>
      <c r="U6" s="123" t="s">
        <v>99</v>
      </c>
      <c r="V6" s="125" t="s">
        <v>100</v>
      </c>
      <c r="W6" s="119" t="s">
        <v>101</v>
      </c>
      <c r="X6" s="57" t="s">
        <v>102</v>
      </c>
      <c r="Y6" s="58" t="s">
        <v>103</v>
      </c>
      <c r="Z6" s="59" t="s">
        <v>104</v>
      </c>
      <c r="AA6" s="57" t="s">
        <v>105</v>
      </c>
      <c r="AB6" s="57" t="s">
        <v>106</v>
      </c>
      <c r="AC6" s="60" t="s">
        <v>107</v>
      </c>
      <c r="AD6" s="120" t="s">
        <v>108</v>
      </c>
      <c r="AE6" s="121" t="s">
        <v>109</v>
      </c>
      <c r="AF6" s="126" t="s">
        <v>110</v>
      </c>
      <c r="AG6" s="311"/>
      <c r="AH6" s="313"/>
      <c r="AI6" s="311"/>
      <c r="AJ6" s="325"/>
      <c r="AK6" s="327"/>
    </row>
    <row r="7" spans="2:37" s="54" customFormat="1" ht="9.9499999999999993" customHeight="1" thickBot="1">
      <c r="K7" s="61"/>
      <c r="AE7" s="234"/>
      <c r="AF7" s="234"/>
    </row>
    <row r="8" spans="2:37" ht="40.5" customHeight="1">
      <c r="B8" s="1" t="str">
        <f>IF(COUNTBLANK(N8:AK8)=20,"",IF(AND(M8&lt;&gt;"",OR(EXPEDIENTE!$F$24="",EXPEDIENTE!$F$26="")),0,""))</f>
        <v/>
      </c>
      <c r="C8" s="1" t="str">
        <f>IF(COUNTBLANK(N8:AK8)=21,"",IF(AND(M8="",COUNTBLANK(N8:AK8)&lt;&gt;21),1,""))</f>
        <v/>
      </c>
      <c r="D8" s="1" t="str">
        <f>IF(AND(M8=1,COUNTBLANK(O8:U8)&lt;&gt;0),2,"")</f>
        <v/>
      </c>
      <c r="E8" s="1" t="str">
        <f>IF(P8="","",IF(AND(M8=1,OR(P8&lt;EXPEDIENTE!$F$24,P8&gt;EXPEDIENTE!$F$26)),3,""))</f>
        <v/>
      </c>
      <c r="F8" s="1" t="str">
        <f>IF(AND(M8=1,C8="",D8="",E8="",OR(COUNTBLANK(W8:X8)&gt;0,COUNTBLANK(Z8:AD8)&gt;1)),4,"")</f>
        <v/>
      </c>
      <c r="G8" s="1" t="str">
        <f t="shared" ref="G8:G46" si="0">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254"/>
      <c r="P8" s="212"/>
      <c r="Q8" s="213"/>
      <c r="R8" s="67"/>
      <c r="S8" s="213"/>
      <c r="T8" s="222"/>
      <c r="U8" s="213"/>
      <c r="V8" s="214"/>
      <c r="W8" s="215"/>
      <c r="X8" s="72"/>
      <c r="Y8" s="151"/>
      <c r="Z8" s="152"/>
      <c r="AA8" s="153">
        <f>W8*Z8</f>
        <v>0</v>
      </c>
      <c r="AB8" s="152"/>
      <c r="AC8" s="153">
        <f>W8*AB8</f>
        <v>0</v>
      </c>
      <c r="AD8" s="154">
        <f>W8+AC8-AA8</f>
        <v>0</v>
      </c>
      <c r="AE8" s="235"/>
      <c r="AF8" s="233"/>
      <c r="AG8" s="164"/>
      <c r="AH8" s="91"/>
      <c r="AI8" s="91"/>
      <c r="AJ8" s="165"/>
      <c r="AK8" s="170"/>
    </row>
    <row r="9" spans="2:37" ht="40.5" customHeight="1">
      <c r="B9" s="1" t="str">
        <f>IF(COUNTBLANK(N9:AK9)=20,"",IF(AND(M9&lt;&gt;"",OR(EXPEDIENTE!$F$24="",EXPEDIENTE!$F$26="")),0,""))</f>
        <v/>
      </c>
      <c r="C9" s="1" t="str">
        <f t="shared" ref="C9:C46" si="1">IF(COUNTBLANK(N9:AK9)=21,"",IF(AND(M9="",COUNTBLANK(N9:AK9)&lt;&gt;21),1,""))</f>
        <v/>
      </c>
      <c r="D9" s="1" t="str">
        <f t="shared" ref="D9:D46" si="2">IF(AND(M9=1,COUNTBLANK(O9:U9)&lt;&gt;0),2,"")</f>
        <v/>
      </c>
      <c r="E9" s="1" t="str">
        <f>IF(P9="","",IF(AND(M9=1,OR(P9&lt;EXPEDIENTE!$F$24,P9&gt;EXPEDIENTE!$F$26)),3,""))</f>
        <v/>
      </c>
      <c r="F9" s="1" t="str">
        <f t="shared" ref="F9:F46" si="3">IF(AND(M9=1,C9="",D9="",E9="",OR(COUNTBLANK(W9:X9)&gt;0,COUNTBLANK(Z9:AD9)&gt;=1)),4,"")</f>
        <v/>
      </c>
      <c r="G9" s="1" t="str">
        <f t="shared" si="0"/>
        <v/>
      </c>
      <c r="H9" s="1" t="str">
        <f>IF(P9="","",IF(AF9="",6,IF(AND(M9=1,OR(AF9&lt;EXPEDIENTE!$F$24,AF9&gt;EXPEDIENTE!$F$28)),6,"")))</f>
        <v/>
      </c>
      <c r="I9" s="1" t="b">
        <f t="shared" ref="I9:I46"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67" si="5">IF(N9="NUEVA FACTURA",1,IF(N9="SEGUNDO PAGO O POSTERIORES",2,""))</f>
        <v/>
      </c>
      <c r="N9" s="147"/>
      <c r="O9" s="255"/>
      <c r="P9" s="14"/>
      <c r="Q9" s="183"/>
      <c r="R9" s="15"/>
      <c r="S9" s="183"/>
      <c r="T9" s="223"/>
      <c r="U9" s="183"/>
      <c r="V9" s="192"/>
      <c r="W9" s="155"/>
      <c r="X9" s="17"/>
      <c r="Y9" s="62"/>
      <c r="Z9" s="2"/>
      <c r="AA9" s="63">
        <f t="shared" ref="AA9:AA67" si="6">W9*Z9</f>
        <v>0</v>
      </c>
      <c r="AB9" s="2"/>
      <c r="AC9" s="63">
        <f t="shared" ref="AC9:AC67" si="7">W9*AB9</f>
        <v>0</v>
      </c>
      <c r="AD9" s="156">
        <f t="shared" ref="AD9:AD67" si="8">W9+AC9-AA9</f>
        <v>0</v>
      </c>
      <c r="AE9" s="194"/>
      <c r="AF9" s="162"/>
      <c r="AG9" s="166"/>
      <c r="AH9" s="66"/>
      <c r="AI9" s="66"/>
      <c r="AJ9" s="167"/>
      <c r="AK9" s="171"/>
    </row>
    <row r="10" spans="2:37" ht="40.5" customHeight="1">
      <c r="B10" s="1" t="str">
        <f>IF(COUNTBLANK(N10:AK10)=20,"",IF(AND(M10&lt;&gt;"",OR(EXPEDIENTE!$F$24="",EXPEDIENTE!$F$26="")),0,""))</f>
        <v/>
      </c>
      <c r="C10" s="1" t="str">
        <f t="shared" si="1"/>
        <v/>
      </c>
      <c r="D10" s="1" t="str">
        <f t="shared" si="2"/>
        <v/>
      </c>
      <c r="E10" s="1" t="str">
        <f>IF(P10="","",IF(AND(M10=1,OR(P10&lt;EXPEDIENTE!$F$24,P10&gt;EXPEDIENTE!$F$26)),3,""))</f>
        <v/>
      </c>
      <c r="F10" s="1" t="str">
        <f t="shared" si="3"/>
        <v/>
      </c>
      <c r="G10" s="1" t="str">
        <f t="shared" si="0"/>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255"/>
      <c r="P10" s="14"/>
      <c r="Q10" s="183"/>
      <c r="R10" s="15"/>
      <c r="S10" s="183"/>
      <c r="T10" s="223"/>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c r="B11" s="1" t="str">
        <f>IF(COUNTBLANK(N11:AK11)=20,"",IF(AND(M11&lt;&gt;"",OR(EXPEDIENTE!$F$24="",EXPEDIENTE!$F$26="")),0,""))</f>
        <v/>
      </c>
      <c r="C11" s="1" t="str">
        <f t="shared" si="1"/>
        <v/>
      </c>
      <c r="D11" s="1" t="str">
        <f t="shared" si="2"/>
        <v/>
      </c>
      <c r="E11" s="1" t="str">
        <f>IF(P11="","",IF(AND(M11=1,OR(P11&lt;EXPEDIENTE!$F$24,P11&gt;EXPEDIENTE!$F$26)),3,""))</f>
        <v/>
      </c>
      <c r="F11" s="1" t="str">
        <f t="shared" si="3"/>
        <v/>
      </c>
      <c r="G11" s="1" t="str">
        <f t="shared" si="0"/>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255"/>
      <c r="P11" s="14"/>
      <c r="Q11" s="183"/>
      <c r="R11" s="15"/>
      <c r="S11" s="183"/>
      <c r="T11" s="223"/>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c r="B12" s="1" t="str">
        <f>IF(COUNTBLANK(N12:AK12)=20,"",IF(AND(M12&lt;&gt;"",OR(EXPEDIENTE!$F$24="",EXPEDIENTE!$F$26="")),0,""))</f>
        <v/>
      </c>
      <c r="C12" s="1" t="str">
        <f t="shared" si="1"/>
        <v/>
      </c>
      <c r="D12" s="1" t="str">
        <f t="shared" si="2"/>
        <v/>
      </c>
      <c r="E12" s="1" t="str">
        <f>IF(P12="","",IF(AND(M12=1,OR(P12&lt;EXPEDIENTE!$F$24,P12&gt;EXPEDIENTE!$F$26)),3,""))</f>
        <v/>
      </c>
      <c r="F12" s="1" t="str">
        <f t="shared" si="3"/>
        <v/>
      </c>
      <c r="G12" s="1" t="str">
        <f t="shared" si="0"/>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255"/>
      <c r="P12" s="14"/>
      <c r="Q12" s="183"/>
      <c r="R12" s="15"/>
      <c r="S12" s="183"/>
      <c r="T12" s="223"/>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c r="B13" s="1" t="str">
        <f>IF(COUNTBLANK(N13:AK13)=20,"",IF(AND(M13&lt;&gt;"",OR(EXPEDIENTE!$F$24="",EXPEDIENTE!$F$26="")),0,""))</f>
        <v/>
      </c>
      <c r="C13" s="1" t="str">
        <f t="shared" si="1"/>
        <v/>
      </c>
      <c r="D13" s="1" t="str">
        <f t="shared" si="2"/>
        <v/>
      </c>
      <c r="E13" s="1" t="str">
        <f>IF(P13="","",IF(AND(M13=1,OR(P13&lt;EXPEDIENTE!$F$24,P13&gt;EXPEDIENTE!$F$26)),3,""))</f>
        <v/>
      </c>
      <c r="F13" s="1" t="str">
        <f t="shared" si="3"/>
        <v/>
      </c>
      <c r="G13" s="1" t="str">
        <f t="shared" si="0"/>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255"/>
      <c r="P13" s="14"/>
      <c r="Q13" s="183"/>
      <c r="R13" s="15"/>
      <c r="S13" s="183"/>
      <c r="T13" s="223"/>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c r="B14" s="1" t="str">
        <f>IF(COUNTBLANK(N14:AK14)=20,"",IF(AND(M14&lt;&gt;"",OR(EXPEDIENTE!$F$24="",EXPEDIENTE!$F$26="")),0,""))</f>
        <v/>
      </c>
      <c r="C14" s="1" t="str">
        <f t="shared" si="1"/>
        <v/>
      </c>
      <c r="D14" s="1" t="str">
        <f t="shared" si="2"/>
        <v/>
      </c>
      <c r="E14" s="1" t="str">
        <f>IF(P14="","",IF(AND(M14=1,OR(P14&lt;EXPEDIENTE!$F$24,P14&gt;EXPEDIENTE!$F$26)),3,""))</f>
        <v/>
      </c>
      <c r="F14" s="1" t="str">
        <f t="shared" si="3"/>
        <v/>
      </c>
      <c r="G14" s="1" t="str">
        <f t="shared" si="0"/>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255"/>
      <c r="P14" s="14"/>
      <c r="Q14" s="183"/>
      <c r="R14" s="15"/>
      <c r="S14" s="183"/>
      <c r="T14" s="223"/>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c r="B15" s="1" t="str">
        <f>IF(COUNTBLANK(N15:AK15)=20,"",IF(AND(M15&lt;&gt;"",OR(EXPEDIENTE!$F$24="",EXPEDIENTE!$F$26="")),0,""))</f>
        <v/>
      </c>
      <c r="C15" s="1" t="str">
        <f t="shared" si="1"/>
        <v/>
      </c>
      <c r="D15" s="1" t="str">
        <f t="shared" si="2"/>
        <v/>
      </c>
      <c r="E15" s="1" t="str">
        <f>IF(P15="","",IF(AND(M15=1,OR(P15&lt;EXPEDIENTE!$F$24,P15&gt;EXPEDIENTE!$F$26)),3,""))</f>
        <v/>
      </c>
      <c r="F15" s="1" t="str">
        <f t="shared" si="3"/>
        <v/>
      </c>
      <c r="G15" s="1" t="str">
        <f t="shared" si="0"/>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255"/>
      <c r="P15" s="14"/>
      <c r="Q15" s="183"/>
      <c r="R15" s="15"/>
      <c r="S15" s="183"/>
      <c r="T15" s="223"/>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c r="B16" s="1" t="str">
        <f>IF(COUNTBLANK(N16:AK16)=20,"",IF(AND(M16&lt;&gt;"",OR(EXPEDIENTE!$F$24="",EXPEDIENTE!$F$26="")),0,""))</f>
        <v/>
      </c>
      <c r="C16" s="1" t="str">
        <f t="shared" si="1"/>
        <v/>
      </c>
      <c r="D16" s="1" t="str">
        <f t="shared" si="2"/>
        <v/>
      </c>
      <c r="E16" s="1" t="str">
        <f>IF(P16="","",IF(AND(M16=1,OR(P16&lt;EXPEDIENTE!$F$24,P16&gt;EXPEDIENTE!$F$26)),3,""))</f>
        <v/>
      </c>
      <c r="F16" s="1" t="str">
        <f t="shared" si="3"/>
        <v/>
      </c>
      <c r="G16" s="1" t="str">
        <f t="shared" si="0"/>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255"/>
      <c r="P16" s="14"/>
      <c r="Q16" s="183"/>
      <c r="R16" s="15"/>
      <c r="S16" s="183"/>
      <c r="T16" s="223"/>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c r="B17" s="1" t="str">
        <f>IF(COUNTBLANK(N17:AK17)=20,"",IF(AND(M17&lt;&gt;"",OR(EXPEDIENTE!$F$24="",EXPEDIENTE!$F$26="")),0,""))</f>
        <v/>
      </c>
      <c r="C17" s="1" t="str">
        <f t="shared" si="1"/>
        <v/>
      </c>
      <c r="D17" s="1" t="str">
        <f t="shared" si="2"/>
        <v/>
      </c>
      <c r="E17" s="1" t="str">
        <f>IF(P17="","",IF(AND(M17=1,OR(P17&lt;EXPEDIENTE!$F$24,P17&gt;EXPEDIENTE!$F$26)),3,""))</f>
        <v/>
      </c>
      <c r="F17" s="1" t="str">
        <f t="shared" si="3"/>
        <v/>
      </c>
      <c r="G17" s="1" t="str">
        <f t="shared" si="0"/>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255"/>
      <c r="P17" s="14"/>
      <c r="Q17" s="183"/>
      <c r="R17" s="15"/>
      <c r="S17" s="183"/>
      <c r="T17" s="223"/>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c r="B18" s="1" t="str">
        <f>IF(COUNTBLANK(N18:AK18)=20,"",IF(AND(M18&lt;&gt;"",OR(EXPEDIENTE!$F$24="",EXPEDIENTE!$F$26="")),0,""))</f>
        <v/>
      </c>
      <c r="C18" s="1" t="str">
        <f t="shared" si="1"/>
        <v/>
      </c>
      <c r="D18" s="1" t="str">
        <f t="shared" si="2"/>
        <v/>
      </c>
      <c r="E18" s="1" t="str">
        <f>IF(P18="","",IF(AND(M18=1,OR(P18&lt;EXPEDIENTE!$F$24,P18&gt;EXPEDIENTE!$F$26)),3,""))</f>
        <v/>
      </c>
      <c r="F18" s="1" t="str">
        <f t="shared" si="3"/>
        <v/>
      </c>
      <c r="G18" s="1" t="str">
        <f t="shared" si="0"/>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255"/>
      <c r="P18" s="14"/>
      <c r="Q18" s="183"/>
      <c r="R18" s="15"/>
      <c r="S18" s="183"/>
      <c r="T18" s="223"/>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c r="B19" s="1" t="str">
        <f>IF(COUNTBLANK(N19:AK19)=20,"",IF(AND(M19&lt;&gt;"",OR(EXPEDIENTE!$F$24="",EXPEDIENTE!$F$26="")),0,""))</f>
        <v/>
      </c>
      <c r="C19" s="1" t="str">
        <f t="shared" si="1"/>
        <v/>
      </c>
      <c r="D19" s="1" t="str">
        <f t="shared" si="2"/>
        <v/>
      </c>
      <c r="E19" s="1" t="str">
        <f>IF(P19="","",IF(AND(M19=1,OR(P19&lt;EXPEDIENTE!$F$24,P19&gt;EXPEDIENTE!$F$26)),3,""))</f>
        <v/>
      </c>
      <c r="F19" s="1" t="str">
        <f t="shared" si="3"/>
        <v/>
      </c>
      <c r="G19" s="1" t="str">
        <f t="shared" si="0"/>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255"/>
      <c r="P19" s="14"/>
      <c r="Q19" s="183"/>
      <c r="R19" s="15"/>
      <c r="S19" s="183"/>
      <c r="T19" s="223"/>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c r="B20" s="1" t="str">
        <f>IF(COUNTBLANK(N20:AK20)=20,"",IF(AND(M20&lt;&gt;"",OR(EXPEDIENTE!$F$24="",EXPEDIENTE!$F$26="")),0,""))</f>
        <v/>
      </c>
      <c r="C20" s="1" t="str">
        <f t="shared" si="1"/>
        <v/>
      </c>
      <c r="D20" s="1" t="str">
        <f t="shared" si="2"/>
        <v/>
      </c>
      <c r="E20" s="1" t="str">
        <f>IF(P20="","",IF(AND(M20=1,OR(P20&lt;EXPEDIENTE!$F$24,P20&gt;EXPEDIENTE!$F$26)),3,""))</f>
        <v/>
      </c>
      <c r="F20" s="1" t="str">
        <f t="shared" si="3"/>
        <v/>
      </c>
      <c r="G20" s="1" t="str">
        <f t="shared" si="0"/>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255"/>
      <c r="P20" s="14"/>
      <c r="Q20" s="183"/>
      <c r="R20" s="15"/>
      <c r="S20" s="183"/>
      <c r="T20" s="223"/>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c r="B21" s="1" t="str">
        <f>IF(COUNTBLANK(N21:AK21)=20,"",IF(AND(M21&lt;&gt;"",OR(EXPEDIENTE!$F$24="",EXPEDIENTE!$F$26="")),0,""))</f>
        <v/>
      </c>
      <c r="C21" s="1" t="str">
        <f t="shared" si="1"/>
        <v/>
      </c>
      <c r="D21" s="1" t="str">
        <f t="shared" si="2"/>
        <v/>
      </c>
      <c r="E21" s="1" t="str">
        <f>IF(P21="","",IF(AND(M21=1,OR(P21&lt;EXPEDIENTE!$F$24,P21&gt;EXPEDIENTE!$F$26)),3,""))</f>
        <v/>
      </c>
      <c r="F21" s="1" t="str">
        <f t="shared" si="3"/>
        <v/>
      </c>
      <c r="G21" s="1" t="str">
        <f t="shared" si="0"/>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255"/>
      <c r="P21" s="14"/>
      <c r="Q21" s="183"/>
      <c r="R21" s="15"/>
      <c r="S21" s="183"/>
      <c r="T21" s="223"/>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c r="B22" s="1" t="str">
        <f>IF(COUNTBLANK(N22:AK22)=20,"",IF(AND(M22&lt;&gt;"",OR(EXPEDIENTE!$F$24="",EXPEDIENTE!$F$26="")),0,""))</f>
        <v/>
      </c>
      <c r="C22" s="1" t="str">
        <f t="shared" si="1"/>
        <v/>
      </c>
      <c r="D22" s="1" t="str">
        <f t="shared" si="2"/>
        <v/>
      </c>
      <c r="E22" s="1" t="str">
        <f>IF(P22="","",IF(AND(M22=1,OR(P22&lt;EXPEDIENTE!$F$24,P22&gt;EXPEDIENTE!$F$26)),3,""))</f>
        <v/>
      </c>
      <c r="F22" s="1" t="str">
        <f t="shared" si="3"/>
        <v/>
      </c>
      <c r="G22" s="1" t="str">
        <f t="shared" si="0"/>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255"/>
      <c r="P22" s="14"/>
      <c r="Q22" s="183"/>
      <c r="R22" s="15"/>
      <c r="S22" s="183"/>
      <c r="T22" s="223"/>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c r="B23" s="1" t="str">
        <f>IF(COUNTBLANK(N23:AK23)=20,"",IF(AND(M23&lt;&gt;"",OR(EXPEDIENTE!$F$24="",EXPEDIENTE!$F$26="")),0,""))</f>
        <v/>
      </c>
      <c r="C23" s="1" t="str">
        <f t="shared" si="1"/>
        <v/>
      </c>
      <c r="D23" s="1" t="str">
        <f t="shared" si="2"/>
        <v/>
      </c>
      <c r="E23" s="1" t="str">
        <f>IF(P23="","",IF(AND(M23=1,OR(P23&lt;EXPEDIENTE!$F$24,P23&gt;EXPEDIENTE!$F$26)),3,""))</f>
        <v/>
      </c>
      <c r="F23" s="1" t="str">
        <f t="shared" si="3"/>
        <v/>
      </c>
      <c r="G23" s="1" t="str">
        <f t="shared" si="0"/>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255"/>
      <c r="P23" s="14"/>
      <c r="Q23" s="183"/>
      <c r="R23" s="15"/>
      <c r="S23" s="183"/>
      <c r="T23" s="223"/>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c r="B24" s="1" t="str">
        <f>IF(COUNTBLANK(N24:AK24)=20,"",IF(AND(M24&lt;&gt;"",OR(EXPEDIENTE!$F$24="",EXPEDIENTE!$F$26="")),0,""))</f>
        <v/>
      </c>
      <c r="C24" s="1" t="str">
        <f t="shared" si="1"/>
        <v/>
      </c>
      <c r="D24" s="1" t="str">
        <f t="shared" si="2"/>
        <v/>
      </c>
      <c r="E24" s="1" t="str">
        <f>IF(P24="","",IF(AND(M24=1,OR(P24&lt;EXPEDIENTE!$F$24,P24&gt;EXPEDIENTE!$F$26)),3,""))</f>
        <v/>
      </c>
      <c r="F24" s="1" t="str">
        <f t="shared" si="3"/>
        <v/>
      </c>
      <c r="G24" s="1" t="str">
        <f t="shared" si="0"/>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255"/>
      <c r="P24" s="14"/>
      <c r="Q24" s="183"/>
      <c r="R24" s="15"/>
      <c r="S24" s="183"/>
      <c r="T24" s="223"/>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c r="B25" s="1" t="str">
        <f>IF(COUNTBLANK(N25:AK25)=20,"",IF(AND(M25&lt;&gt;"",OR(EXPEDIENTE!$F$24="",EXPEDIENTE!$F$26="")),0,""))</f>
        <v/>
      </c>
      <c r="C25" s="1" t="str">
        <f t="shared" si="1"/>
        <v/>
      </c>
      <c r="D25" s="1" t="str">
        <f t="shared" si="2"/>
        <v/>
      </c>
      <c r="E25" s="1" t="str">
        <f>IF(P25="","",IF(AND(M25=1,OR(P25&lt;EXPEDIENTE!$F$24,P25&gt;EXPEDIENTE!$F$26)),3,""))</f>
        <v/>
      </c>
      <c r="F25" s="1" t="str">
        <f t="shared" si="3"/>
        <v/>
      </c>
      <c r="G25" s="1" t="str">
        <f t="shared" si="0"/>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255"/>
      <c r="P25" s="14"/>
      <c r="Q25" s="183"/>
      <c r="R25" s="15"/>
      <c r="S25" s="183"/>
      <c r="T25" s="223"/>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c r="B26" s="1" t="str">
        <f>IF(COUNTBLANK(N26:AK26)=20,"",IF(AND(M26&lt;&gt;"",OR(EXPEDIENTE!$F$24="",EXPEDIENTE!$F$26="")),0,""))</f>
        <v/>
      </c>
      <c r="C26" s="1" t="str">
        <f t="shared" si="1"/>
        <v/>
      </c>
      <c r="D26" s="1" t="str">
        <f t="shared" si="2"/>
        <v/>
      </c>
      <c r="E26" s="1" t="str">
        <f>IF(P26="","",IF(AND(M26=1,OR(P26&lt;EXPEDIENTE!$F$24,P26&gt;EXPEDIENTE!$F$26)),3,""))</f>
        <v/>
      </c>
      <c r="F26" s="1" t="str">
        <f t="shared" si="3"/>
        <v/>
      </c>
      <c r="G26" s="1" t="str">
        <f t="shared" si="0"/>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255"/>
      <c r="P26" s="14"/>
      <c r="Q26" s="183"/>
      <c r="R26" s="15"/>
      <c r="S26" s="183"/>
      <c r="T26" s="223"/>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c r="B27" s="1" t="str">
        <f>IF(COUNTBLANK(N27:AK27)=20,"",IF(AND(M27&lt;&gt;"",OR(EXPEDIENTE!$F$24="",EXPEDIENTE!$F$26="")),0,""))</f>
        <v/>
      </c>
      <c r="C27" s="1" t="str">
        <f t="shared" si="1"/>
        <v/>
      </c>
      <c r="D27" s="1" t="str">
        <f t="shared" si="2"/>
        <v/>
      </c>
      <c r="E27" s="1" t="str">
        <f>IF(P27="","",IF(AND(M27=1,OR(P27&lt;EXPEDIENTE!$F$24,P27&gt;EXPEDIENTE!$F$26)),3,""))</f>
        <v/>
      </c>
      <c r="F27" s="1" t="str">
        <f t="shared" si="3"/>
        <v/>
      </c>
      <c r="G27" s="1" t="str">
        <f t="shared" si="0"/>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255"/>
      <c r="P27" s="14"/>
      <c r="Q27" s="183"/>
      <c r="R27" s="15"/>
      <c r="S27" s="183"/>
      <c r="T27" s="223"/>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c r="B28" s="1" t="str">
        <f>IF(COUNTBLANK(N28:AK28)=20,"",IF(AND(M28&lt;&gt;"",OR(EXPEDIENTE!$F$24="",EXPEDIENTE!$F$26="")),0,""))</f>
        <v/>
      </c>
      <c r="C28" s="1" t="str">
        <f t="shared" si="1"/>
        <v/>
      </c>
      <c r="D28" s="1" t="str">
        <f t="shared" si="2"/>
        <v/>
      </c>
      <c r="E28" s="1" t="str">
        <f>IF(P28="","",IF(AND(M28=1,OR(P28&lt;EXPEDIENTE!$F$24,P28&gt;EXPEDIENTE!$F$26)),3,""))</f>
        <v/>
      </c>
      <c r="F28" s="1" t="str">
        <f t="shared" si="3"/>
        <v/>
      </c>
      <c r="G28" s="1" t="str">
        <f t="shared" si="0"/>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255"/>
      <c r="P28" s="14"/>
      <c r="Q28" s="183"/>
      <c r="R28" s="15"/>
      <c r="S28" s="183"/>
      <c r="T28" s="223"/>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c r="B29" s="1" t="str">
        <f>IF(COUNTBLANK(N29:AK29)=20,"",IF(AND(M29&lt;&gt;"",OR(EXPEDIENTE!$F$24="",EXPEDIENTE!$F$26="")),0,""))</f>
        <v/>
      </c>
      <c r="C29" s="1" t="str">
        <f t="shared" si="1"/>
        <v/>
      </c>
      <c r="D29" s="1" t="str">
        <f t="shared" si="2"/>
        <v/>
      </c>
      <c r="E29" s="1" t="str">
        <f>IF(P29="","",IF(AND(M29=1,OR(P29&lt;EXPEDIENTE!$F$24,P29&gt;EXPEDIENTE!$F$26)),3,""))</f>
        <v/>
      </c>
      <c r="F29" s="1" t="str">
        <f t="shared" si="3"/>
        <v/>
      </c>
      <c r="G29" s="1" t="str">
        <f t="shared" si="0"/>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255"/>
      <c r="P29" s="14"/>
      <c r="Q29" s="183"/>
      <c r="R29" s="15"/>
      <c r="S29" s="183"/>
      <c r="T29" s="223"/>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c r="B30" s="1" t="str">
        <f>IF(COUNTBLANK(N30:AK30)=20,"",IF(AND(M30&lt;&gt;"",OR(EXPEDIENTE!$F$24="",EXPEDIENTE!$F$26="")),0,""))</f>
        <v/>
      </c>
      <c r="C30" s="1" t="str">
        <f t="shared" si="1"/>
        <v/>
      </c>
      <c r="D30" s="1" t="str">
        <f t="shared" si="2"/>
        <v/>
      </c>
      <c r="E30" s="1" t="str">
        <f>IF(P30="","",IF(AND(M30=1,OR(P30&lt;EXPEDIENTE!$F$24,P30&gt;EXPEDIENTE!$F$26)),3,""))</f>
        <v/>
      </c>
      <c r="F30" s="1" t="str">
        <f t="shared" si="3"/>
        <v/>
      </c>
      <c r="G30" s="1" t="str">
        <f t="shared" si="0"/>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255"/>
      <c r="P30" s="14"/>
      <c r="Q30" s="183"/>
      <c r="R30" s="15"/>
      <c r="S30" s="183"/>
      <c r="T30" s="223"/>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c r="B31" s="1" t="str">
        <f>IF(COUNTBLANK(N31:AK31)=20,"",IF(AND(M31&lt;&gt;"",OR(EXPEDIENTE!$F$24="",EXPEDIENTE!$F$26="")),0,""))</f>
        <v/>
      </c>
      <c r="C31" s="1" t="str">
        <f t="shared" si="1"/>
        <v/>
      </c>
      <c r="D31" s="1" t="str">
        <f t="shared" si="2"/>
        <v/>
      </c>
      <c r="E31" s="1" t="str">
        <f>IF(P31="","",IF(AND(M31=1,OR(P31&lt;EXPEDIENTE!$F$24,P31&gt;EXPEDIENTE!$F$26)),3,""))</f>
        <v/>
      </c>
      <c r="F31" s="1" t="str">
        <f t="shared" si="3"/>
        <v/>
      </c>
      <c r="G31" s="1" t="str">
        <f t="shared" si="0"/>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255"/>
      <c r="P31" s="14"/>
      <c r="Q31" s="183"/>
      <c r="R31" s="15"/>
      <c r="S31" s="183"/>
      <c r="T31" s="223"/>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c r="B32" s="1" t="str">
        <f>IF(COUNTBLANK(N32:AK32)=20,"",IF(AND(M32&lt;&gt;"",OR(EXPEDIENTE!$F$24="",EXPEDIENTE!$F$26="")),0,""))</f>
        <v/>
      </c>
      <c r="C32" s="1" t="str">
        <f t="shared" si="1"/>
        <v/>
      </c>
      <c r="D32" s="1" t="str">
        <f t="shared" si="2"/>
        <v/>
      </c>
      <c r="E32" s="1" t="str">
        <f>IF(P32="","",IF(AND(M32=1,OR(P32&lt;EXPEDIENTE!$F$24,P32&gt;EXPEDIENTE!$F$26)),3,""))</f>
        <v/>
      </c>
      <c r="F32" s="1" t="str">
        <f t="shared" si="3"/>
        <v/>
      </c>
      <c r="G32" s="1" t="str">
        <f t="shared" si="0"/>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255"/>
      <c r="P32" s="14"/>
      <c r="Q32" s="183"/>
      <c r="R32" s="15"/>
      <c r="S32" s="183"/>
      <c r="T32" s="223"/>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c r="B33" s="1" t="str">
        <f>IF(COUNTBLANK(N33:AK33)=20,"",IF(AND(M33&lt;&gt;"",OR(EXPEDIENTE!$F$24="",EXPEDIENTE!$F$26="")),0,""))</f>
        <v/>
      </c>
      <c r="C33" s="1" t="str">
        <f t="shared" si="1"/>
        <v/>
      </c>
      <c r="D33" s="1" t="str">
        <f t="shared" si="2"/>
        <v/>
      </c>
      <c r="E33" s="1" t="str">
        <f>IF(P33="","",IF(AND(M33=1,OR(P33&lt;EXPEDIENTE!$F$24,P33&gt;EXPEDIENTE!$F$26)),3,""))</f>
        <v/>
      </c>
      <c r="F33" s="1" t="str">
        <f t="shared" si="3"/>
        <v/>
      </c>
      <c r="G33" s="1" t="str">
        <f t="shared" si="0"/>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255"/>
      <c r="P33" s="14"/>
      <c r="Q33" s="183"/>
      <c r="R33" s="15"/>
      <c r="S33" s="183"/>
      <c r="T33" s="223"/>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c r="B34" s="1" t="str">
        <f>IF(COUNTBLANK(N34:AK34)=20,"",IF(AND(M34&lt;&gt;"",OR(EXPEDIENTE!$F$24="",EXPEDIENTE!$F$26="")),0,""))</f>
        <v/>
      </c>
      <c r="C34" s="1" t="str">
        <f t="shared" si="1"/>
        <v/>
      </c>
      <c r="D34" s="1" t="str">
        <f t="shared" si="2"/>
        <v/>
      </c>
      <c r="E34" s="1" t="str">
        <f>IF(P34="","",IF(AND(M34=1,OR(P34&lt;EXPEDIENTE!$F$24,P34&gt;EXPEDIENTE!$F$26)),3,""))</f>
        <v/>
      </c>
      <c r="F34" s="1" t="str">
        <f t="shared" si="3"/>
        <v/>
      </c>
      <c r="G34" s="1" t="str">
        <f t="shared" si="0"/>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255"/>
      <c r="P34" s="14"/>
      <c r="Q34" s="183"/>
      <c r="R34" s="15"/>
      <c r="S34" s="183"/>
      <c r="T34" s="223"/>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c r="B35" s="1" t="str">
        <f>IF(COUNTBLANK(N35:AK35)=20,"",IF(AND(M35&lt;&gt;"",OR(EXPEDIENTE!$F$24="",EXPEDIENTE!$F$26="")),0,""))</f>
        <v/>
      </c>
      <c r="C35" s="1" t="str">
        <f t="shared" si="1"/>
        <v/>
      </c>
      <c r="D35" s="1" t="str">
        <f t="shared" si="2"/>
        <v/>
      </c>
      <c r="E35" s="1" t="str">
        <f>IF(P35="","",IF(AND(M35=1,OR(P35&lt;EXPEDIENTE!$F$24,P35&gt;EXPEDIENTE!$F$26)),3,""))</f>
        <v/>
      </c>
      <c r="F35" s="1" t="str">
        <f t="shared" si="3"/>
        <v/>
      </c>
      <c r="G35" s="1" t="str">
        <f t="shared" si="0"/>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255"/>
      <c r="P35" s="14"/>
      <c r="Q35" s="183"/>
      <c r="R35" s="15"/>
      <c r="S35" s="183"/>
      <c r="T35" s="223"/>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c r="B36" s="1" t="str">
        <f>IF(COUNTBLANK(N36:AK36)=20,"",IF(AND(M36&lt;&gt;"",OR(EXPEDIENTE!$F$24="",EXPEDIENTE!$F$26="")),0,""))</f>
        <v/>
      </c>
      <c r="C36" s="1" t="str">
        <f t="shared" si="1"/>
        <v/>
      </c>
      <c r="D36" s="1" t="str">
        <f t="shared" si="2"/>
        <v/>
      </c>
      <c r="E36" s="1" t="str">
        <f>IF(P36="","",IF(AND(M36=1,OR(P36&lt;EXPEDIENTE!$F$24,P36&gt;EXPEDIENTE!$F$26)),3,""))</f>
        <v/>
      </c>
      <c r="F36" s="1" t="str">
        <f t="shared" si="3"/>
        <v/>
      </c>
      <c r="G36" s="1" t="str">
        <f t="shared" si="0"/>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t="str">
        <f t="shared" si="5"/>
        <v/>
      </c>
      <c r="N36" s="147"/>
      <c r="O36" s="255"/>
      <c r="P36" s="14"/>
      <c r="Q36" s="183"/>
      <c r="R36" s="15"/>
      <c r="S36" s="183"/>
      <c r="T36" s="223"/>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c r="B37" s="1" t="str">
        <f>IF(COUNTBLANK(N37:AK37)=20,"",IF(AND(M37&lt;&gt;"",OR(EXPEDIENTE!$F$24="",EXPEDIENTE!$F$26="")),0,""))</f>
        <v/>
      </c>
      <c r="C37" s="1" t="str">
        <f t="shared" si="1"/>
        <v/>
      </c>
      <c r="D37" s="1" t="str">
        <f t="shared" si="2"/>
        <v/>
      </c>
      <c r="E37" s="1" t="str">
        <f>IF(P37="","",IF(AND(M37=1,OR(P37&lt;EXPEDIENTE!$F$24,P37&gt;EXPEDIENTE!$F$26)),3,""))</f>
        <v/>
      </c>
      <c r="F37" s="1" t="str">
        <f t="shared" si="3"/>
        <v/>
      </c>
      <c r="G37" s="1" t="str">
        <f t="shared" si="0"/>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t="str">
        <f t="shared" si="5"/>
        <v/>
      </c>
      <c r="N37" s="147"/>
      <c r="O37" s="255"/>
      <c r="P37" s="14"/>
      <c r="Q37" s="183"/>
      <c r="R37" s="15"/>
      <c r="S37" s="183"/>
      <c r="T37" s="223"/>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c r="B38" s="1" t="str">
        <f>IF(COUNTBLANK(N38:AK38)=20,"",IF(AND(M38&lt;&gt;"",OR(EXPEDIENTE!$F$24="",EXPEDIENTE!$F$26="")),0,""))</f>
        <v/>
      </c>
      <c r="C38" s="1" t="str">
        <f t="shared" si="1"/>
        <v/>
      </c>
      <c r="D38" s="1" t="str">
        <f t="shared" si="2"/>
        <v/>
      </c>
      <c r="E38" s="1" t="str">
        <f>IF(P38="","",IF(AND(M38=1,OR(P38&lt;EXPEDIENTE!$F$24,P38&gt;EXPEDIENTE!$F$26)),3,""))</f>
        <v/>
      </c>
      <c r="F38" s="1" t="str">
        <f t="shared" si="3"/>
        <v/>
      </c>
      <c r="G38" s="1" t="str">
        <f t="shared" si="0"/>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t="str">
        <f t="shared" si="5"/>
        <v/>
      </c>
      <c r="N38" s="147"/>
      <c r="O38" s="255"/>
      <c r="P38" s="14"/>
      <c r="Q38" s="183"/>
      <c r="R38" s="15"/>
      <c r="S38" s="183"/>
      <c r="T38" s="223"/>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c r="B39" s="1" t="str">
        <f>IF(COUNTBLANK(N39:AK39)=20,"",IF(AND(M39&lt;&gt;"",OR(EXPEDIENTE!$F$24="",EXPEDIENTE!$F$26="")),0,""))</f>
        <v/>
      </c>
      <c r="C39" s="1" t="str">
        <f t="shared" si="1"/>
        <v/>
      </c>
      <c r="D39" s="1" t="str">
        <f t="shared" si="2"/>
        <v/>
      </c>
      <c r="E39" s="1" t="str">
        <f>IF(P39="","",IF(AND(M39=1,OR(P39&lt;EXPEDIENTE!$F$24,P39&gt;EXPEDIENTE!$F$26)),3,""))</f>
        <v/>
      </c>
      <c r="F39" s="1" t="str">
        <f t="shared" si="3"/>
        <v/>
      </c>
      <c r="G39" s="1" t="str">
        <f t="shared" si="0"/>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t="str">
        <f t="shared" si="5"/>
        <v/>
      </c>
      <c r="N39" s="147"/>
      <c r="O39" s="255"/>
      <c r="P39" s="14"/>
      <c r="Q39" s="183"/>
      <c r="R39" s="15"/>
      <c r="S39" s="183"/>
      <c r="T39" s="223"/>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c r="B40" s="1" t="str">
        <f>IF(COUNTBLANK(N40:AK40)=20,"",IF(AND(M40&lt;&gt;"",OR(EXPEDIENTE!$F$24="",EXPEDIENTE!$F$26="")),0,""))</f>
        <v/>
      </c>
      <c r="C40" s="1" t="str">
        <f t="shared" si="1"/>
        <v/>
      </c>
      <c r="D40" s="1" t="str">
        <f t="shared" si="2"/>
        <v/>
      </c>
      <c r="E40" s="1" t="str">
        <f>IF(P40="","",IF(AND(M40=1,OR(P40&lt;EXPEDIENTE!$F$24,P40&gt;EXPEDIENTE!$F$26)),3,""))</f>
        <v/>
      </c>
      <c r="F40" s="1" t="str">
        <f t="shared" si="3"/>
        <v/>
      </c>
      <c r="G40" s="1" t="str">
        <f t="shared" si="0"/>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t="str">
        <f t="shared" si="5"/>
        <v/>
      </c>
      <c r="N40" s="147"/>
      <c r="O40" s="255"/>
      <c r="P40" s="14"/>
      <c r="Q40" s="183"/>
      <c r="R40" s="15"/>
      <c r="S40" s="183"/>
      <c r="T40" s="223"/>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c r="B41" s="1" t="str">
        <f>IF(COUNTBLANK(N41:AK41)=20,"",IF(AND(M41&lt;&gt;"",OR(EXPEDIENTE!$F$24="",EXPEDIENTE!$F$26="")),0,""))</f>
        <v/>
      </c>
      <c r="C41" s="1" t="str">
        <f t="shared" si="1"/>
        <v/>
      </c>
      <c r="D41" s="1" t="str">
        <f t="shared" si="2"/>
        <v/>
      </c>
      <c r="E41" s="1" t="str">
        <f>IF(P41="","",IF(AND(M41=1,OR(P41&lt;EXPEDIENTE!$F$24,P41&gt;EXPEDIENTE!$F$26)),3,""))</f>
        <v/>
      </c>
      <c r="F41" s="1" t="str">
        <f t="shared" si="3"/>
        <v/>
      </c>
      <c r="G41" s="1" t="str">
        <f t="shared" si="0"/>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t="str">
        <f t="shared" si="5"/>
        <v/>
      </c>
      <c r="N41" s="147"/>
      <c r="O41" s="255"/>
      <c r="P41" s="14"/>
      <c r="Q41" s="183"/>
      <c r="R41" s="15"/>
      <c r="S41" s="183"/>
      <c r="T41" s="223"/>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c r="B42" s="1" t="str">
        <f>IF(COUNTBLANK(N42:AK42)=20,"",IF(AND(M42&lt;&gt;"",OR(EXPEDIENTE!$F$24="",EXPEDIENTE!$F$26="")),0,""))</f>
        <v/>
      </c>
      <c r="C42" s="1" t="str">
        <f t="shared" si="1"/>
        <v/>
      </c>
      <c r="D42" s="1" t="str">
        <f t="shared" si="2"/>
        <v/>
      </c>
      <c r="E42" s="1" t="str">
        <f>IF(P42="","",IF(AND(M42=1,OR(P42&lt;EXPEDIENTE!$F$24,P42&gt;EXPEDIENTE!$F$26)),3,""))</f>
        <v/>
      </c>
      <c r="F42" s="1" t="str">
        <f t="shared" si="3"/>
        <v/>
      </c>
      <c r="G42" s="1" t="str">
        <f t="shared" si="0"/>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t="str">
        <f t="shared" si="5"/>
        <v/>
      </c>
      <c r="N42" s="147"/>
      <c r="O42" s="255"/>
      <c r="P42" s="14"/>
      <c r="Q42" s="183"/>
      <c r="R42" s="15"/>
      <c r="S42" s="183"/>
      <c r="T42" s="223"/>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c r="B43" s="1" t="str">
        <f>IF(COUNTBLANK(N43:AK43)=20,"",IF(AND(M43&lt;&gt;"",OR(EXPEDIENTE!$F$24="",EXPEDIENTE!$F$26="")),0,""))</f>
        <v/>
      </c>
      <c r="C43" s="1" t="str">
        <f t="shared" si="1"/>
        <v/>
      </c>
      <c r="D43" s="1" t="str">
        <f t="shared" si="2"/>
        <v/>
      </c>
      <c r="E43" s="1" t="str">
        <f>IF(P43="","",IF(AND(M43=1,OR(P43&lt;EXPEDIENTE!$F$24,P43&gt;EXPEDIENTE!$F$26)),3,""))</f>
        <v/>
      </c>
      <c r="F43" s="1" t="str">
        <f t="shared" si="3"/>
        <v/>
      </c>
      <c r="G43" s="1" t="str">
        <f t="shared" si="0"/>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t="str">
        <f t="shared" si="5"/>
        <v/>
      </c>
      <c r="N43" s="147"/>
      <c r="O43" s="255"/>
      <c r="P43" s="14"/>
      <c r="Q43" s="183"/>
      <c r="R43" s="15"/>
      <c r="S43" s="183"/>
      <c r="T43" s="223"/>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c r="B44" s="1" t="str">
        <f>IF(COUNTBLANK(N44:AK44)=20,"",IF(AND(M44&lt;&gt;"",OR(EXPEDIENTE!$F$24="",EXPEDIENTE!$F$26="")),0,""))</f>
        <v/>
      </c>
      <c r="C44" s="1" t="str">
        <f t="shared" si="1"/>
        <v/>
      </c>
      <c r="D44" s="1" t="str">
        <f t="shared" si="2"/>
        <v/>
      </c>
      <c r="E44" s="1" t="str">
        <f>IF(P44="","",IF(AND(M44=1,OR(P44&lt;EXPEDIENTE!$F$24,P44&gt;EXPEDIENTE!$F$26)),3,""))</f>
        <v/>
      </c>
      <c r="F44" s="1" t="str">
        <f t="shared" si="3"/>
        <v/>
      </c>
      <c r="G44" s="1" t="str">
        <f t="shared" si="0"/>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t="str">
        <f t="shared" si="5"/>
        <v/>
      </c>
      <c r="N44" s="147"/>
      <c r="O44" s="255"/>
      <c r="P44" s="14"/>
      <c r="Q44" s="183"/>
      <c r="R44" s="15"/>
      <c r="S44" s="183"/>
      <c r="T44" s="223"/>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c r="B45" s="1" t="str">
        <f>IF(COUNTBLANK(N45:AK45)=20,"",IF(AND(M45&lt;&gt;"",OR(EXPEDIENTE!$F$24="",EXPEDIENTE!$F$26="")),0,""))</f>
        <v/>
      </c>
      <c r="C45" s="1" t="str">
        <f t="shared" si="1"/>
        <v/>
      </c>
      <c r="D45" s="1" t="str">
        <f t="shared" si="2"/>
        <v/>
      </c>
      <c r="E45" s="1" t="str">
        <f>IF(P45="","",IF(AND(M45=1,OR(P45&lt;EXPEDIENTE!$F$24,P45&gt;EXPEDIENTE!$F$26)),3,""))</f>
        <v/>
      </c>
      <c r="F45" s="1" t="str">
        <f t="shared" si="3"/>
        <v/>
      </c>
      <c r="G45" s="1" t="str">
        <f t="shared" si="0"/>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t="str">
        <f t="shared" si="5"/>
        <v/>
      </c>
      <c r="N45" s="147"/>
      <c r="O45" s="255"/>
      <c r="P45" s="14"/>
      <c r="Q45" s="183"/>
      <c r="R45" s="15"/>
      <c r="S45" s="183"/>
      <c r="T45" s="223"/>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c r="B46" s="1" t="str">
        <f>IF(COUNTBLANK(N46:AK46)=20,"",IF(AND(M46&lt;&gt;"",OR(EXPEDIENTE!$F$24="",EXPEDIENTE!$F$26="")),0,""))</f>
        <v/>
      </c>
      <c r="C46" s="1" t="str">
        <f t="shared" si="1"/>
        <v/>
      </c>
      <c r="D46" s="1" t="str">
        <f t="shared" si="2"/>
        <v/>
      </c>
      <c r="E46" s="1" t="str">
        <f>IF(P46="","",IF(AND(M46=1,OR(P46&lt;EXPEDIENTE!$F$24,P46&gt;EXPEDIENTE!$F$26)),3,""))</f>
        <v/>
      </c>
      <c r="F46" s="1" t="str">
        <f t="shared" si="3"/>
        <v/>
      </c>
      <c r="G46" s="1" t="str">
        <f t="shared" si="0"/>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255"/>
      <c r="P46" s="14"/>
      <c r="Q46" s="183"/>
      <c r="R46" s="15"/>
      <c r="S46" s="183"/>
      <c r="T46" s="223"/>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c r="B47" s="1" t="str">
        <f>IF(COUNTBLANK(N47:AK47)=20,"",IF(AND(M47&lt;&gt;"",OR(EXPEDIENTE!$F$24="",EXPEDIENTE!$F$26="")),0,""))</f>
        <v/>
      </c>
      <c r="C47" s="1" t="str">
        <f t="shared" ref="C47:C67" si="9">IF(COUNTBLANK(N47:AK47)=21,"",IF(AND(M47="",COUNTBLANK(N47:AK47)&lt;&gt;21),1,""))</f>
        <v/>
      </c>
      <c r="D47" s="1" t="str">
        <f t="shared" ref="D47:D67" si="10">IF(AND(M47=1,COUNTBLANK(O47:U47)&lt;&gt;0),2,"")</f>
        <v/>
      </c>
      <c r="E47" s="1" t="str">
        <f>IF(P47="","",IF(AND(M47=1,OR(P47&lt;EXPEDIENTE!$F$24,P47&gt;EXPEDIENTE!$F$26)),3,""))</f>
        <v/>
      </c>
      <c r="F47" s="1" t="str">
        <f t="shared" ref="F47:F67" si="11">IF(AND(M47=1,C47="",D47="",E47="",OR(COUNTBLANK(W47:X47)&gt;0,COUNTBLANK(Z47:AD47)&gt;=1)),4,"")</f>
        <v/>
      </c>
      <c r="G47" s="1" t="str">
        <f t="shared" ref="G47:G67" si="12">IF(AND(M47&lt;&gt;"",C47="",D47="",E47="",F47="",COUNTBLANK(AE47:AF47)&gt;0),5,"")</f>
        <v/>
      </c>
      <c r="H47" s="1" t="str">
        <f>IF(P47="","",IF(AF47="",6,IF(AND(M47=1,OR(AF47&lt;EXPEDIENTE!$F$24,AF47&gt;EXPEDIENTE!$F$28)),6,"")))</f>
        <v/>
      </c>
      <c r="I47" s="1" t="b">
        <f t="shared" ref="I47:I67" si="13">IF(B47&lt;&gt;"",B47,IF(C47&lt;&gt;"",C47,IF(D47&lt;&gt;"",D47,IF(E47&lt;&gt;"",E47,IF(F47&lt;&gt;"",F47,IF(G47&lt;&gt;"",G47,IF(H47&lt;&gt;"",H47)))))))</f>
        <v>0</v>
      </c>
      <c r="J47" s="1">
        <f>IF(AF46&lt;EXPEDIENTE!$H$24,-1,IF(AF46&gt;EXPEDIENTE!$H$28,1,0))</f>
        <v>-1</v>
      </c>
      <c r="K47" s="140" t="str">
        <f>IF(IFERROR(VLOOKUP(I47,AUXILIAR!$P$14:$Q$23,2,FALSE),"")="","",VLOOKUP(I47,AUXILIAR!$P$14:$Q$23,2,FALSE))</f>
        <v/>
      </c>
      <c r="L47" s="143">
        <v>40</v>
      </c>
      <c r="M47" s="103" t="str">
        <f t="shared" si="5"/>
        <v/>
      </c>
      <c r="N47" s="257"/>
      <c r="O47" s="258"/>
      <c r="P47" s="259"/>
      <c r="Q47" s="260"/>
      <c r="R47" s="261"/>
      <c r="S47" s="260"/>
      <c r="T47" s="262"/>
      <c r="U47" s="260"/>
      <c r="V47" s="263"/>
      <c r="W47" s="264"/>
      <c r="X47" s="265"/>
      <c r="Y47" s="266"/>
      <c r="Z47" s="267"/>
      <c r="AA47" s="63">
        <f t="shared" ref="AA47:AA66" si="14">W47*Z47</f>
        <v>0</v>
      </c>
      <c r="AB47" s="2"/>
      <c r="AC47" s="63">
        <f t="shared" ref="AC47:AC66" si="15">W47*AB47</f>
        <v>0</v>
      </c>
      <c r="AD47" s="156">
        <f t="shared" ref="AD47:AD66" si="16">W47+AC47-AA47</f>
        <v>0</v>
      </c>
      <c r="AE47" s="270"/>
      <c r="AF47" s="271"/>
      <c r="AG47" s="272"/>
      <c r="AH47" s="273"/>
      <c r="AI47" s="273"/>
      <c r="AJ47" s="274"/>
      <c r="AK47" s="275"/>
    </row>
    <row r="48" spans="2:37" ht="40.5" customHeight="1">
      <c r="B48" s="1" t="str">
        <f>IF(COUNTBLANK(N48:AK48)=20,"",IF(AND(M48&lt;&gt;"",OR(EXPEDIENTE!$F$24="",EXPEDIENTE!$F$26="")),0,""))</f>
        <v/>
      </c>
      <c r="C48" s="1" t="str">
        <f t="shared" si="9"/>
        <v/>
      </c>
      <c r="D48" s="1" t="str">
        <f t="shared" si="10"/>
        <v/>
      </c>
      <c r="E48" s="1" t="str">
        <f>IF(P48="","",IF(AND(M48=1,OR(P48&lt;EXPEDIENTE!$F$24,P48&gt;EXPEDIENTE!$F$26)),3,""))</f>
        <v/>
      </c>
      <c r="F48" s="1" t="str">
        <f t="shared" si="11"/>
        <v/>
      </c>
      <c r="G48" s="1" t="str">
        <f t="shared" si="12"/>
        <v/>
      </c>
      <c r="H48" s="1" t="str">
        <f>IF(P48="","",IF(AF48="",6,IF(AND(M48=1,OR(AF48&lt;EXPEDIENTE!$F$24,AF48&gt;EXPEDIENTE!$F$28)),6,"")))</f>
        <v/>
      </c>
      <c r="I48" s="1" t="b">
        <f t="shared" si="13"/>
        <v>0</v>
      </c>
      <c r="J48" s="1">
        <f>IF(AF47&lt;EXPEDIENTE!$H$24,-1,IF(AF47&gt;EXPEDIENTE!$H$28,1,0))</f>
        <v>-1</v>
      </c>
      <c r="K48" s="140" t="str">
        <f>IF(IFERROR(VLOOKUP(I48,AUXILIAR!$P$14:$Q$23,2,FALSE),"")="","",VLOOKUP(I48,AUXILIAR!$P$14:$Q$23,2,FALSE))</f>
        <v/>
      </c>
      <c r="L48" s="143">
        <v>41</v>
      </c>
      <c r="M48" s="103" t="str">
        <f t="shared" si="5"/>
        <v/>
      </c>
      <c r="N48" s="257"/>
      <c r="O48" s="258"/>
      <c r="P48" s="259"/>
      <c r="Q48" s="260"/>
      <c r="R48" s="261"/>
      <c r="S48" s="260"/>
      <c r="T48" s="262"/>
      <c r="U48" s="260"/>
      <c r="V48" s="263"/>
      <c r="W48" s="264"/>
      <c r="X48" s="265"/>
      <c r="Y48" s="266"/>
      <c r="Z48" s="267"/>
      <c r="AA48" s="63">
        <f t="shared" si="14"/>
        <v>0</v>
      </c>
      <c r="AB48" s="2"/>
      <c r="AC48" s="63">
        <f t="shared" si="15"/>
        <v>0</v>
      </c>
      <c r="AD48" s="156">
        <f t="shared" si="16"/>
        <v>0</v>
      </c>
      <c r="AE48" s="270"/>
      <c r="AF48" s="271"/>
      <c r="AG48" s="272"/>
      <c r="AH48" s="273"/>
      <c r="AI48" s="273"/>
      <c r="AJ48" s="274"/>
      <c r="AK48" s="275"/>
    </row>
    <row r="49" spans="2:37" ht="40.5" customHeight="1">
      <c r="B49" s="1" t="str">
        <f>IF(COUNTBLANK(N49:AK49)=20,"",IF(AND(M49&lt;&gt;"",OR(EXPEDIENTE!$F$24="",EXPEDIENTE!$F$26="")),0,""))</f>
        <v/>
      </c>
      <c r="C49" s="1" t="str">
        <f t="shared" si="9"/>
        <v/>
      </c>
      <c r="D49" s="1" t="str">
        <f t="shared" si="10"/>
        <v/>
      </c>
      <c r="E49" s="1" t="str">
        <f>IF(P49="","",IF(AND(M49=1,OR(P49&lt;EXPEDIENTE!$F$24,P49&gt;EXPEDIENTE!$F$26)),3,""))</f>
        <v/>
      </c>
      <c r="F49" s="1" t="str">
        <f t="shared" si="11"/>
        <v/>
      </c>
      <c r="G49" s="1" t="str">
        <f t="shared" si="12"/>
        <v/>
      </c>
      <c r="H49" s="1" t="str">
        <f>IF(P49="","",IF(AF49="",6,IF(AND(M49=1,OR(AF49&lt;EXPEDIENTE!$F$24,AF49&gt;EXPEDIENTE!$F$28)),6,"")))</f>
        <v/>
      </c>
      <c r="I49" s="1" t="b">
        <f t="shared" si="13"/>
        <v>0</v>
      </c>
      <c r="J49" s="1">
        <f>IF(AF48&lt;EXPEDIENTE!$H$24,-1,IF(AF48&gt;EXPEDIENTE!$H$28,1,0))</f>
        <v>-1</v>
      </c>
      <c r="K49" s="140" t="str">
        <f>IF(IFERROR(VLOOKUP(I49,AUXILIAR!$P$14:$Q$23,2,FALSE),"")="","",VLOOKUP(I49,AUXILIAR!$P$14:$Q$23,2,FALSE))</f>
        <v/>
      </c>
      <c r="L49" s="143">
        <v>42</v>
      </c>
      <c r="M49" s="103" t="str">
        <f t="shared" si="5"/>
        <v/>
      </c>
      <c r="N49" s="257"/>
      <c r="O49" s="258"/>
      <c r="P49" s="259"/>
      <c r="Q49" s="260"/>
      <c r="R49" s="261"/>
      <c r="S49" s="260"/>
      <c r="T49" s="262"/>
      <c r="U49" s="260"/>
      <c r="V49" s="263"/>
      <c r="W49" s="264"/>
      <c r="X49" s="265"/>
      <c r="Y49" s="266"/>
      <c r="Z49" s="267"/>
      <c r="AA49" s="63">
        <f t="shared" si="14"/>
        <v>0</v>
      </c>
      <c r="AB49" s="2"/>
      <c r="AC49" s="63">
        <f t="shared" si="15"/>
        <v>0</v>
      </c>
      <c r="AD49" s="156">
        <f t="shared" si="16"/>
        <v>0</v>
      </c>
      <c r="AE49" s="270"/>
      <c r="AF49" s="271"/>
      <c r="AG49" s="272"/>
      <c r="AH49" s="273"/>
      <c r="AI49" s="273"/>
      <c r="AJ49" s="274"/>
      <c r="AK49" s="275"/>
    </row>
    <row r="50" spans="2:37" ht="40.5" customHeight="1">
      <c r="B50" s="1" t="str">
        <f>IF(COUNTBLANK(N50:AK50)=20,"",IF(AND(M50&lt;&gt;"",OR(EXPEDIENTE!$F$24="",EXPEDIENTE!$F$26="")),0,""))</f>
        <v/>
      </c>
      <c r="C50" s="1" t="str">
        <f t="shared" si="9"/>
        <v/>
      </c>
      <c r="D50" s="1" t="str">
        <f t="shared" si="10"/>
        <v/>
      </c>
      <c r="E50" s="1" t="str">
        <f>IF(P50="","",IF(AND(M50=1,OR(P50&lt;EXPEDIENTE!$F$24,P50&gt;EXPEDIENTE!$F$26)),3,""))</f>
        <v/>
      </c>
      <c r="F50" s="1" t="str">
        <f t="shared" si="11"/>
        <v/>
      </c>
      <c r="G50" s="1" t="str">
        <f t="shared" si="12"/>
        <v/>
      </c>
      <c r="H50" s="1" t="str">
        <f>IF(P50="","",IF(AF50="",6,IF(AND(M50=1,OR(AF50&lt;EXPEDIENTE!$F$24,AF50&gt;EXPEDIENTE!$F$28)),6,"")))</f>
        <v/>
      </c>
      <c r="I50" s="1" t="b">
        <f t="shared" si="13"/>
        <v>0</v>
      </c>
      <c r="J50" s="1">
        <f>IF(AF49&lt;EXPEDIENTE!$H$24,-1,IF(AF49&gt;EXPEDIENTE!$H$28,1,0))</f>
        <v>-1</v>
      </c>
      <c r="K50" s="140" t="str">
        <f>IF(IFERROR(VLOOKUP(I50,AUXILIAR!$P$14:$Q$23,2,FALSE),"")="","",VLOOKUP(I50,AUXILIAR!$P$14:$Q$23,2,FALSE))</f>
        <v/>
      </c>
      <c r="L50" s="143">
        <v>43</v>
      </c>
      <c r="M50" s="103" t="str">
        <f t="shared" si="5"/>
        <v/>
      </c>
      <c r="N50" s="257"/>
      <c r="O50" s="258"/>
      <c r="P50" s="259"/>
      <c r="Q50" s="260"/>
      <c r="R50" s="261"/>
      <c r="S50" s="260"/>
      <c r="T50" s="262"/>
      <c r="U50" s="260"/>
      <c r="V50" s="263"/>
      <c r="W50" s="264"/>
      <c r="X50" s="265"/>
      <c r="Y50" s="266"/>
      <c r="Z50" s="267"/>
      <c r="AA50" s="63">
        <f t="shared" si="14"/>
        <v>0</v>
      </c>
      <c r="AB50" s="2"/>
      <c r="AC50" s="63">
        <f t="shared" si="15"/>
        <v>0</v>
      </c>
      <c r="AD50" s="156">
        <f t="shared" si="16"/>
        <v>0</v>
      </c>
      <c r="AE50" s="270"/>
      <c r="AF50" s="271"/>
      <c r="AG50" s="272"/>
      <c r="AH50" s="273"/>
      <c r="AI50" s="273"/>
      <c r="AJ50" s="274"/>
      <c r="AK50" s="275"/>
    </row>
    <row r="51" spans="2:37" ht="40.5" customHeight="1">
      <c r="B51" s="1" t="str">
        <f>IF(COUNTBLANK(N51:AK51)=20,"",IF(AND(M51&lt;&gt;"",OR(EXPEDIENTE!$F$24="",EXPEDIENTE!$F$26="")),0,""))</f>
        <v/>
      </c>
      <c r="C51" s="1" t="str">
        <f t="shared" si="9"/>
        <v/>
      </c>
      <c r="D51" s="1" t="str">
        <f t="shared" si="10"/>
        <v/>
      </c>
      <c r="E51" s="1" t="str">
        <f>IF(P51="","",IF(AND(M51=1,OR(P51&lt;EXPEDIENTE!$F$24,P51&gt;EXPEDIENTE!$F$26)),3,""))</f>
        <v/>
      </c>
      <c r="F51" s="1" t="str">
        <f t="shared" si="11"/>
        <v/>
      </c>
      <c r="G51" s="1" t="str">
        <f t="shared" si="12"/>
        <v/>
      </c>
      <c r="H51" s="1" t="str">
        <f>IF(P51="","",IF(AF51="",6,IF(AND(M51=1,OR(AF51&lt;EXPEDIENTE!$F$24,AF51&gt;EXPEDIENTE!$F$28)),6,"")))</f>
        <v/>
      </c>
      <c r="I51" s="1" t="b">
        <f t="shared" si="13"/>
        <v>0</v>
      </c>
      <c r="J51" s="1">
        <f>IF(AF50&lt;EXPEDIENTE!$H$24,-1,IF(AF50&gt;EXPEDIENTE!$H$28,1,0))</f>
        <v>-1</v>
      </c>
      <c r="K51" s="140" t="str">
        <f>IF(IFERROR(VLOOKUP(I51,AUXILIAR!$P$14:$Q$23,2,FALSE),"")="","",VLOOKUP(I51,AUXILIAR!$P$14:$Q$23,2,FALSE))</f>
        <v/>
      </c>
      <c r="L51" s="143">
        <v>44</v>
      </c>
      <c r="M51" s="103" t="str">
        <f t="shared" si="5"/>
        <v/>
      </c>
      <c r="N51" s="257"/>
      <c r="O51" s="258"/>
      <c r="P51" s="259"/>
      <c r="Q51" s="260"/>
      <c r="R51" s="261"/>
      <c r="S51" s="260"/>
      <c r="T51" s="262"/>
      <c r="U51" s="260"/>
      <c r="V51" s="263"/>
      <c r="W51" s="264"/>
      <c r="X51" s="265"/>
      <c r="Y51" s="266"/>
      <c r="Z51" s="267"/>
      <c r="AA51" s="63">
        <f t="shared" si="14"/>
        <v>0</v>
      </c>
      <c r="AB51" s="2"/>
      <c r="AC51" s="63">
        <f t="shared" si="15"/>
        <v>0</v>
      </c>
      <c r="AD51" s="156">
        <f t="shared" si="16"/>
        <v>0</v>
      </c>
      <c r="AE51" s="270"/>
      <c r="AF51" s="271"/>
      <c r="AG51" s="272"/>
      <c r="AH51" s="273"/>
      <c r="AI51" s="273"/>
      <c r="AJ51" s="274"/>
      <c r="AK51" s="275"/>
    </row>
    <row r="52" spans="2:37" ht="40.5" customHeight="1">
      <c r="B52" s="1" t="str">
        <f>IF(COUNTBLANK(N52:AK52)=20,"",IF(AND(M52&lt;&gt;"",OR(EXPEDIENTE!$F$24="",EXPEDIENTE!$F$26="")),0,""))</f>
        <v/>
      </c>
      <c r="C52" s="1" t="str">
        <f t="shared" si="9"/>
        <v/>
      </c>
      <c r="D52" s="1" t="str">
        <f t="shared" si="10"/>
        <v/>
      </c>
      <c r="E52" s="1" t="str">
        <f>IF(P52="","",IF(AND(M52=1,OR(P52&lt;EXPEDIENTE!$F$24,P52&gt;EXPEDIENTE!$F$26)),3,""))</f>
        <v/>
      </c>
      <c r="F52" s="1" t="str">
        <f t="shared" si="11"/>
        <v/>
      </c>
      <c r="G52" s="1" t="str">
        <f t="shared" si="12"/>
        <v/>
      </c>
      <c r="H52" s="1" t="str">
        <f>IF(P52="","",IF(AF52="",6,IF(AND(M52=1,OR(AF52&lt;EXPEDIENTE!$F$24,AF52&gt;EXPEDIENTE!$F$28)),6,"")))</f>
        <v/>
      </c>
      <c r="I52" s="1" t="b">
        <f t="shared" si="13"/>
        <v>0</v>
      </c>
      <c r="J52" s="1">
        <f>IF(AF51&lt;EXPEDIENTE!$H$24,-1,IF(AF51&gt;EXPEDIENTE!$H$28,1,0))</f>
        <v>-1</v>
      </c>
      <c r="K52" s="140" t="str">
        <f>IF(IFERROR(VLOOKUP(I52,AUXILIAR!$P$14:$Q$23,2,FALSE),"")="","",VLOOKUP(I52,AUXILIAR!$P$14:$Q$23,2,FALSE))</f>
        <v/>
      </c>
      <c r="L52" s="143">
        <v>45</v>
      </c>
      <c r="M52" s="103" t="str">
        <f t="shared" si="5"/>
        <v/>
      </c>
      <c r="N52" s="257"/>
      <c r="O52" s="258"/>
      <c r="P52" s="259"/>
      <c r="Q52" s="260"/>
      <c r="R52" s="261"/>
      <c r="S52" s="260"/>
      <c r="T52" s="262"/>
      <c r="U52" s="260"/>
      <c r="V52" s="263"/>
      <c r="W52" s="264"/>
      <c r="X52" s="265"/>
      <c r="Y52" s="266"/>
      <c r="Z52" s="267"/>
      <c r="AA52" s="63">
        <f t="shared" si="14"/>
        <v>0</v>
      </c>
      <c r="AB52" s="2"/>
      <c r="AC52" s="63">
        <f t="shared" si="15"/>
        <v>0</v>
      </c>
      <c r="AD52" s="156">
        <f t="shared" si="16"/>
        <v>0</v>
      </c>
      <c r="AE52" s="270"/>
      <c r="AF52" s="271"/>
      <c r="AG52" s="272"/>
      <c r="AH52" s="273"/>
      <c r="AI52" s="273"/>
      <c r="AJ52" s="274"/>
      <c r="AK52" s="275"/>
    </row>
    <row r="53" spans="2:37" ht="40.5" customHeight="1">
      <c r="B53" s="1" t="str">
        <f>IF(COUNTBLANK(N53:AK53)=20,"",IF(AND(M53&lt;&gt;"",OR(EXPEDIENTE!$F$24="",EXPEDIENTE!$F$26="")),0,""))</f>
        <v/>
      </c>
      <c r="C53" s="1" t="str">
        <f t="shared" si="9"/>
        <v/>
      </c>
      <c r="D53" s="1" t="str">
        <f t="shared" si="10"/>
        <v/>
      </c>
      <c r="E53" s="1" t="str">
        <f>IF(P53="","",IF(AND(M53=1,OR(P53&lt;EXPEDIENTE!$F$24,P53&gt;EXPEDIENTE!$F$26)),3,""))</f>
        <v/>
      </c>
      <c r="F53" s="1" t="str">
        <f t="shared" si="11"/>
        <v/>
      </c>
      <c r="G53" s="1" t="str">
        <f t="shared" si="12"/>
        <v/>
      </c>
      <c r="H53" s="1" t="str">
        <f>IF(P53="","",IF(AF53="",6,IF(AND(M53=1,OR(AF53&lt;EXPEDIENTE!$F$24,AF53&gt;EXPEDIENTE!$F$28)),6,"")))</f>
        <v/>
      </c>
      <c r="I53" s="1" t="b">
        <f t="shared" si="13"/>
        <v>0</v>
      </c>
      <c r="J53" s="1">
        <f>IF(AF52&lt;EXPEDIENTE!$H$24,-1,IF(AF52&gt;EXPEDIENTE!$H$28,1,0))</f>
        <v>-1</v>
      </c>
      <c r="K53" s="140" t="str">
        <f>IF(IFERROR(VLOOKUP(I53,AUXILIAR!$P$14:$Q$23,2,FALSE),"")="","",VLOOKUP(I53,AUXILIAR!$P$14:$Q$23,2,FALSE))</f>
        <v/>
      </c>
      <c r="L53" s="143">
        <v>46</v>
      </c>
      <c r="M53" s="103" t="str">
        <f t="shared" si="5"/>
        <v/>
      </c>
      <c r="N53" s="257"/>
      <c r="O53" s="258"/>
      <c r="P53" s="259"/>
      <c r="Q53" s="260"/>
      <c r="R53" s="261"/>
      <c r="S53" s="260"/>
      <c r="T53" s="262"/>
      <c r="U53" s="260"/>
      <c r="V53" s="263"/>
      <c r="W53" s="264"/>
      <c r="X53" s="265"/>
      <c r="Y53" s="266"/>
      <c r="Z53" s="267"/>
      <c r="AA53" s="63">
        <f t="shared" si="14"/>
        <v>0</v>
      </c>
      <c r="AB53" s="2"/>
      <c r="AC53" s="63">
        <f t="shared" si="15"/>
        <v>0</v>
      </c>
      <c r="AD53" s="156">
        <f t="shared" si="16"/>
        <v>0</v>
      </c>
      <c r="AE53" s="270"/>
      <c r="AF53" s="271"/>
      <c r="AG53" s="272"/>
      <c r="AH53" s="273"/>
      <c r="AI53" s="273"/>
      <c r="AJ53" s="274"/>
      <c r="AK53" s="275"/>
    </row>
    <row r="54" spans="2:37" ht="40.5" customHeight="1">
      <c r="B54" s="1" t="str">
        <f>IF(COUNTBLANK(N54:AK54)=20,"",IF(AND(M54&lt;&gt;"",OR(EXPEDIENTE!$F$24="",EXPEDIENTE!$F$26="")),0,""))</f>
        <v/>
      </c>
      <c r="C54" s="1" t="str">
        <f t="shared" si="9"/>
        <v/>
      </c>
      <c r="D54" s="1" t="str">
        <f t="shared" si="10"/>
        <v/>
      </c>
      <c r="E54" s="1" t="str">
        <f>IF(P54="","",IF(AND(M54=1,OR(P54&lt;EXPEDIENTE!$F$24,P54&gt;EXPEDIENTE!$F$26)),3,""))</f>
        <v/>
      </c>
      <c r="F54" s="1" t="str">
        <f t="shared" si="11"/>
        <v/>
      </c>
      <c r="G54" s="1" t="str">
        <f t="shared" si="12"/>
        <v/>
      </c>
      <c r="H54" s="1" t="str">
        <f>IF(P54="","",IF(AF54="",6,IF(AND(M54=1,OR(AF54&lt;EXPEDIENTE!$F$24,AF54&gt;EXPEDIENTE!$F$28)),6,"")))</f>
        <v/>
      </c>
      <c r="I54" s="1" t="b">
        <f t="shared" si="13"/>
        <v>0</v>
      </c>
      <c r="J54" s="1">
        <f>IF(AF53&lt;EXPEDIENTE!$H$24,-1,IF(AF53&gt;EXPEDIENTE!$H$28,1,0))</f>
        <v>-1</v>
      </c>
      <c r="K54" s="140" t="str">
        <f>IF(IFERROR(VLOOKUP(I54,AUXILIAR!$P$14:$Q$23,2,FALSE),"")="","",VLOOKUP(I54,AUXILIAR!$P$14:$Q$23,2,FALSE))</f>
        <v/>
      </c>
      <c r="L54" s="143">
        <v>47</v>
      </c>
      <c r="M54" s="103" t="str">
        <f t="shared" si="5"/>
        <v/>
      </c>
      <c r="N54" s="257"/>
      <c r="O54" s="258"/>
      <c r="P54" s="259"/>
      <c r="Q54" s="260"/>
      <c r="R54" s="261"/>
      <c r="S54" s="260"/>
      <c r="T54" s="262"/>
      <c r="U54" s="260"/>
      <c r="V54" s="263"/>
      <c r="W54" s="264"/>
      <c r="X54" s="265"/>
      <c r="Y54" s="266"/>
      <c r="Z54" s="267"/>
      <c r="AA54" s="63">
        <f t="shared" si="14"/>
        <v>0</v>
      </c>
      <c r="AB54" s="2"/>
      <c r="AC54" s="63">
        <f t="shared" si="15"/>
        <v>0</v>
      </c>
      <c r="AD54" s="156">
        <f t="shared" si="16"/>
        <v>0</v>
      </c>
      <c r="AE54" s="270"/>
      <c r="AF54" s="271"/>
      <c r="AG54" s="272"/>
      <c r="AH54" s="273"/>
      <c r="AI54" s="273"/>
      <c r="AJ54" s="274"/>
      <c r="AK54" s="275"/>
    </row>
    <row r="55" spans="2:37" ht="40.5" customHeight="1">
      <c r="B55" s="1" t="str">
        <f>IF(COUNTBLANK(N55:AK55)=20,"",IF(AND(M55&lt;&gt;"",OR(EXPEDIENTE!$F$24="",EXPEDIENTE!$F$26="")),0,""))</f>
        <v/>
      </c>
      <c r="C55" s="1" t="str">
        <f t="shared" si="9"/>
        <v/>
      </c>
      <c r="D55" s="1" t="str">
        <f t="shared" si="10"/>
        <v/>
      </c>
      <c r="E55" s="1" t="str">
        <f>IF(P55="","",IF(AND(M55=1,OR(P55&lt;EXPEDIENTE!$F$24,P55&gt;EXPEDIENTE!$F$26)),3,""))</f>
        <v/>
      </c>
      <c r="F55" s="1" t="str">
        <f t="shared" si="11"/>
        <v/>
      </c>
      <c r="G55" s="1" t="str">
        <f t="shared" si="12"/>
        <v/>
      </c>
      <c r="H55" s="1" t="str">
        <f>IF(P55="","",IF(AF55="",6,IF(AND(M55=1,OR(AF55&lt;EXPEDIENTE!$F$24,AF55&gt;EXPEDIENTE!$F$28)),6,"")))</f>
        <v/>
      </c>
      <c r="I55" s="1" t="b">
        <f t="shared" si="13"/>
        <v>0</v>
      </c>
      <c r="J55" s="1">
        <f>IF(AF54&lt;EXPEDIENTE!$H$24,-1,IF(AF54&gt;EXPEDIENTE!$H$28,1,0))</f>
        <v>-1</v>
      </c>
      <c r="K55" s="140" t="str">
        <f>IF(IFERROR(VLOOKUP(I55,AUXILIAR!$P$14:$Q$23,2,FALSE),"")="","",VLOOKUP(I55,AUXILIAR!$P$14:$Q$23,2,FALSE))</f>
        <v/>
      </c>
      <c r="L55" s="143">
        <v>48</v>
      </c>
      <c r="M55" s="103" t="str">
        <f t="shared" si="5"/>
        <v/>
      </c>
      <c r="N55" s="257"/>
      <c r="O55" s="258"/>
      <c r="P55" s="259"/>
      <c r="Q55" s="260"/>
      <c r="R55" s="261"/>
      <c r="S55" s="260"/>
      <c r="T55" s="262"/>
      <c r="U55" s="260"/>
      <c r="V55" s="263"/>
      <c r="W55" s="264"/>
      <c r="X55" s="265"/>
      <c r="Y55" s="266"/>
      <c r="Z55" s="267"/>
      <c r="AA55" s="63">
        <f t="shared" si="14"/>
        <v>0</v>
      </c>
      <c r="AB55" s="2"/>
      <c r="AC55" s="63">
        <f t="shared" si="15"/>
        <v>0</v>
      </c>
      <c r="AD55" s="156">
        <f t="shared" si="16"/>
        <v>0</v>
      </c>
      <c r="AE55" s="270"/>
      <c r="AF55" s="271"/>
      <c r="AG55" s="272"/>
      <c r="AH55" s="273"/>
      <c r="AI55" s="273"/>
      <c r="AJ55" s="274"/>
      <c r="AK55" s="275"/>
    </row>
    <row r="56" spans="2:37" ht="40.5" customHeight="1">
      <c r="B56" s="1" t="str">
        <f>IF(COUNTBLANK(N56:AK56)=20,"",IF(AND(M56&lt;&gt;"",OR(EXPEDIENTE!$F$24="",EXPEDIENTE!$F$26="")),0,""))</f>
        <v/>
      </c>
      <c r="C56" s="1" t="str">
        <f t="shared" si="9"/>
        <v/>
      </c>
      <c r="D56" s="1" t="str">
        <f t="shared" si="10"/>
        <v/>
      </c>
      <c r="E56" s="1" t="str">
        <f>IF(P56="","",IF(AND(M56=1,OR(P56&lt;EXPEDIENTE!$F$24,P56&gt;EXPEDIENTE!$F$26)),3,""))</f>
        <v/>
      </c>
      <c r="F56" s="1" t="str">
        <f t="shared" si="11"/>
        <v/>
      </c>
      <c r="G56" s="1" t="str">
        <f t="shared" si="12"/>
        <v/>
      </c>
      <c r="H56" s="1" t="str">
        <f>IF(P56="","",IF(AF56="",6,IF(AND(M56=1,OR(AF56&lt;EXPEDIENTE!$F$24,AF56&gt;EXPEDIENTE!$F$28)),6,"")))</f>
        <v/>
      </c>
      <c r="I56" s="1" t="b">
        <f t="shared" si="13"/>
        <v>0</v>
      </c>
      <c r="J56" s="1">
        <f>IF(AF55&lt;EXPEDIENTE!$H$24,-1,IF(AF55&gt;EXPEDIENTE!$H$28,1,0))</f>
        <v>-1</v>
      </c>
      <c r="K56" s="140" t="str">
        <f>IF(IFERROR(VLOOKUP(I56,AUXILIAR!$P$14:$Q$23,2,FALSE),"")="","",VLOOKUP(I56,AUXILIAR!$P$14:$Q$23,2,FALSE))</f>
        <v/>
      </c>
      <c r="L56" s="143">
        <v>49</v>
      </c>
      <c r="M56" s="103" t="str">
        <f t="shared" si="5"/>
        <v/>
      </c>
      <c r="N56" s="257"/>
      <c r="O56" s="258"/>
      <c r="P56" s="259"/>
      <c r="Q56" s="260"/>
      <c r="R56" s="261"/>
      <c r="S56" s="260"/>
      <c r="T56" s="262"/>
      <c r="U56" s="260"/>
      <c r="V56" s="263"/>
      <c r="W56" s="264"/>
      <c r="X56" s="265"/>
      <c r="Y56" s="266"/>
      <c r="Z56" s="267"/>
      <c r="AA56" s="63">
        <f t="shared" si="14"/>
        <v>0</v>
      </c>
      <c r="AB56" s="2"/>
      <c r="AC56" s="63">
        <f t="shared" si="15"/>
        <v>0</v>
      </c>
      <c r="AD56" s="156">
        <f t="shared" si="16"/>
        <v>0</v>
      </c>
      <c r="AE56" s="270"/>
      <c r="AF56" s="271"/>
      <c r="AG56" s="272"/>
      <c r="AH56" s="273"/>
      <c r="AI56" s="273"/>
      <c r="AJ56" s="274"/>
      <c r="AK56" s="275"/>
    </row>
    <row r="57" spans="2:37" ht="40.5" customHeight="1">
      <c r="B57" s="1" t="str">
        <f>IF(COUNTBLANK(N57:AK57)=20,"",IF(AND(M57&lt;&gt;"",OR(EXPEDIENTE!$F$24="",EXPEDIENTE!$F$26="")),0,""))</f>
        <v/>
      </c>
      <c r="C57" s="1" t="str">
        <f t="shared" si="9"/>
        <v/>
      </c>
      <c r="D57" s="1" t="str">
        <f t="shared" si="10"/>
        <v/>
      </c>
      <c r="E57" s="1" t="str">
        <f>IF(P57="","",IF(AND(M57=1,OR(P57&lt;EXPEDIENTE!$F$24,P57&gt;EXPEDIENTE!$F$26)),3,""))</f>
        <v/>
      </c>
      <c r="F57" s="1" t="str">
        <f t="shared" si="11"/>
        <v/>
      </c>
      <c r="G57" s="1" t="str">
        <f t="shared" si="12"/>
        <v/>
      </c>
      <c r="H57" s="1" t="str">
        <f>IF(P57="","",IF(AF57="",6,IF(AND(M57=1,OR(AF57&lt;EXPEDIENTE!$F$24,AF57&gt;EXPEDIENTE!$F$28)),6,"")))</f>
        <v/>
      </c>
      <c r="I57" s="1" t="b">
        <f t="shared" si="13"/>
        <v>0</v>
      </c>
      <c r="J57" s="1">
        <f>IF(AF56&lt;EXPEDIENTE!$H$24,-1,IF(AF56&gt;EXPEDIENTE!$H$28,1,0))</f>
        <v>-1</v>
      </c>
      <c r="K57" s="140" t="str">
        <f>IF(IFERROR(VLOOKUP(I57,AUXILIAR!$P$14:$Q$23,2,FALSE),"")="","",VLOOKUP(I57,AUXILIAR!$P$14:$Q$23,2,FALSE))</f>
        <v/>
      </c>
      <c r="L57" s="143">
        <v>50</v>
      </c>
      <c r="M57" s="103" t="str">
        <f t="shared" si="5"/>
        <v/>
      </c>
      <c r="N57" s="257"/>
      <c r="O57" s="258"/>
      <c r="P57" s="259"/>
      <c r="Q57" s="260"/>
      <c r="R57" s="261"/>
      <c r="S57" s="260"/>
      <c r="T57" s="262"/>
      <c r="U57" s="260"/>
      <c r="V57" s="263"/>
      <c r="W57" s="264"/>
      <c r="X57" s="265"/>
      <c r="Y57" s="266"/>
      <c r="Z57" s="267"/>
      <c r="AA57" s="63">
        <f t="shared" si="14"/>
        <v>0</v>
      </c>
      <c r="AB57" s="2"/>
      <c r="AC57" s="63">
        <f t="shared" si="15"/>
        <v>0</v>
      </c>
      <c r="AD57" s="156">
        <f t="shared" si="16"/>
        <v>0</v>
      </c>
      <c r="AE57" s="270"/>
      <c r="AF57" s="271"/>
      <c r="AG57" s="272"/>
      <c r="AH57" s="273"/>
      <c r="AI57" s="273"/>
      <c r="AJ57" s="274"/>
      <c r="AK57" s="275"/>
    </row>
    <row r="58" spans="2:37" ht="40.5" customHeight="1">
      <c r="B58" s="1" t="str">
        <f>IF(COUNTBLANK(N58:AK58)=20,"",IF(AND(M58&lt;&gt;"",OR(EXPEDIENTE!$F$24="",EXPEDIENTE!$F$26="")),0,""))</f>
        <v/>
      </c>
      <c r="C58" s="1" t="str">
        <f t="shared" si="9"/>
        <v/>
      </c>
      <c r="D58" s="1" t="str">
        <f t="shared" si="10"/>
        <v/>
      </c>
      <c r="E58" s="1" t="str">
        <f>IF(P58="","",IF(AND(M58=1,OR(P58&lt;EXPEDIENTE!$F$24,P58&gt;EXPEDIENTE!$F$26)),3,""))</f>
        <v/>
      </c>
      <c r="F58" s="1" t="str">
        <f t="shared" si="11"/>
        <v/>
      </c>
      <c r="G58" s="1" t="str">
        <f t="shared" si="12"/>
        <v/>
      </c>
      <c r="H58" s="1" t="str">
        <f>IF(P58="","",IF(AF58="",6,IF(AND(M58=1,OR(AF58&lt;EXPEDIENTE!$F$24,AF58&gt;EXPEDIENTE!$F$28)),6,"")))</f>
        <v/>
      </c>
      <c r="I58" s="1" t="b">
        <f t="shared" si="13"/>
        <v>0</v>
      </c>
      <c r="J58" s="1">
        <f>IF(AF57&lt;EXPEDIENTE!$H$24,-1,IF(AF57&gt;EXPEDIENTE!$H$28,1,0))</f>
        <v>-1</v>
      </c>
      <c r="K58" s="140" t="str">
        <f>IF(IFERROR(VLOOKUP(I58,AUXILIAR!$P$14:$Q$23,2,FALSE),"")="","",VLOOKUP(I58,AUXILIAR!$P$14:$Q$23,2,FALSE))</f>
        <v/>
      </c>
      <c r="L58" s="143">
        <v>51</v>
      </c>
      <c r="M58" s="103" t="str">
        <f t="shared" si="5"/>
        <v/>
      </c>
      <c r="N58" s="257"/>
      <c r="O58" s="258"/>
      <c r="P58" s="259"/>
      <c r="Q58" s="260"/>
      <c r="R58" s="261"/>
      <c r="S58" s="260"/>
      <c r="T58" s="262"/>
      <c r="U58" s="260"/>
      <c r="V58" s="263"/>
      <c r="W58" s="264"/>
      <c r="X58" s="265"/>
      <c r="Y58" s="266"/>
      <c r="Z58" s="267"/>
      <c r="AA58" s="63">
        <f t="shared" si="14"/>
        <v>0</v>
      </c>
      <c r="AB58" s="2"/>
      <c r="AC58" s="63">
        <f t="shared" si="15"/>
        <v>0</v>
      </c>
      <c r="AD58" s="156">
        <f t="shared" si="16"/>
        <v>0</v>
      </c>
      <c r="AE58" s="270"/>
      <c r="AF58" s="271"/>
      <c r="AG58" s="272"/>
      <c r="AH58" s="273"/>
      <c r="AI58" s="273"/>
      <c r="AJ58" s="274"/>
      <c r="AK58" s="275"/>
    </row>
    <row r="59" spans="2:37" ht="40.5" customHeight="1">
      <c r="B59" s="1" t="str">
        <f>IF(COUNTBLANK(N59:AK59)=20,"",IF(AND(M59&lt;&gt;"",OR(EXPEDIENTE!$F$24="",EXPEDIENTE!$F$26="")),0,""))</f>
        <v/>
      </c>
      <c r="C59" s="1" t="str">
        <f t="shared" si="9"/>
        <v/>
      </c>
      <c r="D59" s="1" t="str">
        <f t="shared" si="10"/>
        <v/>
      </c>
      <c r="E59" s="1" t="str">
        <f>IF(P59="","",IF(AND(M59=1,OR(P59&lt;EXPEDIENTE!$F$24,P59&gt;EXPEDIENTE!$F$26)),3,""))</f>
        <v/>
      </c>
      <c r="F59" s="1" t="str">
        <f t="shared" si="11"/>
        <v/>
      </c>
      <c r="G59" s="1" t="str">
        <f t="shared" si="12"/>
        <v/>
      </c>
      <c r="H59" s="1" t="str">
        <f>IF(P59="","",IF(AF59="",6,IF(AND(M59=1,OR(AF59&lt;EXPEDIENTE!$F$24,AF59&gt;EXPEDIENTE!$F$28)),6,"")))</f>
        <v/>
      </c>
      <c r="I59" s="1" t="b">
        <f t="shared" si="13"/>
        <v>0</v>
      </c>
      <c r="J59" s="1">
        <f>IF(AF58&lt;EXPEDIENTE!$H$24,-1,IF(AF58&gt;EXPEDIENTE!$H$28,1,0))</f>
        <v>-1</v>
      </c>
      <c r="K59" s="140" t="str">
        <f>IF(IFERROR(VLOOKUP(I59,AUXILIAR!$P$14:$Q$23,2,FALSE),"")="","",VLOOKUP(I59,AUXILIAR!$P$14:$Q$23,2,FALSE))</f>
        <v/>
      </c>
      <c r="L59" s="143">
        <v>52</v>
      </c>
      <c r="M59" s="103" t="str">
        <f t="shared" si="5"/>
        <v/>
      </c>
      <c r="N59" s="257"/>
      <c r="O59" s="258"/>
      <c r="P59" s="259"/>
      <c r="Q59" s="260"/>
      <c r="R59" s="261"/>
      <c r="S59" s="260"/>
      <c r="T59" s="262"/>
      <c r="U59" s="260"/>
      <c r="V59" s="263"/>
      <c r="W59" s="264"/>
      <c r="X59" s="265"/>
      <c r="Y59" s="266"/>
      <c r="Z59" s="267"/>
      <c r="AA59" s="63">
        <f t="shared" si="14"/>
        <v>0</v>
      </c>
      <c r="AB59" s="2"/>
      <c r="AC59" s="63">
        <f t="shared" si="15"/>
        <v>0</v>
      </c>
      <c r="AD59" s="156">
        <f t="shared" si="16"/>
        <v>0</v>
      </c>
      <c r="AE59" s="270"/>
      <c r="AF59" s="271"/>
      <c r="AG59" s="272"/>
      <c r="AH59" s="273"/>
      <c r="AI59" s="273"/>
      <c r="AJ59" s="274"/>
      <c r="AK59" s="275"/>
    </row>
    <row r="60" spans="2:37" ht="40.5" customHeight="1">
      <c r="B60" s="1" t="str">
        <f>IF(COUNTBLANK(N60:AK60)=20,"",IF(AND(M60&lt;&gt;"",OR(EXPEDIENTE!$F$24="",EXPEDIENTE!$F$26="")),0,""))</f>
        <v/>
      </c>
      <c r="C60" s="1" t="str">
        <f t="shared" si="9"/>
        <v/>
      </c>
      <c r="D60" s="1" t="str">
        <f t="shared" si="10"/>
        <v/>
      </c>
      <c r="E60" s="1" t="str">
        <f>IF(P60="","",IF(AND(M60=1,OR(P60&lt;EXPEDIENTE!$F$24,P60&gt;EXPEDIENTE!$F$26)),3,""))</f>
        <v/>
      </c>
      <c r="F60" s="1" t="str">
        <f t="shared" si="11"/>
        <v/>
      </c>
      <c r="G60" s="1" t="str">
        <f t="shared" si="12"/>
        <v/>
      </c>
      <c r="H60" s="1" t="str">
        <f>IF(P60="","",IF(AF60="",6,IF(AND(M60=1,OR(AF60&lt;EXPEDIENTE!$F$24,AF60&gt;EXPEDIENTE!$F$28)),6,"")))</f>
        <v/>
      </c>
      <c r="I60" s="1" t="b">
        <f t="shared" si="13"/>
        <v>0</v>
      </c>
      <c r="J60" s="1">
        <f>IF(AF59&lt;EXPEDIENTE!$H$24,-1,IF(AF59&gt;EXPEDIENTE!$H$28,1,0))</f>
        <v>-1</v>
      </c>
      <c r="K60" s="140" t="str">
        <f>IF(IFERROR(VLOOKUP(I60,AUXILIAR!$P$14:$Q$23,2,FALSE),"")="","",VLOOKUP(I60,AUXILIAR!$P$14:$Q$23,2,FALSE))</f>
        <v/>
      </c>
      <c r="L60" s="143">
        <v>53</v>
      </c>
      <c r="M60" s="103" t="str">
        <f t="shared" si="5"/>
        <v/>
      </c>
      <c r="N60" s="257"/>
      <c r="O60" s="258"/>
      <c r="P60" s="259"/>
      <c r="Q60" s="260"/>
      <c r="R60" s="261"/>
      <c r="S60" s="260"/>
      <c r="T60" s="262"/>
      <c r="U60" s="260"/>
      <c r="V60" s="263"/>
      <c r="W60" s="264"/>
      <c r="X60" s="265"/>
      <c r="Y60" s="266"/>
      <c r="Z60" s="267"/>
      <c r="AA60" s="63">
        <f t="shared" si="14"/>
        <v>0</v>
      </c>
      <c r="AB60" s="2"/>
      <c r="AC60" s="63">
        <f t="shared" si="15"/>
        <v>0</v>
      </c>
      <c r="AD60" s="156">
        <f t="shared" si="16"/>
        <v>0</v>
      </c>
      <c r="AE60" s="270"/>
      <c r="AF60" s="271"/>
      <c r="AG60" s="272"/>
      <c r="AH60" s="273"/>
      <c r="AI60" s="273"/>
      <c r="AJ60" s="274"/>
      <c r="AK60" s="275"/>
    </row>
    <row r="61" spans="2:37" ht="40.5" customHeight="1">
      <c r="B61" s="1" t="str">
        <f>IF(COUNTBLANK(N61:AK61)=20,"",IF(AND(M61&lt;&gt;"",OR(EXPEDIENTE!$F$24="",EXPEDIENTE!$F$26="")),0,""))</f>
        <v/>
      </c>
      <c r="C61" s="1" t="str">
        <f t="shared" si="9"/>
        <v/>
      </c>
      <c r="D61" s="1" t="str">
        <f t="shared" si="10"/>
        <v/>
      </c>
      <c r="E61" s="1" t="str">
        <f>IF(P61="","",IF(AND(M61=1,OR(P61&lt;EXPEDIENTE!$F$24,P61&gt;EXPEDIENTE!$F$26)),3,""))</f>
        <v/>
      </c>
      <c r="F61" s="1" t="str">
        <f t="shared" si="11"/>
        <v/>
      </c>
      <c r="G61" s="1" t="str">
        <f t="shared" si="12"/>
        <v/>
      </c>
      <c r="H61" s="1" t="str">
        <f>IF(P61="","",IF(AF61="",6,IF(AND(M61=1,OR(AF61&lt;EXPEDIENTE!$F$24,AF61&gt;EXPEDIENTE!$F$28)),6,"")))</f>
        <v/>
      </c>
      <c r="I61" s="1" t="b">
        <f t="shared" si="13"/>
        <v>0</v>
      </c>
      <c r="J61" s="1">
        <f>IF(AF60&lt;EXPEDIENTE!$H$24,-1,IF(AF60&gt;EXPEDIENTE!$H$28,1,0))</f>
        <v>-1</v>
      </c>
      <c r="K61" s="140" t="str">
        <f>IF(IFERROR(VLOOKUP(I61,AUXILIAR!$P$14:$Q$23,2,FALSE),"")="","",VLOOKUP(I61,AUXILIAR!$P$14:$Q$23,2,FALSE))</f>
        <v/>
      </c>
      <c r="L61" s="143">
        <v>54</v>
      </c>
      <c r="M61" s="103" t="str">
        <f t="shared" si="5"/>
        <v/>
      </c>
      <c r="N61" s="257"/>
      <c r="O61" s="258"/>
      <c r="P61" s="259"/>
      <c r="Q61" s="260"/>
      <c r="R61" s="261"/>
      <c r="S61" s="260"/>
      <c r="T61" s="262"/>
      <c r="U61" s="260"/>
      <c r="V61" s="263"/>
      <c r="W61" s="264"/>
      <c r="X61" s="265"/>
      <c r="Y61" s="266"/>
      <c r="Z61" s="267"/>
      <c r="AA61" s="63">
        <f t="shared" si="14"/>
        <v>0</v>
      </c>
      <c r="AB61" s="2"/>
      <c r="AC61" s="63">
        <f t="shared" si="15"/>
        <v>0</v>
      </c>
      <c r="AD61" s="156">
        <f t="shared" si="16"/>
        <v>0</v>
      </c>
      <c r="AE61" s="270"/>
      <c r="AF61" s="271"/>
      <c r="AG61" s="272"/>
      <c r="AH61" s="273"/>
      <c r="AI61" s="273"/>
      <c r="AJ61" s="274"/>
      <c r="AK61" s="275"/>
    </row>
    <row r="62" spans="2:37" ht="40.5" customHeight="1">
      <c r="B62" s="1" t="str">
        <f>IF(COUNTBLANK(N62:AK62)=20,"",IF(AND(M62&lt;&gt;"",OR(EXPEDIENTE!$F$24="",EXPEDIENTE!$F$26="")),0,""))</f>
        <v/>
      </c>
      <c r="C62" s="1" t="str">
        <f t="shared" si="9"/>
        <v/>
      </c>
      <c r="D62" s="1" t="str">
        <f t="shared" si="10"/>
        <v/>
      </c>
      <c r="E62" s="1" t="str">
        <f>IF(P62="","",IF(AND(M62=1,OR(P62&lt;EXPEDIENTE!$F$24,P62&gt;EXPEDIENTE!$F$26)),3,""))</f>
        <v/>
      </c>
      <c r="F62" s="1" t="str">
        <f t="shared" si="11"/>
        <v/>
      </c>
      <c r="G62" s="1" t="str">
        <f t="shared" si="12"/>
        <v/>
      </c>
      <c r="H62" s="1" t="str">
        <f>IF(P62="","",IF(AF62="",6,IF(AND(M62=1,OR(AF62&lt;EXPEDIENTE!$F$24,AF62&gt;EXPEDIENTE!$F$28)),6,"")))</f>
        <v/>
      </c>
      <c r="I62" s="1" t="b">
        <f t="shared" si="13"/>
        <v>0</v>
      </c>
      <c r="J62" s="1">
        <f>IF(AF61&lt;EXPEDIENTE!$H$24,-1,IF(AF61&gt;EXPEDIENTE!$H$28,1,0))</f>
        <v>-1</v>
      </c>
      <c r="K62" s="140" t="str">
        <f>IF(IFERROR(VLOOKUP(I62,AUXILIAR!$P$14:$Q$23,2,FALSE),"")="","",VLOOKUP(I62,AUXILIAR!$P$14:$Q$23,2,FALSE))</f>
        <v/>
      </c>
      <c r="L62" s="143">
        <v>55</v>
      </c>
      <c r="M62" s="103" t="str">
        <f t="shared" si="5"/>
        <v/>
      </c>
      <c r="N62" s="257"/>
      <c r="O62" s="258"/>
      <c r="P62" s="259"/>
      <c r="Q62" s="260"/>
      <c r="R62" s="261"/>
      <c r="S62" s="260"/>
      <c r="T62" s="262"/>
      <c r="U62" s="260"/>
      <c r="V62" s="263"/>
      <c r="W62" s="264"/>
      <c r="X62" s="265"/>
      <c r="Y62" s="266"/>
      <c r="Z62" s="267"/>
      <c r="AA62" s="63">
        <f t="shared" si="14"/>
        <v>0</v>
      </c>
      <c r="AB62" s="2"/>
      <c r="AC62" s="63">
        <f t="shared" si="15"/>
        <v>0</v>
      </c>
      <c r="AD62" s="156">
        <f t="shared" si="16"/>
        <v>0</v>
      </c>
      <c r="AE62" s="270"/>
      <c r="AF62" s="271"/>
      <c r="AG62" s="272"/>
      <c r="AH62" s="273"/>
      <c r="AI62" s="273"/>
      <c r="AJ62" s="274"/>
      <c r="AK62" s="275"/>
    </row>
    <row r="63" spans="2:37" ht="40.5" customHeight="1">
      <c r="B63" s="1" t="str">
        <f>IF(COUNTBLANK(N63:AK63)=20,"",IF(AND(M63&lt;&gt;"",OR(EXPEDIENTE!$F$24="",EXPEDIENTE!$F$26="")),0,""))</f>
        <v/>
      </c>
      <c r="C63" s="1" t="str">
        <f t="shared" si="9"/>
        <v/>
      </c>
      <c r="D63" s="1" t="str">
        <f t="shared" si="10"/>
        <v/>
      </c>
      <c r="E63" s="1" t="str">
        <f>IF(P63="","",IF(AND(M63=1,OR(P63&lt;EXPEDIENTE!$F$24,P63&gt;EXPEDIENTE!$F$26)),3,""))</f>
        <v/>
      </c>
      <c r="F63" s="1" t="str">
        <f t="shared" si="11"/>
        <v/>
      </c>
      <c r="G63" s="1" t="str">
        <f t="shared" si="12"/>
        <v/>
      </c>
      <c r="H63" s="1" t="str">
        <f>IF(P63="","",IF(AF63="",6,IF(AND(M63=1,OR(AF63&lt;EXPEDIENTE!$F$24,AF63&gt;EXPEDIENTE!$F$28)),6,"")))</f>
        <v/>
      </c>
      <c r="I63" s="1" t="b">
        <f t="shared" si="13"/>
        <v>0</v>
      </c>
      <c r="J63" s="1">
        <f>IF(AF62&lt;EXPEDIENTE!$H$24,-1,IF(AF62&gt;EXPEDIENTE!$H$28,1,0))</f>
        <v>-1</v>
      </c>
      <c r="K63" s="140" t="str">
        <f>IF(IFERROR(VLOOKUP(I63,AUXILIAR!$P$14:$Q$23,2,FALSE),"")="","",VLOOKUP(I63,AUXILIAR!$P$14:$Q$23,2,FALSE))</f>
        <v/>
      </c>
      <c r="L63" s="143">
        <v>56</v>
      </c>
      <c r="M63" s="103" t="str">
        <f t="shared" si="5"/>
        <v/>
      </c>
      <c r="N63" s="257"/>
      <c r="O63" s="258"/>
      <c r="P63" s="259"/>
      <c r="Q63" s="260"/>
      <c r="R63" s="261"/>
      <c r="S63" s="260"/>
      <c r="T63" s="262"/>
      <c r="U63" s="260"/>
      <c r="V63" s="263"/>
      <c r="W63" s="264"/>
      <c r="X63" s="265"/>
      <c r="Y63" s="266"/>
      <c r="Z63" s="267"/>
      <c r="AA63" s="63">
        <f t="shared" si="14"/>
        <v>0</v>
      </c>
      <c r="AB63" s="2"/>
      <c r="AC63" s="63">
        <f t="shared" si="15"/>
        <v>0</v>
      </c>
      <c r="AD63" s="156">
        <f t="shared" si="16"/>
        <v>0</v>
      </c>
      <c r="AE63" s="270"/>
      <c r="AF63" s="271"/>
      <c r="AG63" s="272"/>
      <c r="AH63" s="273"/>
      <c r="AI63" s="273"/>
      <c r="AJ63" s="274"/>
      <c r="AK63" s="275"/>
    </row>
    <row r="64" spans="2:37" ht="40.5" customHeight="1">
      <c r="B64" s="1" t="str">
        <f>IF(COUNTBLANK(N64:AK64)=20,"",IF(AND(M64&lt;&gt;"",OR(EXPEDIENTE!$F$24="",EXPEDIENTE!$F$26="")),0,""))</f>
        <v/>
      </c>
      <c r="C64" s="1" t="str">
        <f t="shared" si="9"/>
        <v/>
      </c>
      <c r="D64" s="1" t="str">
        <f t="shared" si="10"/>
        <v/>
      </c>
      <c r="E64" s="1" t="str">
        <f>IF(P64="","",IF(AND(M64=1,OR(P64&lt;EXPEDIENTE!$F$24,P64&gt;EXPEDIENTE!$F$26)),3,""))</f>
        <v/>
      </c>
      <c r="F64" s="1" t="str">
        <f t="shared" si="11"/>
        <v/>
      </c>
      <c r="G64" s="1" t="str">
        <f t="shared" si="12"/>
        <v/>
      </c>
      <c r="H64" s="1" t="str">
        <f>IF(P64="","",IF(AF64="",6,IF(AND(M64=1,OR(AF64&lt;EXPEDIENTE!$F$24,AF64&gt;EXPEDIENTE!$F$28)),6,"")))</f>
        <v/>
      </c>
      <c r="I64" s="1" t="b">
        <f t="shared" si="13"/>
        <v>0</v>
      </c>
      <c r="J64" s="1">
        <f>IF(AF63&lt;EXPEDIENTE!$H$24,-1,IF(AF63&gt;EXPEDIENTE!$H$28,1,0))</f>
        <v>-1</v>
      </c>
      <c r="K64" s="140" t="str">
        <f>IF(IFERROR(VLOOKUP(I64,AUXILIAR!$P$14:$Q$23,2,FALSE),"")="","",VLOOKUP(I64,AUXILIAR!$P$14:$Q$23,2,FALSE))</f>
        <v/>
      </c>
      <c r="L64" s="143">
        <v>57</v>
      </c>
      <c r="M64" s="103" t="str">
        <f t="shared" si="5"/>
        <v/>
      </c>
      <c r="N64" s="257"/>
      <c r="O64" s="258"/>
      <c r="P64" s="259"/>
      <c r="Q64" s="260"/>
      <c r="R64" s="261"/>
      <c r="S64" s="260"/>
      <c r="T64" s="262"/>
      <c r="U64" s="260"/>
      <c r="V64" s="263"/>
      <c r="W64" s="264"/>
      <c r="X64" s="265"/>
      <c r="Y64" s="266"/>
      <c r="Z64" s="267"/>
      <c r="AA64" s="63">
        <f t="shared" si="14"/>
        <v>0</v>
      </c>
      <c r="AB64" s="2"/>
      <c r="AC64" s="63">
        <f t="shared" si="15"/>
        <v>0</v>
      </c>
      <c r="AD64" s="156">
        <f t="shared" si="16"/>
        <v>0</v>
      </c>
      <c r="AE64" s="270"/>
      <c r="AF64" s="271"/>
      <c r="AG64" s="272"/>
      <c r="AH64" s="273"/>
      <c r="AI64" s="273"/>
      <c r="AJ64" s="274"/>
      <c r="AK64" s="275"/>
    </row>
    <row r="65" spans="2:37" ht="40.5" customHeight="1">
      <c r="B65" s="1" t="str">
        <f>IF(COUNTBLANK(N65:AK65)=20,"",IF(AND(M65&lt;&gt;"",OR(EXPEDIENTE!$F$24="",EXPEDIENTE!$F$26="")),0,""))</f>
        <v/>
      </c>
      <c r="C65" s="1" t="str">
        <f t="shared" si="9"/>
        <v/>
      </c>
      <c r="D65" s="1" t="str">
        <f t="shared" si="10"/>
        <v/>
      </c>
      <c r="E65" s="1" t="str">
        <f>IF(P65="","",IF(AND(M65=1,OR(P65&lt;EXPEDIENTE!$F$24,P65&gt;EXPEDIENTE!$F$26)),3,""))</f>
        <v/>
      </c>
      <c r="F65" s="1" t="str">
        <f t="shared" si="11"/>
        <v/>
      </c>
      <c r="G65" s="1" t="str">
        <f t="shared" si="12"/>
        <v/>
      </c>
      <c r="H65" s="1" t="str">
        <f>IF(P65="","",IF(AF65="",6,IF(AND(M65=1,OR(AF65&lt;EXPEDIENTE!$F$24,AF65&gt;EXPEDIENTE!$F$28)),6,"")))</f>
        <v/>
      </c>
      <c r="I65" s="1" t="b">
        <f t="shared" si="13"/>
        <v>0</v>
      </c>
      <c r="J65" s="1">
        <f>IF(AF64&lt;EXPEDIENTE!$H$24,-1,IF(AF64&gt;EXPEDIENTE!$H$28,1,0))</f>
        <v>-1</v>
      </c>
      <c r="K65" s="140" t="str">
        <f>IF(IFERROR(VLOOKUP(I65,AUXILIAR!$P$14:$Q$23,2,FALSE),"")="","",VLOOKUP(I65,AUXILIAR!$P$14:$Q$23,2,FALSE))</f>
        <v/>
      </c>
      <c r="L65" s="143">
        <v>58</v>
      </c>
      <c r="M65" s="103" t="str">
        <f t="shared" si="5"/>
        <v/>
      </c>
      <c r="N65" s="257"/>
      <c r="O65" s="258"/>
      <c r="P65" s="259"/>
      <c r="Q65" s="260"/>
      <c r="R65" s="261"/>
      <c r="S65" s="260"/>
      <c r="T65" s="262"/>
      <c r="U65" s="260"/>
      <c r="V65" s="263"/>
      <c r="W65" s="264"/>
      <c r="X65" s="265"/>
      <c r="Y65" s="266"/>
      <c r="Z65" s="267"/>
      <c r="AA65" s="63">
        <f t="shared" si="14"/>
        <v>0</v>
      </c>
      <c r="AB65" s="2"/>
      <c r="AC65" s="63">
        <f t="shared" si="15"/>
        <v>0</v>
      </c>
      <c r="AD65" s="156">
        <f t="shared" si="16"/>
        <v>0</v>
      </c>
      <c r="AE65" s="270"/>
      <c r="AF65" s="271"/>
      <c r="AG65" s="272"/>
      <c r="AH65" s="273"/>
      <c r="AI65" s="273"/>
      <c r="AJ65" s="274"/>
      <c r="AK65" s="275"/>
    </row>
    <row r="66" spans="2:37" ht="40.5" customHeight="1">
      <c r="B66" s="1" t="str">
        <f>IF(COUNTBLANK(N66:AK66)=20,"",IF(AND(M66&lt;&gt;"",OR(EXPEDIENTE!$F$24="",EXPEDIENTE!$F$26="")),0,""))</f>
        <v/>
      </c>
      <c r="C66" s="1" t="str">
        <f t="shared" si="9"/>
        <v/>
      </c>
      <c r="D66" s="1" t="str">
        <f t="shared" si="10"/>
        <v/>
      </c>
      <c r="E66" s="1" t="str">
        <f>IF(P66="","",IF(AND(M66=1,OR(P66&lt;EXPEDIENTE!$F$24,P66&gt;EXPEDIENTE!$F$26)),3,""))</f>
        <v/>
      </c>
      <c r="F66" s="1" t="str">
        <f t="shared" si="11"/>
        <v/>
      </c>
      <c r="G66" s="1" t="str">
        <f t="shared" si="12"/>
        <v/>
      </c>
      <c r="H66" s="1" t="str">
        <f>IF(P66="","",IF(AF66="",6,IF(AND(M66=1,OR(AF66&lt;EXPEDIENTE!$F$24,AF66&gt;EXPEDIENTE!$F$28)),6,"")))</f>
        <v/>
      </c>
      <c r="I66" s="1" t="b">
        <f t="shared" si="13"/>
        <v>0</v>
      </c>
      <c r="J66" s="1">
        <f>IF(AF65&lt;EXPEDIENTE!$H$24,-1,IF(AF65&gt;EXPEDIENTE!$H$28,1,0))</f>
        <v>-1</v>
      </c>
      <c r="K66" s="140" t="str">
        <f>IF(IFERROR(VLOOKUP(I66,AUXILIAR!$P$14:$Q$23,2,FALSE),"")="","",VLOOKUP(I66,AUXILIAR!$P$14:$Q$23,2,FALSE))</f>
        <v/>
      </c>
      <c r="L66" s="143">
        <v>59</v>
      </c>
      <c r="M66" s="103" t="str">
        <f t="shared" si="5"/>
        <v/>
      </c>
      <c r="N66" s="257"/>
      <c r="O66" s="258"/>
      <c r="P66" s="259"/>
      <c r="Q66" s="260"/>
      <c r="R66" s="261"/>
      <c r="S66" s="260"/>
      <c r="T66" s="262"/>
      <c r="U66" s="260"/>
      <c r="V66" s="263"/>
      <c r="W66" s="264"/>
      <c r="X66" s="265"/>
      <c r="Y66" s="266"/>
      <c r="Z66" s="267"/>
      <c r="AA66" s="63">
        <f t="shared" si="14"/>
        <v>0</v>
      </c>
      <c r="AB66" s="2"/>
      <c r="AC66" s="63">
        <f t="shared" si="15"/>
        <v>0</v>
      </c>
      <c r="AD66" s="156">
        <f t="shared" si="16"/>
        <v>0</v>
      </c>
      <c r="AE66" s="270"/>
      <c r="AF66" s="271"/>
      <c r="AG66" s="272"/>
      <c r="AH66" s="273"/>
      <c r="AI66" s="273"/>
      <c r="AJ66" s="274"/>
      <c r="AK66" s="275"/>
    </row>
    <row r="67" spans="2:37" ht="40.5" customHeight="1" thickBot="1">
      <c r="B67" s="1" t="str">
        <f>IF(COUNTBLANK(N67:AK67)=20,"",IF(AND(M67&lt;&gt;"",OR(EXPEDIENTE!$F$24="",EXPEDIENTE!$F$26="")),0,""))</f>
        <v/>
      </c>
      <c r="C67" s="1" t="str">
        <f t="shared" si="9"/>
        <v/>
      </c>
      <c r="D67" s="1" t="str">
        <f t="shared" si="10"/>
        <v/>
      </c>
      <c r="E67" s="1" t="str">
        <f>IF(P67="","",IF(AND(M67=1,OR(P67&lt;EXPEDIENTE!$F$24,P67&gt;EXPEDIENTE!$F$26)),3,""))</f>
        <v/>
      </c>
      <c r="F67" s="1" t="str">
        <f t="shared" si="11"/>
        <v/>
      </c>
      <c r="G67" s="1" t="str">
        <f t="shared" si="12"/>
        <v/>
      </c>
      <c r="H67" s="1" t="str">
        <f>IF(P67="","",IF(AF67="",6,IF(AND(M67=1,OR(AF67&lt;EXPEDIENTE!$F$24,AF67&gt;EXPEDIENTE!$F$28)),6,"")))</f>
        <v/>
      </c>
      <c r="I67" s="1" t="b">
        <f t="shared" si="13"/>
        <v>0</v>
      </c>
      <c r="J67" s="1">
        <f>IF(AF66&lt;EXPEDIENTE!$H$24,-1,IF(AF66&gt;EXPEDIENTE!$H$28,1,0))</f>
        <v>-1</v>
      </c>
      <c r="K67" s="141" t="str">
        <f>IF(IFERROR(VLOOKUP(I67,AUXILIAR!$P$14:$Q$23,2,FALSE),"")="","",VLOOKUP(I67,AUXILIAR!$P$14:$Q$23,2,FALSE))</f>
        <v/>
      </c>
      <c r="L67" s="143">
        <v>60</v>
      </c>
      <c r="M67" s="103" t="str">
        <f t="shared" si="5"/>
        <v/>
      </c>
      <c r="N67" s="148"/>
      <c r="O67" s="256"/>
      <c r="P67" s="149"/>
      <c r="Q67" s="184"/>
      <c r="R67" s="68"/>
      <c r="S67" s="184"/>
      <c r="T67" s="224"/>
      <c r="U67" s="184"/>
      <c r="V67" s="193"/>
      <c r="W67" s="157"/>
      <c r="X67" s="78"/>
      <c r="Y67" s="158"/>
      <c r="Z67" s="159"/>
      <c r="AA67" s="160">
        <f t="shared" si="6"/>
        <v>0</v>
      </c>
      <c r="AB67" s="159"/>
      <c r="AC67" s="160">
        <f t="shared" si="7"/>
        <v>0</v>
      </c>
      <c r="AD67" s="161">
        <f t="shared" si="8"/>
        <v>0</v>
      </c>
      <c r="AE67" s="195"/>
      <c r="AF67" s="163"/>
      <c r="AG67" s="168"/>
      <c r="AH67" s="92"/>
      <c r="AI67" s="92"/>
      <c r="AJ67" s="169"/>
      <c r="AK67" s="172"/>
    </row>
    <row r="68" spans="2:37" s="64" customFormat="1" ht="30" customHeight="1">
      <c r="K68" s="61"/>
      <c r="T68" s="79"/>
      <c r="U68" s="145" t="s">
        <v>111</v>
      </c>
      <c r="W68" s="150">
        <f>SUM(W8:W67)</f>
        <v>0</v>
      </c>
      <c r="X68" s="150">
        <f>SUM(X8:X67)</f>
        <v>0</v>
      </c>
      <c r="Y68" s="150">
        <f>SUM(Y8:Y67)</f>
        <v>0</v>
      </c>
      <c r="Z68" s="4"/>
      <c r="AA68" s="1"/>
      <c r="AB68" s="4"/>
      <c r="AC68" s="150">
        <f>SUM(AC8:AC67)</f>
        <v>0</v>
      </c>
      <c r="AD68" s="150">
        <f>SUM(AD8:AD67)</f>
        <v>0</v>
      </c>
      <c r="AE68" s="150">
        <f>SUM(AE8:AE67)</f>
        <v>0</v>
      </c>
      <c r="AF68" s="3"/>
      <c r="AG68" s="1"/>
      <c r="AH68" s="1"/>
      <c r="AI68" s="1"/>
      <c r="AJ68" s="1"/>
      <c r="AK68" s="1"/>
    </row>
    <row r="70" spans="2:37" ht="20.100000000000001" customHeight="1">
      <c r="V70" s="65"/>
    </row>
  </sheetData>
  <sheetProtection algorithmName="SHA-512" hashValue="GA6WktsC9ENoQHmbY+2dow3CdSgg3Tzd5SVs6zjZOd6XOvXNmFlnYG+03xDTBdwWBedmvutGMNbjvGCvDGxuUQ==" saltValue="6vCi4fkP0n7uELk2JYIL4A==" spinCount="100000" sheet="1" selectLockedCells="1"/>
  <mergeCells count="13">
    <mergeCell ref="K5:K6"/>
    <mergeCell ref="L5:L6"/>
    <mergeCell ref="M5:M6"/>
    <mergeCell ref="N5:V5"/>
    <mergeCell ref="W5:AD5"/>
    <mergeCell ref="AH5:AH6"/>
    <mergeCell ref="AI5:AI6"/>
    <mergeCell ref="AJ5:AJ6"/>
    <mergeCell ref="AK5:AK6"/>
    <mergeCell ref="L1:AK1"/>
    <mergeCell ref="N3:O3"/>
    <mergeCell ref="AE5:AF5"/>
    <mergeCell ref="AG5:AG6"/>
  </mergeCells>
  <conditionalFormatting sqref="K8:K67">
    <cfRule type="expression" dxfId="115" priority="10">
      <formula>$K8&lt;&gt;""</formula>
    </cfRule>
  </conditionalFormatting>
  <conditionalFormatting sqref="O8:O67">
    <cfRule type="expression" dxfId="114" priority="11">
      <formula>AND($I8=2,$M8=1,$O8="")</formula>
    </cfRule>
  </conditionalFormatting>
  <conditionalFormatting sqref="O8:AD67">
    <cfRule type="expression" dxfId="113" priority="2" stopIfTrue="1">
      <formula>$M8=2</formula>
    </cfRule>
  </conditionalFormatting>
  <conditionalFormatting sqref="P8:P67">
    <cfRule type="expression" dxfId="112" priority="12" stopIfTrue="1">
      <formula>AND($I8=2,$M8=1,$P8="")</formula>
    </cfRule>
  </conditionalFormatting>
  <conditionalFormatting sqref="Q8:Q67">
    <cfRule type="expression" dxfId="111" priority="14">
      <formula>AND($I8=2,$M8=1,$Q8="")</formula>
    </cfRule>
  </conditionalFormatting>
  <conditionalFormatting sqref="R8:R67">
    <cfRule type="expression" dxfId="110" priority="9">
      <formula>AND($I8=2,$M8=1,$R8="")</formula>
    </cfRule>
  </conditionalFormatting>
  <conditionalFormatting sqref="S8:S67">
    <cfRule type="expression" dxfId="109" priority="17">
      <formula>AND($I8=2,$M8=1,$S8="")</formula>
    </cfRule>
  </conditionalFormatting>
  <conditionalFormatting sqref="T8:T67">
    <cfRule type="expression" dxfId="108" priority="3">
      <formula>AND($I8=2,$M8=1,$T8="")</formula>
    </cfRule>
  </conditionalFormatting>
  <conditionalFormatting sqref="U8:U67">
    <cfRule type="expression" dxfId="107" priority="13">
      <formula>AND($I8=2,$M8=1,$U8="")</formula>
    </cfRule>
  </conditionalFormatting>
  <conditionalFormatting sqref="W8:W67">
    <cfRule type="expression" dxfId="106" priority="18">
      <formula>AND($I8=4,$M8=1,$W8="")</formula>
    </cfRule>
  </conditionalFormatting>
  <conditionalFormatting sqref="X8:X67">
    <cfRule type="expression" dxfId="105" priority="16">
      <formula>AND($I8=4,$M8=1,$X8="")</formula>
    </cfRule>
  </conditionalFormatting>
  <conditionalFormatting sqref="AB8:AB67">
    <cfRule type="expression" dxfId="104" priority="19">
      <formula>AND($I8=4,$M8=1,$AB8="")</formula>
    </cfRule>
  </conditionalFormatting>
  <conditionalFormatting sqref="AE8:AE67">
    <cfRule type="expression" dxfId="103" priority="4">
      <formula>AND($I8=5,OR($M8=1,$M8=2),$AE8="")</formula>
    </cfRule>
  </conditionalFormatting>
  <conditionalFormatting sqref="AF8:AF67">
    <cfRule type="expression" dxfId="102" priority="5" stopIfTrue="1">
      <formula>AND($I8=5,$M8&lt;&gt;"",$AF8="")</formula>
    </cfRule>
  </conditionalFormatting>
  <pageMargins left="0.19685039370078741" right="0.19685039370078741" top="0.19685039370078741" bottom="0.19685039370078741" header="0.51181102362204722" footer="0.51181102362204722"/>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0" id="{B84149B4-30B4-4561-8BBF-1B923068A8AB}">
            <xm:f>AND($P8&lt;&gt;"",OR($P8&lt;EXPEDIENTE!$F$24,$P8&gt;EXPEDIENTE!$F$26))</xm:f>
            <x14:dxf>
              <fill>
                <patternFill>
                  <bgColor rgb="FFFF0000"/>
                </patternFill>
              </fill>
            </x14:dxf>
          </x14:cfRule>
          <xm:sqref>P8:P67</xm:sqref>
        </x14:conditionalFormatting>
        <x14:conditionalFormatting xmlns:xm="http://schemas.microsoft.com/office/excel/2006/main">
          <x14:cfRule type="expression" priority="6" id="{E92F2926-3304-4403-B223-52338CB3D2FF}">
            <xm:f>AND($AF8&lt;&gt;"",OR($AF8&lt;EXPEDIENTE!$F$24,$AF8&gt;EXPEDIENTE!$F$28))</xm:f>
            <x14:dxf>
              <fill>
                <patternFill>
                  <bgColor rgb="FFFF0000"/>
                </patternFill>
              </fill>
            </x14:dxf>
          </x14:cfRule>
          <xm:sqref>AF8:AF67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4688FD0-0748-4044-B0F7-D7CFA4B93208}">
          <x14:formula1>
            <xm:f>OFFSET(AUXILIAR!$H$14,0,,COUNTIF(Tipo_gasto,"&lt;&gt;X"))</xm:f>
          </x14:formula1>
          <xm:sqref>U8:U67</xm:sqref>
        </x14:dataValidation>
        <x14:dataValidation type="list" allowBlank="1" showInputMessage="1" showErrorMessage="1" xr:uid="{6518F18D-33D1-4EBC-AF36-B90436941CE4}">
          <x14:formula1>
            <xm:f>AUXILIAR!$N$14:$N$15</xm:f>
          </x14:formula1>
          <xm:sqref>N8:N67</xm:sqref>
        </x14:dataValidation>
        <x14:dataValidation type="list" allowBlank="1" showInputMessage="1" showErrorMessage="1" xr:uid="{85029FE0-2E78-46E8-9876-1CA6A7850473}">
          <x14:formula1>
            <xm:f>AUXILIAR!$C$58:$C$72</xm:f>
          </x14:formula1>
          <xm:sqref>T8:T67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4440-959F-446A-9582-CE9BC2B94811}">
  <sheetPr>
    <pageSetUpPr fitToPage="1"/>
  </sheetPr>
  <dimension ref="B1:AK70"/>
  <sheetViews>
    <sheetView showGridLines="0" zoomScaleNormal="100" workbookViewId="0">
      <pane xSplit="13" ySplit="7" topLeftCell="N8" activePane="bottomRight" state="frozen"/>
      <selection pane="bottomRight" activeCell="N8" sqref="N8"/>
      <selection pane="bottomLeft" activeCell="A8" sqref="A8"/>
      <selection pane="topRight" activeCell="N1" sqref="N1"/>
    </sheetView>
  </sheetViews>
  <sheetFormatPr defaultColWidth="9.140625" defaultRowHeight="20.100000000000001" customHeight="1"/>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c r="L1" s="316" t="s">
        <v>114</v>
      </c>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row>
    <row r="2" spans="2:37" ht="9.9499999999999993" customHeight="1">
      <c r="L2" s="50"/>
      <c r="M2" s="50"/>
      <c r="P2" s="50"/>
      <c r="Q2" s="50"/>
      <c r="R2" s="50"/>
      <c r="S2" s="50"/>
      <c r="T2" s="50"/>
      <c r="U2" s="50"/>
      <c r="V2" s="50"/>
      <c r="W2" s="50"/>
      <c r="X2" s="50"/>
      <c r="Y2" s="50"/>
      <c r="Z2" s="50"/>
      <c r="AA2" s="50"/>
      <c r="AB2" s="50"/>
      <c r="AC2" s="50"/>
      <c r="AD2" s="50"/>
      <c r="AE2" s="50"/>
      <c r="AF2" s="50"/>
      <c r="AG2" s="50"/>
      <c r="AH2" s="50"/>
      <c r="AI2" s="50"/>
      <c r="AJ2" s="50"/>
      <c r="AK2" s="50"/>
    </row>
    <row r="3" spans="2:37" s="227" customFormat="1" ht="20.100000000000001" customHeight="1">
      <c r="K3" s="221"/>
      <c r="L3" s="53" t="s">
        <v>71</v>
      </c>
      <c r="M3" s="52"/>
      <c r="N3" s="315" t="str">
        <f>IF(EXPEDIENTE!D21="","",CONCATENATE(EXPEDIENTE!C15,".",TEXT(EXPEDIENTE!C17,"00"),".",EXPEDIENTE!C19,".",TEXT(EXPEDIENTE!D21,"0000")))</f>
        <v/>
      </c>
      <c r="O3" s="315"/>
      <c r="P3" s="236"/>
      <c r="Q3" s="51"/>
      <c r="R3" s="51"/>
      <c r="S3" s="51"/>
      <c r="T3" s="51"/>
      <c r="U3" s="51"/>
      <c r="V3" s="52"/>
      <c r="W3" s="51"/>
      <c r="X3" s="51"/>
      <c r="Y3" s="51"/>
      <c r="Z3" s="51"/>
      <c r="AA3" s="51"/>
      <c r="AB3" s="51"/>
      <c r="AC3" s="51"/>
      <c r="AD3" s="51"/>
      <c r="AE3" s="51"/>
      <c r="AF3" s="51"/>
      <c r="AG3" s="51"/>
      <c r="AH3" s="51"/>
      <c r="AI3" s="51"/>
      <c r="AJ3" s="51"/>
      <c r="AK3" s="51"/>
    </row>
    <row r="4" spans="2:37" ht="9.9499999999999993" customHeight="1" thickBot="1">
      <c r="L4" s="53"/>
      <c r="M4" s="53"/>
      <c r="N4" s="53"/>
      <c r="O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c r="K5" s="306" t="s">
        <v>72</v>
      </c>
      <c r="L5" s="322" t="s">
        <v>73</v>
      </c>
      <c r="M5" s="320" t="s">
        <v>74</v>
      </c>
      <c r="N5" s="317" t="s">
        <v>75</v>
      </c>
      <c r="O5" s="318"/>
      <c r="P5" s="318"/>
      <c r="Q5" s="318"/>
      <c r="R5" s="318"/>
      <c r="S5" s="318"/>
      <c r="T5" s="318"/>
      <c r="U5" s="318"/>
      <c r="V5" s="319"/>
      <c r="W5" s="308" t="s">
        <v>76</v>
      </c>
      <c r="X5" s="308"/>
      <c r="Y5" s="308"/>
      <c r="Z5" s="308"/>
      <c r="AA5" s="308"/>
      <c r="AB5" s="308"/>
      <c r="AC5" s="308"/>
      <c r="AD5" s="309"/>
      <c r="AE5" s="314" t="s">
        <v>77</v>
      </c>
      <c r="AF5" s="308"/>
      <c r="AG5" s="310" t="s">
        <v>78</v>
      </c>
      <c r="AH5" s="312" t="s">
        <v>79</v>
      </c>
      <c r="AI5" s="310" t="s">
        <v>80</v>
      </c>
      <c r="AJ5" s="324" t="s">
        <v>81</v>
      </c>
      <c r="AK5" s="326" t="s">
        <v>82</v>
      </c>
    </row>
    <row r="6" spans="2:37" s="54" customFormat="1" ht="65.099999999999994" customHeight="1" thickBot="1">
      <c r="B6" s="56" t="s">
        <v>83</v>
      </c>
      <c r="C6" s="56" t="s">
        <v>84</v>
      </c>
      <c r="D6" s="56" t="s">
        <v>85</v>
      </c>
      <c r="E6" s="56" t="s">
        <v>86</v>
      </c>
      <c r="F6" s="56" t="s">
        <v>87</v>
      </c>
      <c r="G6" s="56" t="s">
        <v>88</v>
      </c>
      <c r="H6" s="56" t="s">
        <v>89</v>
      </c>
      <c r="I6" s="56" t="s">
        <v>90</v>
      </c>
      <c r="J6" s="138" t="s">
        <v>91</v>
      </c>
      <c r="K6" s="307"/>
      <c r="L6" s="323"/>
      <c r="M6" s="321"/>
      <c r="N6" s="122" t="s">
        <v>92</v>
      </c>
      <c r="O6" s="123" t="s">
        <v>93</v>
      </c>
      <c r="P6" s="124" t="s">
        <v>94</v>
      </c>
      <c r="Q6" s="123" t="s">
        <v>95</v>
      </c>
      <c r="R6" s="123" t="s">
        <v>96</v>
      </c>
      <c r="S6" s="123" t="s">
        <v>97</v>
      </c>
      <c r="T6" s="123" t="s">
        <v>98</v>
      </c>
      <c r="U6" s="123" t="s">
        <v>99</v>
      </c>
      <c r="V6" s="125" t="s">
        <v>100</v>
      </c>
      <c r="W6" s="119" t="s">
        <v>101</v>
      </c>
      <c r="X6" s="57" t="s">
        <v>102</v>
      </c>
      <c r="Y6" s="58" t="s">
        <v>103</v>
      </c>
      <c r="Z6" s="59" t="s">
        <v>104</v>
      </c>
      <c r="AA6" s="57" t="s">
        <v>105</v>
      </c>
      <c r="AB6" s="57" t="s">
        <v>106</v>
      </c>
      <c r="AC6" s="60" t="s">
        <v>107</v>
      </c>
      <c r="AD6" s="120" t="s">
        <v>108</v>
      </c>
      <c r="AE6" s="121" t="s">
        <v>109</v>
      </c>
      <c r="AF6" s="126" t="s">
        <v>110</v>
      </c>
      <c r="AG6" s="311"/>
      <c r="AH6" s="313"/>
      <c r="AI6" s="311"/>
      <c r="AJ6" s="325"/>
      <c r="AK6" s="327"/>
    </row>
    <row r="7" spans="2:37" s="54" customFormat="1" ht="9.9499999999999993" customHeight="1" thickBot="1">
      <c r="K7" s="61"/>
      <c r="AE7" s="234"/>
      <c r="AF7" s="234"/>
    </row>
    <row r="8" spans="2:37" ht="40.5" customHeight="1">
      <c r="B8" s="1" t="str">
        <f>IF(COUNTBLANK(N8:AK8)=20,"",IF(AND(M8&lt;&gt;"",OR(EXPEDIENTE!$F$24="",EXPEDIENTE!$F$26="")),0,""))</f>
        <v/>
      </c>
      <c r="C8" s="1" t="str">
        <f>IF(COUNTBLANK(N8:AK8)=21,"",IF(AND(M8="",COUNTBLANK(N8:AK8)&lt;&gt;21),1,""))</f>
        <v/>
      </c>
      <c r="D8" s="1" t="str">
        <f>IF(AND(M8=1,COUNTBLANK(O8:U8)&lt;&gt;0),2,"")</f>
        <v/>
      </c>
      <c r="E8" s="1" t="str">
        <f>IF(P8="","",IF(AND(M8=1,OR(P8&lt;EXPEDIENTE!$F$24,P8&gt;EXPEDIENTE!$F$26)),3,""))</f>
        <v/>
      </c>
      <c r="F8" s="1" t="str">
        <f>IF(AND(M8=1,C8="",D8="",E8="",OR(COUNTBLANK(W8:X8)&gt;0,COUNTBLANK(Z8:AD8)&gt;1)),4,"")</f>
        <v/>
      </c>
      <c r="G8" s="1" t="str">
        <f t="shared" ref="G8:G46" si="0">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254"/>
      <c r="P8" s="212"/>
      <c r="Q8" s="213"/>
      <c r="R8" s="67"/>
      <c r="S8" s="213"/>
      <c r="T8" s="222"/>
      <c r="U8" s="213"/>
      <c r="V8" s="214"/>
      <c r="W8" s="215"/>
      <c r="X8" s="72"/>
      <c r="Y8" s="151"/>
      <c r="Z8" s="152"/>
      <c r="AA8" s="153">
        <f>W8*Z8</f>
        <v>0</v>
      </c>
      <c r="AB8" s="152"/>
      <c r="AC8" s="153">
        <f>W8*AB8</f>
        <v>0</v>
      </c>
      <c r="AD8" s="154">
        <f>W8+AC8-AA8</f>
        <v>0</v>
      </c>
      <c r="AE8" s="232"/>
      <c r="AF8" s="233"/>
      <c r="AG8" s="164"/>
      <c r="AH8" s="91"/>
      <c r="AI8" s="91"/>
      <c r="AJ8" s="165"/>
      <c r="AK8" s="170"/>
    </row>
    <row r="9" spans="2:37" ht="40.5" customHeight="1">
      <c r="B9" s="1" t="str">
        <f>IF(COUNTBLANK(N9:AK9)=20,"",IF(AND(M9&lt;&gt;"",OR(EXPEDIENTE!$F$24="",EXPEDIENTE!$F$26="")),0,""))</f>
        <v/>
      </c>
      <c r="C9" s="1" t="str">
        <f t="shared" ref="C9:C46" si="1">IF(COUNTBLANK(N9:AK9)=21,"",IF(AND(M9="",COUNTBLANK(N9:AK9)&lt;&gt;21),1,""))</f>
        <v/>
      </c>
      <c r="D9" s="1" t="str">
        <f t="shared" ref="D9:D46" si="2">IF(AND(M9=1,COUNTBLANK(O9:U9)&lt;&gt;0),2,"")</f>
        <v/>
      </c>
      <c r="E9" s="1" t="str">
        <f>IF(P9="","",IF(AND(M9=1,OR(P9&lt;EXPEDIENTE!$F$24,P9&gt;EXPEDIENTE!$F$26)),3,""))</f>
        <v/>
      </c>
      <c r="F9" s="1" t="str">
        <f t="shared" ref="F9:F46" si="3">IF(AND(M9=1,C9="",D9="",E9="",OR(COUNTBLANK(W9:X9)&gt;0,COUNTBLANK(Z9:AD9)&gt;=1)),4,"")</f>
        <v/>
      </c>
      <c r="G9" s="1" t="str">
        <f t="shared" si="0"/>
        <v/>
      </c>
      <c r="H9" s="1" t="str">
        <f>IF(P9="","",IF(AF9="",6,IF(AND(M9=1,OR(AF9&lt;EXPEDIENTE!$F$24,AF9&gt;EXPEDIENTE!$F$28)),6,"")))</f>
        <v/>
      </c>
      <c r="I9" s="1" t="b">
        <f t="shared" ref="I9:I46"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67" si="5">IF(N9="NUEVA FACTURA",1,IF(N9="SEGUNDO PAGO O POSTERIORES",2,""))</f>
        <v/>
      </c>
      <c r="N9" s="147"/>
      <c r="O9" s="255"/>
      <c r="P9" s="14"/>
      <c r="Q9" s="183"/>
      <c r="R9" s="15"/>
      <c r="S9" s="183"/>
      <c r="T9" s="223"/>
      <c r="U9" s="183"/>
      <c r="V9" s="192"/>
      <c r="W9" s="155"/>
      <c r="X9" s="17"/>
      <c r="Y9" s="62"/>
      <c r="Z9" s="2"/>
      <c r="AA9" s="63">
        <f t="shared" ref="AA9:AA67" si="6">W9*Z9</f>
        <v>0</v>
      </c>
      <c r="AB9" s="2"/>
      <c r="AC9" s="63">
        <f t="shared" ref="AC9:AC67" si="7">W9*AB9</f>
        <v>0</v>
      </c>
      <c r="AD9" s="156">
        <f t="shared" ref="AD9:AD67" si="8">W9+AC9-AA9</f>
        <v>0</v>
      </c>
      <c r="AE9" s="194"/>
      <c r="AF9" s="162"/>
      <c r="AG9" s="166"/>
      <c r="AH9" s="66"/>
      <c r="AI9" s="66"/>
      <c r="AJ9" s="167"/>
      <c r="AK9" s="171"/>
    </row>
    <row r="10" spans="2:37" ht="40.5" customHeight="1">
      <c r="B10" s="1" t="str">
        <f>IF(COUNTBLANK(N10:AK10)=20,"",IF(AND(M10&lt;&gt;"",OR(EXPEDIENTE!$F$24="",EXPEDIENTE!$F$26="")),0,""))</f>
        <v/>
      </c>
      <c r="C10" s="1" t="str">
        <f t="shared" si="1"/>
        <v/>
      </c>
      <c r="D10" s="1" t="str">
        <f t="shared" si="2"/>
        <v/>
      </c>
      <c r="E10" s="1" t="str">
        <f>IF(P10="","",IF(AND(M10=1,OR(P10&lt;EXPEDIENTE!$F$24,P10&gt;EXPEDIENTE!$F$26)),3,""))</f>
        <v/>
      </c>
      <c r="F10" s="1" t="str">
        <f t="shared" si="3"/>
        <v/>
      </c>
      <c r="G10" s="1" t="str">
        <f t="shared" si="0"/>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255"/>
      <c r="P10" s="14"/>
      <c r="Q10" s="183"/>
      <c r="R10" s="15"/>
      <c r="S10" s="183"/>
      <c r="T10" s="223"/>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c r="B11" s="1" t="str">
        <f>IF(COUNTBLANK(N11:AK11)=20,"",IF(AND(M11&lt;&gt;"",OR(EXPEDIENTE!$F$24="",EXPEDIENTE!$F$26="")),0,""))</f>
        <v/>
      </c>
      <c r="C11" s="1" t="str">
        <f t="shared" si="1"/>
        <v/>
      </c>
      <c r="D11" s="1" t="str">
        <f t="shared" si="2"/>
        <v/>
      </c>
      <c r="E11" s="1" t="str">
        <f>IF(P11="","",IF(AND(M11=1,OR(P11&lt;EXPEDIENTE!$F$24,P11&gt;EXPEDIENTE!$F$26)),3,""))</f>
        <v/>
      </c>
      <c r="F11" s="1" t="str">
        <f t="shared" si="3"/>
        <v/>
      </c>
      <c r="G11" s="1" t="str">
        <f t="shared" si="0"/>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255"/>
      <c r="P11" s="14"/>
      <c r="Q11" s="183"/>
      <c r="R11" s="15"/>
      <c r="S11" s="183"/>
      <c r="T11" s="223"/>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c r="B12" s="1" t="str">
        <f>IF(COUNTBLANK(N12:AK12)=20,"",IF(AND(M12&lt;&gt;"",OR(EXPEDIENTE!$F$24="",EXPEDIENTE!$F$26="")),0,""))</f>
        <v/>
      </c>
      <c r="C12" s="1" t="str">
        <f t="shared" si="1"/>
        <v/>
      </c>
      <c r="D12" s="1" t="str">
        <f t="shared" si="2"/>
        <v/>
      </c>
      <c r="E12" s="1" t="str">
        <f>IF(P12="","",IF(AND(M12=1,OR(P12&lt;EXPEDIENTE!$F$24,P12&gt;EXPEDIENTE!$F$26)),3,""))</f>
        <v/>
      </c>
      <c r="F12" s="1" t="str">
        <f t="shared" si="3"/>
        <v/>
      </c>
      <c r="G12" s="1" t="str">
        <f t="shared" si="0"/>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255"/>
      <c r="P12" s="14"/>
      <c r="Q12" s="183"/>
      <c r="R12" s="15"/>
      <c r="S12" s="183"/>
      <c r="T12" s="223"/>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c r="B13" s="1" t="str">
        <f>IF(COUNTBLANK(N13:AK13)=20,"",IF(AND(M13&lt;&gt;"",OR(EXPEDIENTE!$F$24="",EXPEDIENTE!$F$26="")),0,""))</f>
        <v/>
      </c>
      <c r="C13" s="1" t="str">
        <f t="shared" si="1"/>
        <v/>
      </c>
      <c r="D13" s="1" t="str">
        <f t="shared" si="2"/>
        <v/>
      </c>
      <c r="E13" s="1" t="str">
        <f>IF(P13="","",IF(AND(M13=1,OR(P13&lt;EXPEDIENTE!$F$24,P13&gt;EXPEDIENTE!$F$26)),3,""))</f>
        <v/>
      </c>
      <c r="F13" s="1" t="str">
        <f t="shared" si="3"/>
        <v/>
      </c>
      <c r="G13" s="1" t="str">
        <f t="shared" si="0"/>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255"/>
      <c r="P13" s="14"/>
      <c r="Q13" s="183"/>
      <c r="R13" s="15"/>
      <c r="S13" s="183"/>
      <c r="T13" s="223"/>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c r="B14" s="1" t="str">
        <f>IF(COUNTBLANK(N14:AK14)=20,"",IF(AND(M14&lt;&gt;"",OR(EXPEDIENTE!$F$24="",EXPEDIENTE!$F$26="")),0,""))</f>
        <v/>
      </c>
      <c r="C14" s="1" t="str">
        <f t="shared" si="1"/>
        <v/>
      </c>
      <c r="D14" s="1" t="str">
        <f t="shared" si="2"/>
        <v/>
      </c>
      <c r="E14" s="1" t="str">
        <f>IF(P14="","",IF(AND(M14=1,OR(P14&lt;EXPEDIENTE!$F$24,P14&gt;EXPEDIENTE!$F$26)),3,""))</f>
        <v/>
      </c>
      <c r="F14" s="1" t="str">
        <f t="shared" si="3"/>
        <v/>
      </c>
      <c r="G14" s="1" t="str">
        <f t="shared" si="0"/>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255"/>
      <c r="P14" s="14"/>
      <c r="Q14" s="183"/>
      <c r="R14" s="15"/>
      <c r="S14" s="183"/>
      <c r="T14" s="223"/>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c r="B15" s="1" t="str">
        <f>IF(COUNTBLANK(N15:AK15)=20,"",IF(AND(M15&lt;&gt;"",OR(EXPEDIENTE!$F$24="",EXPEDIENTE!$F$26="")),0,""))</f>
        <v/>
      </c>
      <c r="C15" s="1" t="str">
        <f t="shared" si="1"/>
        <v/>
      </c>
      <c r="D15" s="1" t="str">
        <f t="shared" si="2"/>
        <v/>
      </c>
      <c r="E15" s="1" t="str">
        <f>IF(P15="","",IF(AND(M15=1,OR(P15&lt;EXPEDIENTE!$F$24,P15&gt;EXPEDIENTE!$F$26)),3,""))</f>
        <v/>
      </c>
      <c r="F15" s="1" t="str">
        <f t="shared" si="3"/>
        <v/>
      </c>
      <c r="G15" s="1" t="str">
        <f t="shared" si="0"/>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255"/>
      <c r="P15" s="14"/>
      <c r="Q15" s="183"/>
      <c r="R15" s="15"/>
      <c r="S15" s="183"/>
      <c r="T15" s="223"/>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c r="B16" s="1" t="str">
        <f>IF(COUNTBLANK(N16:AK16)=20,"",IF(AND(M16&lt;&gt;"",OR(EXPEDIENTE!$F$24="",EXPEDIENTE!$F$26="")),0,""))</f>
        <v/>
      </c>
      <c r="C16" s="1" t="str">
        <f t="shared" si="1"/>
        <v/>
      </c>
      <c r="D16" s="1" t="str">
        <f t="shared" si="2"/>
        <v/>
      </c>
      <c r="E16" s="1" t="str">
        <f>IF(P16="","",IF(AND(M16=1,OR(P16&lt;EXPEDIENTE!$F$24,P16&gt;EXPEDIENTE!$F$26)),3,""))</f>
        <v/>
      </c>
      <c r="F16" s="1" t="str">
        <f t="shared" si="3"/>
        <v/>
      </c>
      <c r="G16" s="1" t="str">
        <f t="shared" si="0"/>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255"/>
      <c r="P16" s="14"/>
      <c r="Q16" s="183"/>
      <c r="R16" s="15"/>
      <c r="S16" s="183"/>
      <c r="T16" s="223"/>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c r="B17" s="1" t="str">
        <f>IF(COUNTBLANK(N17:AK17)=20,"",IF(AND(M17&lt;&gt;"",OR(EXPEDIENTE!$F$24="",EXPEDIENTE!$F$26="")),0,""))</f>
        <v/>
      </c>
      <c r="C17" s="1" t="str">
        <f t="shared" si="1"/>
        <v/>
      </c>
      <c r="D17" s="1" t="str">
        <f t="shared" si="2"/>
        <v/>
      </c>
      <c r="E17" s="1" t="str">
        <f>IF(P17="","",IF(AND(M17=1,OR(P17&lt;EXPEDIENTE!$F$24,P17&gt;EXPEDIENTE!$F$26)),3,""))</f>
        <v/>
      </c>
      <c r="F17" s="1" t="str">
        <f t="shared" si="3"/>
        <v/>
      </c>
      <c r="G17" s="1" t="str">
        <f t="shared" si="0"/>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255"/>
      <c r="P17" s="14"/>
      <c r="Q17" s="183"/>
      <c r="R17" s="15"/>
      <c r="S17" s="183"/>
      <c r="T17" s="223"/>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c r="B18" s="1" t="str">
        <f>IF(COUNTBLANK(N18:AK18)=20,"",IF(AND(M18&lt;&gt;"",OR(EXPEDIENTE!$F$24="",EXPEDIENTE!$F$26="")),0,""))</f>
        <v/>
      </c>
      <c r="C18" s="1" t="str">
        <f t="shared" si="1"/>
        <v/>
      </c>
      <c r="D18" s="1" t="str">
        <f t="shared" si="2"/>
        <v/>
      </c>
      <c r="E18" s="1" t="str">
        <f>IF(P18="","",IF(AND(M18=1,OR(P18&lt;EXPEDIENTE!$F$24,P18&gt;EXPEDIENTE!$F$26)),3,""))</f>
        <v/>
      </c>
      <c r="F18" s="1" t="str">
        <f t="shared" si="3"/>
        <v/>
      </c>
      <c r="G18" s="1" t="str">
        <f t="shared" si="0"/>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255"/>
      <c r="P18" s="14"/>
      <c r="Q18" s="183"/>
      <c r="R18" s="15"/>
      <c r="S18" s="183"/>
      <c r="T18" s="223"/>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c r="B19" s="1" t="str">
        <f>IF(COUNTBLANK(N19:AK19)=20,"",IF(AND(M19&lt;&gt;"",OR(EXPEDIENTE!$F$24="",EXPEDIENTE!$F$26="")),0,""))</f>
        <v/>
      </c>
      <c r="C19" s="1" t="str">
        <f t="shared" si="1"/>
        <v/>
      </c>
      <c r="D19" s="1" t="str">
        <f t="shared" si="2"/>
        <v/>
      </c>
      <c r="E19" s="1" t="str">
        <f>IF(P19="","",IF(AND(M19=1,OR(P19&lt;EXPEDIENTE!$F$24,P19&gt;EXPEDIENTE!$F$26)),3,""))</f>
        <v/>
      </c>
      <c r="F19" s="1" t="str">
        <f t="shared" si="3"/>
        <v/>
      </c>
      <c r="G19" s="1" t="str">
        <f t="shared" si="0"/>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255"/>
      <c r="P19" s="14"/>
      <c r="Q19" s="183"/>
      <c r="R19" s="15"/>
      <c r="S19" s="183"/>
      <c r="T19" s="223"/>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c r="B20" s="1" t="str">
        <f>IF(COUNTBLANK(N20:AK20)=20,"",IF(AND(M20&lt;&gt;"",OR(EXPEDIENTE!$F$24="",EXPEDIENTE!$F$26="")),0,""))</f>
        <v/>
      </c>
      <c r="C20" s="1" t="str">
        <f t="shared" si="1"/>
        <v/>
      </c>
      <c r="D20" s="1" t="str">
        <f t="shared" si="2"/>
        <v/>
      </c>
      <c r="E20" s="1" t="str">
        <f>IF(P20="","",IF(AND(M20=1,OR(P20&lt;EXPEDIENTE!$F$24,P20&gt;EXPEDIENTE!$F$26)),3,""))</f>
        <v/>
      </c>
      <c r="F20" s="1" t="str">
        <f t="shared" si="3"/>
        <v/>
      </c>
      <c r="G20" s="1" t="str">
        <f t="shared" si="0"/>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255"/>
      <c r="P20" s="14"/>
      <c r="Q20" s="183"/>
      <c r="R20" s="15"/>
      <c r="S20" s="183"/>
      <c r="T20" s="223"/>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c r="B21" s="1" t="str">
        <f>IF(COUNTBLANK(N21:AK21)=20,"",IF(AND(M21&lt;&gt;"",OR(EXPEDIENTE!$F$24="",EXPEDIENTE!$F$26="")),0,""))</f>
        <v/>
      </c>
      <c r="C21" s="1" t="str">
        <f t="shared" si="1"/>
        <v/>
      </c>
      <c r="D21" s="1" t="str">
        <f t="shared" si="2"/>
        <v/>
      </c>
      <c r="E21" s="1" t="str">
        <f>IF(P21="","",IF(AND(M21=1,OR(P21&lt;EXPEDIENTE!$F$24,P21&gt;EXPEDIENTE!$F$26)),3,""))</f>
        <v/>
      </c>
      <c r="F21" s="1" t="str">
        <f t="shared" si="3"/>
        <v/>
      </c>
      <c r="G21" s="1" t="str">
        <f t="shared" si="0"/>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255"/>
      <c r="P21" s="14"/>
      <c r="Q21" s="183"/>
      <c r="R21" s="15"/>
      <c r="S21" s="183"/>
      <c r="T21" s="223"/>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c r="B22" s="1" t="str">
        <f>IF(COUNTBLANK(N22:AK22)=20,"",IF(AND(M22&lt;&gt;"",OR(EXPEDIENTE!$F$24="",EXPEDIENTE!$F$26="")),0,""))</f>
        <v/>
      </c>
      <c r="C22" s="1" t="str">
        <f t="shared" si="1"/>
        <v/>
      </c>
      <c r="D22" s="1" t="str">
        <f t="shared" si="2"/>
        <v/>
      </c>
      <c r="E22" s="1" t="str">
        <f>IF(P22="","",IF(AND(M22=1,OR(P22&lt;EXPEDIENTE!$F$24,P22&gt;EXPEDIENTE!$F$26)),3,""))</f>
        <v/>
      </c>
      <c r="F22" s="1" t="str">
        <f t="shared" si="3"/>
        <v/>
      </c>
      <c r="G22" s="1" t="str">
        <f t="shared" si="0"/>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255"/>
      <c r="P22" s="14"/>
      <c r="Q22" s="183"/>
      <c r="R22" s="15"/>
      <c r="S22" s="183"/>
      <c r="T22" s="223"/>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c r="B23" s="1" t="str">
        <f>IF(COUNTBLANK(N23:AK23)=20,"",IF(AND(M23&lt;&gt;"",OR(EXPEDIENTE!$F$24="",EXPEDIENTE!$F$26="")),0,""))</f>
        <v/>
      </c>
      <c r="C23" s="1" t="str">
        <f t="shared" si="1"/>
        <v/>
      </c>
      <c r="D23" s="1" t="str">
        <f t="shared" si="2"/>
        <v/>
      </c>
      <c r="E23" s="1" t="str">
        <f>IF(P23="","",IF(AND(M23=1,OR(P23&lt;EXPEDIENTE!$F$24,P23&gt;EXPEDIENTE!$F$26)),3,""))</f>
        <v/>
      </c>
      <c r="F23" s="1" t="str">
        <f t="shared" si="3"/>
        <v/>
      </c>
      <c r="G23" s="1" t="str">
        <f t="shared" si="0"/>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255"/>
      <c r="P23" s="14"/>
      <c r="Q23" s="183"/>
      <c r="R23" s="15"/>
      <c r="S23" s="183"/>
      <c r="T23" s="223"/>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c r="B24" s="1" t="str">
        <f>IF(COUNTBLANK(N24:AK24)=20,"",IF(AND(M24&lt;&gt;"",OR(EXPEDIENTE!$F$24="",EXPEDIENTE!$F$26="")),0,""))</f>
        <v/>
      </c>
      <c r="C24" s="1" t="str">
        <f t="shared" si="1"/>
        <v/>
      </c>
      <c r="D24" s="1" t="str">
        <f t="shared" si="2"/>
        <v/>
      </c>
      <c r="E24" s="1" t="str">
        <f>IF(P24="","",IF(AND(M24=1,OR(P24&lt;EXPEDIENTE!$F$24,P24&gt;EXPEDIENTE!$F$26)),3,""))</f>
        <v/>
      </c>
      <c r="F24" s="1" t="str">
        <f t="shared" si="3"/>
        <v/>
      </c>
      <c r="G24" s="1" t="str">
        <f t="shared" si="0"/>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255"/>
      <c r="P24" s="14"/>
      <c r="Q24" s="183"/>
      <c r="R24" s="15"/>
      <c r="S24" s="183"/>
      <c r="T24" s="223"/>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c r="B25" s="1" t="str">
        <f>IF(COUNTBLANK(N25:AK25)=20,"",IF(AND(M25&lt;&gt;"",OR(EXPEDIENTE!$F$24="",EXPEDIENTE!$F$26="")),0,""))</f>
        <v/>
      </c>
      <c r="C25" s="1" t="str">
        <f t="shared" si="1"/>
        <v/>
      </c>
      <c r="D25" s="1" t="str">
        <f t="shared" si="2"/>
        <v/>
      </c>
      <c r="E25" s="1" t="str">
        <f>IF(P25="","",IF(AND(M25=1,OR(P25&lt;EXPEDIENTE!$F$24,P25&gt;EXPEDIENTE!$F$26)),3,""))</f>
        <v/>
      </c>
      <c r="F25" s="1" t="str">
        <f t="shared" si="3"/>
        <v/>
      </c>
      <c r="G25" s="1" t="str">
        <f t="shared" si="0"/>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255"/>
      <c r="P25" s="14"/>
      <c r="Q25" s="183"/>
      <c r="R25" s="15"/>
      <c r="S25" s="183"/>
      <c r="T25" s="223"/>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c r="B26" s="1" t="str">
        <f>IF(COUNTBLANK(N26:AK26)=20,"",IF(AND(M26&lt;&gt;"",OR(EXPEDIENTE!$F$24="",EXPEDIENTE!$F$26="")),0,""))</f>
        <v/>
      </c>
      <c r="C26" s="1" t="str">
        <f t="shared" si="1"/>
        <v/>
      </c>
      <c r="D26" s="1" t="str">
        <f t="shared" si="2"/>
        <v/>
      </c>
      <c r="E26" s="1" t="str">
        <f>IF(P26="","",IF(AND(M26=1,OR(P26&lt;EXPEDIENTE!$F$24,P26&gt;EXPEDIENTE!$F$26)),3,""))</f>
        <v/>
      </c>
      <c r="F26" s="1" t="str">
        <f t="shared" si="3"/>
        <v/>
      </c>
      <c r="G26" s="1" t="str">
        <f t="shared" si="0"/>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255"/>
      <c r="P26" s="14"/>
      <c r="Q26" s="183"/>
      <c r="R26" s="15"/>
      <c r="S26" s="183"/>
      <c r="T26" s="223"/>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c r="B27" s="1" t="str">
        <f>IF(COUNTBLANK(N27:AK27)=20,"",IF(AND(M27&lt;&gt;"",OR(EXPEDIENTE!$F$24="",EXPEDIENTE!$F$26="")),0,""))</f>
        <v/>
      </c>
      <c r="C27" s="1" t="str">
        <f t="shared" si="1"/>
        <v/>
      </c>
      <c r="D27" s="1" t="str">
        <f t="shared" si="2"/>
        <v/>
      </c>
      <c r="E27" s="1" t="str">
        <f>IF(P27="","",IF(AND(M27=1,OR(P27&lt;EXPEDIENTE!$F$24,P27&gt;EXPEDIENTE!$F$26)),3,""))</f>
        <v/>
      </c>
      <c r="F27" s="1" t="str">
        <f t="shared" si="3"/>
        <v/>
      </c>
      <c r="G27" s="1" t="str">
        <f t="shared" si="0"/>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255"/>
      <c r="P27" s="14"/>
      <c r="Q27" s="183"/>
      <c r="R27" s="15"/>
      <c r="S27" s="183"/>
      <c r="T27" s="223"/>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c r="B28" s="1" t="str">
        <f>IF(COUNTBLANK(N28:AK28)=20,"",IF(AND(M28&lt;&gt;"",OR(EXPEDIENTE!$F$24="",EXPEDIENTE!$F$26="")),0,""))</f>
        <v/>
      </c>
      <c r="C28" s="1" t="str">
        <f t="shared" si="1"/>
        <v/>
      </c>
      <c r="D28" s="1" t="str">
        <f t="shared" si="2"/>
        <v/>
      </c>
      <c r="E28" s="1" t="str">
        <f>IF(P28="","",IF(AND(M28=1,OR(P28&lt;EXPEDIENTE!$F$24,P28&gt;EXPEDIENTE!$F$26)),3,""))</f>
        <v/>
      </c>
      <c r="F28" s="1" t="str">
        <f t="shared" si="3"/>
        <v/>
      </c>
      <c r="G28" s="1" t="str">
        <f t="shared" si="0"/>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255"/>
      <c r="P28" s="14"/>
      <c r="Q28" s="183"/>
      <c r="R28" s="15"/>
      <c r="S28" s="183"/>
      <c r="T28" s="223"/>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c r="B29" s="1" t="str">
        <f>IF(COUNTBLANK(N29:AK29)=20,"",IF(AND(M29&lt;&gt;"",OR(EXPEDIENTE!$F$24="",EXPEDIENTE!$F$26="")),0,""))</f>
        <v/>
      </c>
      <c r="C29" s="1" t="str">
        <f t="shared" si="1"/>
        <v/>
      </c>
      <c r="D29" s="1" t="str">
        <f t="shared" si="2"/>
        <v/>
      </c>
      <c r="E29" s="1" t="str">
        <f>IF(P29="","",IF(AND(M29=1,OR(P29&lt;EXPEDIENTE!$F$24,P29&gt;EXPEDIENTE!$F$26)),3,""))</f>
        <v/>
      </c>
      <c r="F29" s="1" t="str">
        <f t="shared" si="3"/>
        <v/>
      </c>
      <c r="G29" s="1" t="str">
        <f t="shared" si="0"/>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255"/>
      <c r="P29" s="14"/>
      <c r="Q29" s="183"/>
      <c r="R29" s="15"/>
      <c r="S29" s="183"/>
      <c r="T29" s="223"/>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c r="B30" s="1" t="str">
        <f>IF(COUNTBLANK(N30:AK30)=20,"",IF(AND(M30&lt;&gt;"",OR(EXPEDIENTE!$F$24="",EXPEDIENTE!$F$26="")),0,""))</f>
        <v/>
      </c>
      <c r="C30" s="1" t="str">
        <f t="shared" si="1"/>
        <v/>
      </c>
      <c r="D30" s="1" t="str">
        <f t="shared" si="2"/>
        <v/>
      </c>
      <c r="E30" s="1" t="str">
        <f>IF(P30="","",IF(AND(M30=1,OR(P30&lt;EXPEDIENTE!$F$24,P30&gt;EXPEDIENTE!$F$26)),3,""))</f>
        <v/>
      </c>
      <c r="F30" s="1" t="str">
        <f t="shared" si="3"/>
        <v/>
      </c>
      <c r="G30" s="1" t="str">
        <f t="shared" si="0"/>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255"/>
      <c r="P30" s="14"/>
      <c r="Q30" s="183"/>
      <c r="R30" s="15"/>
      <c r="S30" s="183"/>
      <c r="T30" s="223"/>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c r="B31" s="1" t="str">
        <f>IF(COUNTBLANK(N31:AK31)=20,"",IF(AND(M31&lt;&gt;"",OR(EXPEDIENTE!$F$24="",EXPEDIENTE!$F$26="")),0,""))</f>
        <v/>
      </c>
      <c r="C31" s="1" t="str">
        <f t="shared" si="1"/>
        <v/>
      </c>
      <c r="D31" s="1" t="str">
        <f t="shared" si="2"/>
        <v/>
      </c>
      <c r="E31" s="1" t="str">
        <f>IF(P31="","",IF(AND(M31=1,OR(P31&lt;EXPEDIENTE!$F$24,P31&gt;EXPEDIENTE!$F$26)),3,""))</f>
        <v/>
      </c>
      <c r="F31" s="1" t="str">
        <f t="shared" si="3"/>
        <v/>
      </c>
      <c r="G31" s="1" t="str">
        <f t="shared" si="0"/>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255"/>
      <c r="P31" s="14"/>
      <c r="Q31" s="183"/>
      <c r="R31" s="15"/>
      <c r="S31" s="183"/>
      <c r="T31" s="223"/>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c r="B32" s="1" t="str">
        <f>IF(COUNTBLANK(N32:AK32)=20,"",IF(AND(M32&lt;&gt;"",OR(EXPEDIENTE!$F$24="",EXPEDIENTE!$F$26="")),0,""))</f>
        <v/>
      </c>
      <c r="C32" s="1" t="str">
        <f t="shared" si="1"/>
        <v/>
      </c>
      <c r="D32" s="1" t="str">
        <f t="shared" si="2"/>
        <v/>
      </c>
      <c r="E32" s="1" t="str">
        <f>IF(P32="","",IF(AND(M32=1,OR(P32&lt;EXPEDIENTE!$F$24,P32&gt;EXPEDIENTE!$F$26)),3,""))</f>
        <v/>
      </c>
      <c r="F32" s="1" t="str">
        <f t="shared" si="3"/>
        <v/>
      </c>
      <c r="G32" s="1" t="str">
        <f t="shared" si="0"/>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255"/>
      <c r="P32" s="14"/>
      <c r="Q32" s="183"/>
      <c r="R32" s="15"/>
      <c r="S32" s="183"/>
      <c r="T32" s="223"/>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c r="B33" s="1" t="str">
        <f>IF(COUNTBLANK(N33:AK33)=20,"",IF(AND(M33&lt;&gt;"",OR(EXPEDIENTE!$F$24="",EXPEDIENTE!$F$26="")),0,""))</f>
        <v/>
      </c>
      <c r="C33" s="1" t="str">
        <f t="shared" si="1"/>
        <v/>
      </c>
      <c r="D33" s="1" t="str">
        <f t="shared" si="2"/>
        <v/>
      </c>
      <c r="E33" s="1" t="str">
        <f>IF(P33="","",IF(AND(M33=1,OR(P33&lt;EXPEDIENTE!$F$24,P33&gt;EXPEDIENTE!$F$26)),3,""))</f>
        <v/>
      </c>
      <c r="F33" s="1" t="str">
        <f t="shared" si="3"/>
        <v/>
      </c>
      <c r="G33" s="1" t="str">
        <f t="shared" si="0"/>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255"/>
      <c r="P33" s="14"/>
      <c r="Q33" s="183"/>
      <c r="R33" s="15"/>
      <c r="S33" s="183"/>
      <c r="T33" s="223"/>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c r="B34" s="1" t="str">
        <f>IF(COUNTBLANK(N34:AK34)=20,"",IF(AND(M34&lt;&gt;"",OR(EXPEDIENTE!$F$24="",EXPEDIENTE!$F$26="")),0,""))</f>
        <v/>
      </c>
      <c r="C34" s="1" t="str">
        <f t="shared" si="1"/>
        <v/>
      </c>
      <c r="D34" s="1" t="str">
        <f t="shared" si="2"/>
        <v/>
      </c>
      <c r="E34" s="1" t="str">
        <f>IF(P34="","",IF(AND(M34=1,OR(P34&lt;EXPEDIENTE!$F$24,P34&gt;EXPEDIENTE!$F$26)),3,""))</f>
        <v/>
      </c>
      <c r="F34" s="1" t="str">
        <f t="shared" si="3"/>
        <v/>
      </c>
      <c r="G34" s="1" t="str">
        <f t="shared" si="0"/>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255"/>
      <c r="P34" s="14"/>
      <c r="Q34" s="183"/>
      <c r="R34" s="15"/>
      <c r="S34" s="183"/>
      <c r="T34" s="223"/>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c r="B35" s="1" t="str">
        <f>IF(COUNTBLANK(N35:AK35)=20,"",IF(AND(M35&lt;&gt;"",OR(EXPEDIENTE!$F$24="",EXPEDIENTE!$F$26="")),0,""))</f>
        <v/>
      </c>
      <c r="C35" s="1" t="str">
        <f t="shared" si="1"/>
        <v/>
      </c>
      <c r="D35" s="1" t="str">
        <f t="shared" si="2"/>
        <v/>
      </c>
      <c r="E35" s="1" t="str">
        <f>IF(P35="","",IF(AND(M35=1,OR(P35&lt;EXPEDIENTE!$F$24,P35&gt;EXPEDIENTE!$F$26)),3,""))</f>
        <v/>
      </c>
      <c r="F35" s="1" t="str">
        <f t="shared" si="3"/>
        <v/>
      </c>
      <c r="G35" s="1" t="str">
        <f t="shared" si="0"/>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255"/>
      <c r="P35" s="14"/>
      <c r="Q35" s="183"/>
      <c r="R35" s="15"/>
      <c r="S35" s="183"/>
      <c r="T35" s="223"/>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c r="B36" s="1" t="str">
        <f>IF(COUNTBLANK(N36:AK36)=20,"",IF(AND(M36&lt;&gt;"",OR(EXPEDIENTE!$F$24="",EXPEDIENTE!$F$26="")),0,""))</f>
        <v/>
      </c>
      <c r="C36" s="1" t="str">
        <f t="shared" si="1"/>
        <v/>
      </c>
      <c r="D36" s="1" t="str">
        <f t="shared" si="2"/>
        <v/>
      </c>
      <c r="E36" s="1" t="str">
        <f>IF(P36="","",IF(AND(M36=1,OR(P36&lt;EXPEDIENTE!$F$24,P36&gt;EXPEDIENTE!$F$26)),3,""))</f>
        <v/>
      </c>
      <c r="F36" s="1" t="str">
        <f t="shared" si="3"/>
        <v/>
      </c>
      <c r="G36" s="1" t="str">
        <f t="shared" si="0"/>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t="str">
        <f t="shared" si="5"/>
        <v/>
      </c>
      <c r="N36" s="147"/>
      <c r="O36" s="255"/>
      <c r="P36" s="14"/>
      <c r="Q36" s="183"/>
      <c r="R36" s="15"/>
      <c r="S36" s="183"/>
      <c r="T36" s="223"/>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c r="B37" s="1" t="str">
        <f>IF(COUNTBLANK(N37:AK37)=20,"",IF(AND(M37&lt;&gt;"",OR(EXPEDIENTE!$F$24="",EXPEDIENTE!$F$26="")),0,""))</f>
        <v/>
      </c>
      <c r="C37" s="1" t="str">
        <f t="shared" si="1"/>
        <v/>
      </c>
      <c r="D37" s="1" t="str">
        <f t="shared" si="2"/>
        <v/>
      </c>
      <c r="E37" s="1" t="str">
        <f>IF(P37="","",IF(AND(M37=1,OR(P37&lt;EXPEDIENTE!$F$24,P37&gt;EXPEDIENTE!$F$26)),3,""))</f>
        <v/>
      </c>
      <c r="F37" s="1" t="str">
        <f t="shared" si="3"/>
        <v/>
      </c>
      <c r="G37" s="1" t="str">
        <f t="shared" si="0"/>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t="str">
        <f t="shared" si="5"/>
        <v/>
      </c>
      <c r="N37" s="147"/>
      <c r="O37" s="255"/>
      <c r="P37" s="14"/>
      <c r="Q37" s="183"/>
      <c r="R37" s="15"/>
      <c r="S37" s="183"/>
      <c r="T37" s="223"/>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c r="B38" s="1" t="str">
        <f>IF(COUNTBLANK(N38:AK38)=20,"",IF(AND(M38&lt;&gt;"",OR(EXPEDIENTE!$F$24="",EXPEDIENTE!$F$26="")),0,""))</f>
        <v/>
      </c>
      <c r="C38" s="1" t="str">
        <f t="shared" si="1"/>
        <v/>
      </c>
      <c r="D38" s="1" t="str">
        <f t="shared" si="2"/>
        <v/>
      </c>
      <c r="E38" s="1" t="str">
        <f>IF(P38="","",IF(AND(M38=1,OR(P38&lt;EXPEDIENTE!$F$24,P38&gt;EXPEDIENTE!$F$26)),3,""))</f>
        <v/>
      </c>
      <c r="F38" s="1" t="str">
        <f t="shared" si="3"/>
        <v/>
      </c>
      <c r="G38" s="1" t="str">
        <f t="shared" si="0"/>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t="str">
        <f t="shared" si="5"/>
        <v/>
      </c>
      <c r="N38" s="147"/>
      <c r="O38" s="255"/>
      <c r="P38" s="14"/>
      <c r="Q38" s="183"/>
      <c r="R38" s="15"/>
      <c r="S38" s="183"/>
      <c r="T38" s="223"/>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c r="B39" s="1" t="str">
        <f>IF(COUNTBLANK(N39:AK39)=20,"",IF(AND(M39&lt;&gt;"",OR(EXPEDIENTE!$F$24="",EXPEDIENTE!$F$26="")),0,""))</f>
        <v/>
      </c>
      <c r="C39" s="1" t="str">
        <f t="shared" si="1"/>
        <v/>
      </c>
      <c r="D39" s="1" t="str">
        <f t="shared" si="2"/>
        <v/>
      </c>
      <c r="E39" s="1" t="str">
        <f>IF(P39="","",IF(AND(M39=1,OR(P39&lt;EXPEDIENTE!$F$24,P39&gt;EXPEDIENTE!$F$26)),3,""))</f>
        <v/>
      </c>
      <c r="F39" s="1" t="str">
        <f t="shared" si="3"/>
        <v/>
      </c>
      <c r="G39" s="1" t="str">
        <f t="shared" si="0"/>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t="str">
        <f t="shared" si="5"/>
        <v/>
      </c>
      <c r="N39" s="147"/>
      <c r="O39" s="255"/>
      <c r="P39" s="14"/>
      <c r="Q39" s="183"/>
      <c r="R39" s="15"/>
      <c r="S39" s="183"/>
      <c r="T39" s="223"/>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c r="B40" s="1" t="str">
        <f>IF(COUNTBLANK(N40:AK40)=20,"",IF(AND(M40&lt;&gt;"",OR(EXPEDIENTE!$F$24="",EXPEDIENTE!$F$26="")),0,""))</f>
        <v/>
      </c>
      <c r="C40" s="1" t="str">
        <f t="shared" si="1"/>
        <v/>
      </c>
      <c r="D40" s="1" t="str">
        <f t="shared" si="2"/>
        <v/>
      </c>
      <c r="E40" s="1" t="str">
        <f>IF(P40="","",IF(AND(M40=1,OR(P40&lt;EXPEDIENTE!$F$24,P40&gt;EXPEDIENTE!$F$26)),3,""))</f>
        <v/>
      </c>
      <c r="F40" s="1" t="str">
        <f t="shared" si="3"/>
        <v/>
      </c>
      <c r="G40" s="1" t="str">
        <f t="shared" si="0"/>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t="str">
        <f t="shared" si="5"/>
        <v/>
      </c>
      <c r="N40" s="147"/>
      <c r="O40" s="255"/>
      <c r="P40" s="14"/>
      <c r="Q40" s="183"/>
      <c r="R40" s="15"/>
      <c r="S40" s="183"/>
      <c r="T40" s="223"/>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c r="B41" s="1" t="str">
        <f>IF(COUNTBLANK(N41:AK41)=20,"",IF(AND(M41&lt;&gt;"",OR(EXPEDIENTE!$F$24="",EXPEDIENTE!$F$26="")),0,""))</f>
        <v/>
      </c>
      <c r="C41" s="1" t="str">
        <f t="shared" si="1"/>
        <v/>
      </c>
      <c r="D41" s="1" t="str">
        <f t="shared" si="2"/>
        <v/>
      </c>
      <c r="E41" s="1" t="str">
        <f>IF(P41="","",IF(AND(M41=1,OR(P41&lt;EXPEDIENTE!$F$24,P41&gt;EXPEDIENTE!$F$26)),3,""))</f>
        <v/>
      </c>
      <c r="F41" s="1" t="str">
        <f t="shared" si="3"/>
        <v/>
      </c>
      <c r="G41" s="1" t="str">
        <f t="shared" si="0"/>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t="str">
        <f t="shared" si="5"/>
        <v/>
      </c>
      <c r="N41" s="147"/>
      <c r="O41" s="255"/>
      <c r="P41" s="14"/>
      <c r="Q41" s="183"/>
      <c r="R41" s="15"/>
      <c r="S41" s="183"/>
      <c r="T41" s="223"/>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c r="B42" s="1" t="str">
        <f>IF(COUNTBLANK(N42:AK42)=20,"",IF(AND(M42&lt;&gt;"",OR(EXPEDIENTE!$F$24="",EXPEDIENTE!$F$26="")),0,""))</f>
        <v/>
      </c>
      <c r="C42" s="1" t="str">
        <f t="shared" si="1"/>
        <v/>
      </c>
      <c r="D42" s="1" t="str">
        <f t="shared" si="2"/>
        <v/>
      </c>
      <c r="E42" s="1" t="str">
        <f>IF(P42="","",IF(AND(M42=1,OR(P42&lt;EXPEDIENTE!$F$24,P42&gt;EXPEDIENTE!$F$26)),3,""))</f>
        <v/>
      </c>
      <c r="F42" s="1" t="str">
        <f t="shared" si="3"/>
        <v/>
      </c>
      <c r="G42" s="1" t="str">
        <f t="shared" si="0"/>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t="str">
        <f t="shared" si="5"/>
        <v/>
      </c>
      <c r="N42" s="147"/>
      <c r="O42" s="255"/>
      <c r="P42" s="14"/>
      <c r="Q42" s="183"/>
      <c r="R42" s="15"/>
      <c r="S42" s="183"/>
      <c r="T42" s="223"/>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c r="B43" s="1" t="str">
        <f>IF(COUNTBLANK(N43:AK43)=20,"",IF(AND(M43&lt;&gt;"",OR(EXPEDIENTE!$F$24="",EXPEDIENTE!$F$26="")),0,""))</f>
        <v/>
      </c>
      <c r="C43" s="1" t="str">
        <f t="shared" si="1"/>
        <v/>
      </c>
      <c r="D43" s="1" t="str">
        <f t="shared" si="2"/>
        <v/>
      </c>
      <c r="E43" s="1" t="str">
        <f>IF(P43="","",IF(AND(M43=1,OR(P43&lt;EXPEDIENTE!$F$24,P43&gt;EXPEDIENTE!$F$26)),3,""))</f>
        <v/>
      </c>
      <c r="F43" s="1" t="str">
        <f t="shared" si="3"/>
        <v/>
      </c>
      <c r="G43" s="1" t="str">
        <f t="shared" si="0"/>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t="str">
        <f t="shared" si="5"/>
        <v/>
      </c>
      <c r="N43" s="147"/>
      <c r="O43" s="255"/>
      <c r="P43" s="14"/>
      <c r="Q43" s="183"/>
      <c r="R43" s="15"/>
      <c r="S43" s="183"/>
      <c r="T43" s="223"/>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c r="B44" s="1" t="str">
        <f>IF(COUNTBLANK(N44:AK44)=20,"",IF(AND(M44&lt;&gt;"",OR(EXPEDIENTE!$F$24="",EXPEDIENTE!$F$26="")),0,""))</f>
        <v/>
      </c>
      <c r="C44" s="1" t="str">
        <f t="shared" si="1"/>
        <v/>
      </c>
      <c r="D44" s="1" t="str">
        <f t="shared" si="2"/>
        <v/>
      </c>
      <c r="E44" s="1" t="str">
        <f>IF(P44="","",IF(AND(M44=1,OR(P44&lt;EXPEDIENTE!$F$24,P44&gt;EXPEDIENTE!$F$26)),3,""))</f>
        <v/>
      </c>
      <c r="F44" s="1" t="str">
        <f t="shared" si="3"/>
        <v/>
      </c>
      <c r="G44" s="1" t="str">
        <f t="shared" si="0"/>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t="str">
        <f t="shared" si="5"/>
        <v/>
      </c>
      <c r="N44" s="147"/>
      <c r="O44" s="255"/>
      <c r="P44" s="14"/>
      <c r="Q44" s="183"/>
      <c r="R44" s="15"/>
      <c r="S44" s="183"/>
      <c r="T44" s="223"/>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c r="B45" s="1" t="str">
        <f>IF(COUNTBLANK(N45:AK45)=20,"",IF(AND(M45&lt;&gt;"",OR(EXPEDIENTE!$F$24="",EXPEDIENTE!$F$26="")),0,""))</f>
        <v/>
      </c>
      <c r="C45" s="1" t="str">
        <f t="shared" si="1"/>
        <v/>
      </c>
      <c r="D45" s="1" t="str">
        <f t="shared" si="2"/>
        <v/>
      </c>
      <c r="E45" s="1" t="str">
        <f>IF(P45="","",IF(AND(M45=1,OR(P45&lt;EXPEDIENTE!$F$24,P45&gt;EXPEDIENTE!$F$26)),3,""))</f>
        <v/>
      </c>
      <c r="F45" s="1" t="str">
        <f t="shared" si="3"/>
        <v/>
      </c>
      <c r="G45" s="1" t="str">
        <f t="shared" si="0"/>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t="str">
        <f t="shared" si="5"/>
        <v/>
      </c>
      <c r="N45" s="147"/>
      <c r="O45" s="255"/>
      <c r="P45" s="14"/>
      <c r="Q45" s="183"/>
      <c r="R45" s="15"/>
      <c r="S45" s="183"/>
      <c r="T45" s="223"/>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c r="B46" s="1" t="str">
        <f>IF(COUNTBLANK(N46:AK46)=20,"",IF(AND(M46&lt;&gt;"",OR(EXPEDIENTE!$F$24="",EXPEDIENTE!$F$26="")),0,""))</f>
        <v/>
      </c>
      <c r="C46" s="1" t="str">
        <f t="shared" si="1"/>
        <v/>
      </c>
      <c r="D46" s="1" t="str">
        <f t="shared" si="2"/>
        <v/>
      </c>
      <c r="E46" s="1" t="str">
        <f>IF(P46="","",IF(AND(M46=1,OR(P46&lt;EXPEDIENTE!$F$24,P46&gt;EXPEDIENTE!$F$26)),3,""))</f>
        <v/>
      </c>
      <c r="F46" s="1" t="str">
        <f t="shared" si="3"/>
        <v/>
      </c>
      <c r="G46" s="1" t="str">
        <f t="shared" si="0"/>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255"/>
      <c r="P46" s="14"/>
      <c r="Q46" s="183"/>
      <c r="R46" s="15"/>
      <c r="S46" s="183"/>
      <c r="T46" s="223"/>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c r="B47" s="1" t="str">
        <f>IF(COUNTBLANK(N47:AK47)=20,"",IF(AND(M47&lt;&gt;"",OR(EXPEDIENTE!$F$24="",EXPEDIENTE!$F$26="")),0,""))</f>
        <v/>
      </c>
      <c r="C47" s="1" t="str">
        <f t="shared" ref="C47:C67" si="9">IF(COUNTBLANK(N47:AK47)=21,"",IF(AND(M47="",COUNTBLANK(N47:AK47)&lt;&gt;21),1,""))</f>
        <v/>
      </c>
      <c r="D47" s="1" t="str">
        <f t="shared" ref="D47:D67" si="10">IF(AND(M47=1,COUNTBLANK(O47:U47)&lt;&gt;0),2,"")</f>
        <v/>
      </c>
      <c r="E47" s="1" t="str">
        <f>IF(P47="","",IF(AND(M47=1,OR(P47&lt;EXPEDIENTE!$F$24,P47&gt;EXPEDIENTE!$F$26)),3,""))</f>
        <v/>
      </c>
      <c r="F47" s="1" t="str">
        <f t="shared" ref="F47:F67" si="11">IF(AND(M47=1,C47="",D47="",E47="",OR(COUNTBLANK(W47:X47)&gt;0,COUNTBLANK(Z47:AD47)&gt;=1)),4,"")</f>
        <v/>
      </c>
      <c r="G47" s="1" t="str">
        <f t="shared" ref="G47:G67" si="12">IF(AND(M47&lt;&gt;"",C47="",D47="",E47="",F47="",COUNTBLANK(AE47:AF47)&gt;0),5,"")</f>
        <v/>
      </c>
      <c r="H47" s="1" t="str">
        <f>IF(P47="","",IF(AF47="",6,IF(AND(M47=1,OR(AF47&lt;EXPEDIENTE!$F$24,AF47&gt;EXPEDIENTE!$F$28)),6,"")))</f>
        <v/>
      </c>
      <c r="I47" s="1" t="b">
        <f t="shared" ref="I47:I67" si="13">IF(B47&lt;&gt;"",B47,IF(C47&lt;&gt;"",C47,IF(D47&lt;&gt;"",D47,IF(E47&lt;&gt;"",E47,IF(F47&lt;&gt;"",F47,IF(G47&lt;&gt;"",G47,IF(H47&lt;&gt;"",H47)))))))</f>
        <v>0</v>
      </c>
      <c r="J47" s="1">
        <f>IF(AF46&lt;EXPEDIENTE!$H$24,-1,IF(AF46&gt;EXPEDIENTE!$H$28,1,0))</f>
        <v>-1</v>
      </c>
      <c r="K47" s="140" t="str">
        <f>IF(IFERROR(VLOOKUP(I47,AUXILIAR!$P$14:$Q$23,2,FALSE),"")="","",VLOOKUP(I47,AUXILIAR!$P$14:$Q$23,2,FALSE))</f>
        <v/>
      </c>
      <c r="L47" s="143">
        <v>40</v>
      </c>
      <c r="M47" s="103" t="str">
        <f t="shared" si="5"/>
        <v/>
      </c>
      <c r="N47" s="257"/>
      <c r="O47" s="258"/>
      <c r="P47" s="259"/>
      <c r="Q47" s="260"/>
      <c r="R47" s="261"/>
      <c r="S47" s="260"/>
      <c r="T47" s="262"/>
      <c r="U47" s="260"/>
      <c r="V47" s="263"/>
      <c r="W47" s="264"/>
      <c r="X47" s="265"/>
      <c r="Y47" s="266"/>
      <c r="Z47" s="267"/>
      <c r="AA47" s="63">
        <f t="shared" ref="AA47:AA66" si="14">W47*Z47</f>
        <v>0</v>
      </c>
      <c r="AB47" s="2"/>
      <c r="AC47" s="63">
        <f t="shared" ref="AC47:AC66" si="15">W47*AB47</f>
        <v>0</v>
      </c>
      <c r="AD47" s="156">
        <f t="shared" ref="AD47:AD66" si="16">W47+AC47-AA47</f>
        <v>0</v>
      </c>
      <c r="AE47" s="270"/>
      <c r="AF47" s="271"/>
      <c r="AG47" s="272"/>
      <c r="AH47" s="273"/>
      <c r="AI47" s="273"/>
      <c r="AJ47" s="274"/>
      <c r="AK47" s="275"/>
    </row>
    <row r="48" spans="2:37" ht="40.5" customHeight="1">
      <c r="B48" s="1" t="str">
        <f>IF(COUNTBLANK(N48:AK48)=20,"",IF(AND(M48&lt;&gt;"",OR(EXPEDIENTE!$F$24="",EXPEDIENTE!$F$26="")),0,""))</f>
        <v/>
      </c>
      <c r="C48" s="1" t="str">
        <f t="shared" si="9"/>
        <v/>
      </c>
      <c r="D48" s="1" t="str">
        <f t="shared" si="10"/>
        <v/>
      </c>
      <c r="E48" s="1" t="str">
        <f>IF(P48="","",IF(AND(M48=1,OR(P48&lt;EXPEDIENTE!$F$24,P48&gt;EXPEDIENTE!$F$26)),3,""))</f>
        <v/>
      </c>
      <c r="F48" s="1" t="str">
        <f t="shared" si="11"/>
        <v/>
      </c>
      <c r="G48" s="1" t="str">
        <f t="shared" si="12"/>
        <v/>
      </c>
      <c r="H48" s="1" t="str">
        <f>IF(P48="","",IF(AF48="",6,IF(AND(M48=1,OR(AF48&lt;EXPEDIENTE!$F$24,AF48&gt;EXPEDIENTE!$F$28)),6,"")))</f>
        <v/>
      </c>
      <c r="I48" s="1" t="b">
        <f t="shared" si="13"/>
        <v>0</v>
      </c>
      <c r="J48" s="1">
        <f>IF(AF47&lt;EXPEDIENTE!$H$24,-1,IF(AF47&gt;EXPEDIENTE!$H$28,1,0))</f>
        <v>-1</v>
      </c>
      <c r="K48" s="140" t="str">
        <f>IF(IFERROR(VLOOKUP(I48,AUXILIAR!$P$14:$Q$23,2,FALSE),"")="","",VLOOKUP(I48,AUXILIAR!$P$14:$Q$23,2,FALSE))</f>
        <v/>
      </c>
      <c r="L48" s="143">
        <v>41</v>
      </c>
      <c r="M48" s="103" t="str">
        <f t="shared" si="5"/>
        <v/>
      </c>
      <c r="N48" s="257"/>
      <c r="O48" s="258"/>
      <c r="P48" s="259"/>
      <c r="Q48" s="260"/>
      <c r="R48" s="261"/>
      <c r="S48" s="260"/>
      <c r="T48" s="262"/>
      <c r="U48" s="260"/>
      <c r="V48" s="263"/>
      <c r="W48" s="264"/>
      <c r="X48" s="265"/>
      <c r="Y48" s="266"/>
      <c r="Z48" s="267"/>
      <c r="AA48" s="63">
        <f t="shared" si="14"/>
        <v>0</v>
      </c>
      <c r="AB48" s="2"/>
      <c r="AC48" s="63">
        <f t="shared" si="15"/>
        <v>0</v>
      </c>
      <c r="AD48" s="156">
        <f t="shared" si="16"/>
        <v>0</v>
      </c>
      <c r="AE48" s="270"/>
      <c r="AF48" s="271"/>
      <c r="AG48" s="272"/>
      <c r="AH48" s="273"/>
      <c r="AI48" s="273"/>
      <c r="AJ48" s="274"/>
      <c r="AK48" s="275"/>
    </row>
    <row r="49" spans="2:37" ht="40.5" customHeight="1">
      <c r="B49" s="1" t="str">
        <f>IF(COUNTBLANK(N49:AK49)=20,"",IF(AND(M49&lt;&gt;"",OR(EXPEDIENTE!$F$24="",EXPEDIENTE!$F$26="")),0,""))</f>
        <v/>
      </c>
      <c r="C49" s="1" t="str">
        <f t="shared" si="9"/>
        <v/>
      </c>
      <c r="D49" s="1" t="str">
        <f t="shared" si="10"/>
        <v/>
      </c>
      <c r="E49" s="1" t="str">
        <f>IF(P49="","",IF(AND(M49=1,OR(P49&lt;EXPEDIENTE!$F$24,P49&gt;EXPEDIENTE!$F$26)),3,""))</f>
        <v/>
      </c>
      <c r="F49" s="1" t="str">
        <f t="shared" si="11"/>
        <v/>
      </c>
      <c r="G49" s="1" t="str">
        <f t="shared" si="12"/>
        <v/>
      </c>
      <c r="H49" s="1" t="str">
        <f>IF(P49="","",IF(AF49="",6,IF(AND(M49=1,OR(AF49&lt;EXPEDIENTE!$F$24,AF49&gt;EXPEDIENTE!$F$28)),6,"")))</f>
        <v/>
      </c>
      <c r="I49" s="1" t="b">
        <f t="shared" si="13"/>
        <v>0</v>
      </c>
      <c r="J49" s="1">
        <f>IF(AF48&lt;EXPEDIENTE!$H$24,-1,IF(AF48&gt;EXPEDIENTE!$H$28,1,0))</f>
        <v>-1</v>
      </c>
      <c r="K49" s="140" t="str">
        <f>IF(IFERROR(VLOOKUP(I49,AUXILIAR!$P$14:$Q$23,2,FALSE),"")="","",VLOOKUP(I49,AUXILIAR!$P$14:$Q$23,2,FALSE))</f>
        <v/>
      </c>
      <c r="L49" s="143">
        <v>42</v>
      </c>
      <c r="M49" s="103" t="str">
        <f t="shared" si="5"/>
        <v/>
      </c>
      <c r="N49" s="257"/>
      <c r="O49" s="258"/>
      <c r="P49" s="259"/>
      <c r="Q49" s="260"/>
      <c r="R49" s="261"/>
      <c r="S49" s="260"/>
      <c r="T49" s="262"/>
      <c r="U49" s="260"/>
      <c r="V49" s="263"/>
      <c r="W49" s="264"/>
      <c r="X49" s="265"/>
      <c r="Y49" s="266"/>
      <c r="Z49" s="267"/>
      <c r="AA49" s="63">
        <f t="shared" si="14"/>
        <v>0</v>
      </c>
      <c r="AB49" s="2"/>
      <c r="AC49" s="63">
        <f t="shared" si="15"/>
        <v>0</v>
      </c>
      <c r="AD49" s="156">
        <f t="shared" si="16"/>
        <v>0</v>
      </c>
      <c r="AE49" s="270"/>
      <c r="AF49" s="271"/>
      <c r="AG49" s="272"/>
      <c r="AH49" s="273"/>
      <c r="AI49" s="273"/>
      <c r="AJ49" s="274"/>
      <c r="AK49" s="275"/>
    </row>
    <row r="50" spans="2:37" ht="40.5" customHeight="1">
      <c r="B50" s="1" t="str">
        <f>IF(COUNTBLANK(N50:AK50)=20,"",IF(AND(M50&lt;&gt;"",OR(EXPEDIENTE!$F$24="",EXPEDIENTE!$F$26="")),0,""))</f>
        <v/>
      </c>
      <c r="C50" s="1" t="str">
        <f t="shared" si="9"/>
        <v/>
      </c>
      <c r="D50" s="1" t="str">
        <f t="shared" si="10"/>
        <v/>
      </c>
      <c r="E50" s="1" t="str">
        <f>IF(P50="","",IF(AND(M50=1,OR(P50&lt;EXPEDIENTE!$F$24,P50&gt;EXPEDIENTE!$F$26)),3,""))</f>
        <v/>
      </c>
      <c r="F50" s="1" t="str">
        <f t="shared" si="11"/>
        <v/>
      </c>
      <c r="G50" s="1" t="str">
        <f t="shared" si="12"/>
        <v/>
      </c>
      <c r="H50" s="1" t="str">
        <f>IF(P50="","",IF(AF50="",6,IF(AND(M50=1,OR(AF50&lt;EXPEDIENTE!$F$24,AF50&gt;EXPEDIENTE!$F$28)),6,"")))</f>
        <v/>
      </c>
      <c r="I50" s="1" t="b">
        <f t="shared" si="13"/>
        <v>0</v>
      </c>
      <c r="J50" s="1">
        <f>IF(AF49&lt;EXPEDIENTE!$H$24,-1,IF(AF49&gt;EXPEDIENTE!$H$28,1,0))</f>
        <v>-1</v>
      </c>
      <c r="K50" s="140" t="str">
        <f>IF(IFERROR(VLOOKUP(I50,AUXILIAR!$P$14:$Q$23,2,FALSE),"")="","",VLOOKUP(I50,AUXILIAR!$P$14:$Q$23,2,FALSE))</f>
        <v/>
      </c>
      <c r="L50" s="143">
        <v>43</v>
      </c>
      <c r="M50" s="103" t="str">
        <f t="shared" si="5"/>
        <v/>
      </c>
      <c r="N50" s="257"/>
      <c r="O50" s="258"/>
      <c r="P50" s="259"/>
      <c r="Q50" s="260"/>
      <c r="R50" s="261"/>
      <c r="S50" s="260"/>
      <c r="T50" s="262"/>
      <c r="U50" s="260"/>
      <c r="V50" s="263"/>
      <c r="W50" s="264"/>
      <c r="X50" s="265"/>
      <c r="Y50" s="266"/>
      <c r="Z50" s="267"/>
      <c r="AA50" s="63">
        <f t="shared" si="14"/>
        <v>0</v>
      </c>
      <c r="AB50" s="2"/>
      <c r="AC50" s="63">
        <f t="shared" si="15"/>
        <v>0</v>
      </c>
      <c r="AD50" s="156">
        <f t="shared" si="16"/>
        <v>0</v>
      </c>
      <c r="AE50" s="270"/>
      <c r="AF50" s="271"/>
      <c r="AG50" s="272"/>
      <c r="AH50" s="273"/>
      <c r="AI50" s="273"/>
      <c r="AJ50" s="274"/>
      <c r="AK50" s="275"/>
    </row>
    <row r="51" spans="2:37" ht="40.5" customHeight="1">
      <c r="B51" s="1" t="str">
        <f>IF(COUNTBLANK(N51:AK51)=20,"",IF(AND(M51&lt;&gt;"",OR(EXPEDIENTE!$F$24="",EXPEDIENTE!$F$26="")),0,""))</f>
        <v/>
      </c>
      <c r="C51" s="1" t="str">
        <f t="shared" si="9"/>
        <v/>
      </c>
      <c r="D51" s="1" t="str">
        <f t="shared" si="10"/>
        <v/>
      </c>
      <c r="E51" s="1" t="str">
        <f>IF(P51="","",IF(AND(M51=1,OR(P51&lt;EXPEDIENTE!$F$24,P51&gt;EXPEDIENTE!$F$26)),3,""))</f>
        <v/>
      </c>
      <c r="F51" s="1" t="str">
        <f t="shared" si="11"/>
        <v/>
      </c>
      <c r="G51" s="1" t="str">
        <f t="shared" si="12"/>
        <v/>
      </c>
      <c r="H51" s="1" t="str">
        <f>IF(P51="","",IF(AF51="",6,IF(AND(M51=1,OR(AF51&lt;EXPEDIENTE!$F$24,AF51&gt;EXPEDIENTE!$F$28)),6,"")))</f>
        <v/>
      </c>
      <c r="I51" s="1" t="b">
        <f t="shared" si="13"/>
        <v>0</v>
      </c>
      <c r="J51" s="1">
        <f>IF(AF50&lt;EXPEDIENTE!$H$24,-1,IF(AF50&gt;EXPEDIENTE!$H$28,1,0))</f>
        <v>-1</v>
      </c>
      <c r="K51" s="140" t="str">
        <f>IF(IFERROR(VLOOKUP(I51,AUXILIAR!$P$14:$Q$23,2,FALSE),"")="","",VLOOKUP(I51,AUXILIAR!$P$14:$Q$23,2,FALSE))</f>
        <v/>
      </c>
      <c r="L51" s="143">
        <v>44</v>
      </c>
      <c r="M51" s="103" t="str">
        <f t="shared" si="5"/>
        <v/>
      </c>
      <c r="N51" s="257"/>
      <c r="O51" s="258"/>
      <c r="P51" s="259"/>
      <c r="Q51" s="260"/>
      <c r="R51" s="261"/>
      <c r="S51" s="260"/>
      <c r="T51" s="262"/>
      <c r="U51" s="260"/>
      <c r="V51" s="263"/>
      <c r="W51" s="264"/>
      <c r="X51" s="265"/>
      <c r="Y51" s="266"/>
      <c r="Z51" s="267"/>
      <c r="AA51" s="63">
        <f t="shared" si="14"/>
        <v>0</v>
      </c>
      <c r="AB51" s="2"/>
      <c r="AC51" s="63">
        <f t="shared" si="15"/>
        <v>0</v>
      </c>
      <c r="AD51" s="156">
        <f t="shared" si="16"/>
        <v>0</v>
      </c>
      <c r="AE51" s="270"/>
      <c r="AF51" s="271"/>
      <c r="AG51" s="272"/>
      <c r="AH51" s="273"/>
      <c r="AI51" s="273"/>
      <c r="AJ51" s="274"/>
      <c r="AK51" s="275"/>
    </row>
    <row r="52" spans="2:37" ht="40.5" customHeight="1">
      <c r="B52" s="1" t="str">
        <f>IF(COUNTBLANK(N52:AK52)=20,"",IF(AND(M52&lt;&gt;"",OR(EXPEDIENTE!$F$24="",EXPEDIENTE!$F$26="")),0,""))</f>
        <v/>
      </c>
      <c r="C52" s="1" t="str">
        <f t="shared" si="9"/>
        <v/>
      </c>
      <c r="D52" s="1" t="str">
        <f t="shared" si="10"/>
        <v/>
      </c>
      <c r="E52" s="1" t="str">
        <f>IF(P52="","",IF(AND(M52=1,OR(P52&lt;EXPEDIENTE!$F$24,P52&gt;EXPEDIENTE!$F$26)),3,""))</f>
        <v/>
      </c>
      <c r="F52" s="1" t="str">
        <f t="shared" si="11"/>
        <v/>
      </c>
      <c r="G52" s="1" t="str">
        <f t="shared" si="12"/>
        <v/>
      </c>
      <c r="H52" s="1" t="str">
        <f>IF(P52="","",IF(AF52="",6,IF(AND(M52=1,OR(AF52&lt;EXPEDIENTE!$F$24,AF52&gt;EXPEDIENTE!$F$28)),6,"")))</f>
        <v/>
      </c>
      <c r="I52" s="1" t="b">
        <f t="shared" si="13"/>
        <v>0</v>
      </c>
      <c r="J52" s="1">
        <f>IF(AF51&lt;EXPEDIENTE!$H$24,-1,IF(AF51&gt;EXPEDIENTE!$H$28,1,0))</f>
        <v>-1</v>
      </c>
      <c r="K52" s="140" t="str">
        <f>IF(IFERROR(VLOOKUP(I52,AUXILIAR!$P$14:$Q$23,2,FALSE),"")="","",VLOOKUP(I52,AUXILIAR!$P$14:$Q$23,2,FALSE))</f>
        <v/>
      </c>
      <c r="L52" s="143">
        <v>45</v>
      </c>
      <c r="M52" s="103" t="str">
        <f t="shared" si="5"/>
        <v/>
      </c>
      <c r="N52" s="257"/>
      <c r="O52" s="258"/>
      <c r="P52" s="259"/>
      <c r="Q52" s="260"/>
      <c r="R52" s="261"/>
      <c r="S52" s="260"/>
      <c r="T52" s="262"/>
      <c r="U52" s="260"/>
      <c r="V52" s="263"/>
      <c r="W52" s="264"/>
      <c r="X52" s="265"/>
      <c r="Y52" s="266"/>
      <c r="Z52" s="267"/>
      <c r="AA52" s="63">
        <f t="shared" si="14"/>
        <v>0</v>
      </c>
      <c r="AB52" s="2"/>
      <c r="AC52" s="63">
        <f t="shared" si="15"/>
        <v>0</v>
      </c>
      <c r="AD52" s="156">
        <f t="shared" si="16"/>
        <v>0</v>
      </c>
      <c r="AE52" s="270"/>
      <c r="AF52" s="271"/>
      <c r="AG52" s="272"/>
      <c r="AH52" s="273"/>
      <c r="AI52" s="273"/>
      <c r="AJ52" s="274"/>
      <c r="AK52" s="275"/>
    </row>
    <row r="53" spans="2:37" ht="40.5" customHeight="1">
      <c r="B53" s="1" t="str">
        <f>IF(COUNTBLANK(N53:AK53)=20,"",IF(AND(M53&lt;&gt;"",OR(EXPEDIENTE!$F$24="",EXPEDIENTE!$F$26="")),0,""))</f>
        <v/>
      </c>
      <c r="C53" s="1" t="str">
        <f t="shared" si="9"/>
        <v/>
      </c>
      <c r="D53" s="1" t="str">
        <f t="shared" si="10"/>
        <v/>
      </c>
      <c r="E53" s="1" t="str">
        <f>IF(P53="","",IF(AND(M53=1,OR(P53&lt;EXPEDIENTE!$F$24,P53&gt;EXPEDIENTE!$F$26)),3,""))</f>
        <v/>
      </c>
      <c r="F53" s="1" t="str">
        <f t="shared" si="11"/>
        <v/>
      </c>
      <c r="G53" s="1" t="str">
        <f t="shared" si="12"/>
        <v/>
      </c>
      <c r="H53" s="1" t="str">
        <f>IF(P53="","",IF(AF53="",6,IF(AND(M53=1,OR(AF53&lt;EXPEDIENTE!$F$24,AF53&gt;EXPEDIENTE!$F$28)),6,"")))</f>
        <v/>
      </c>
      <c r="I53" s="1" t="b">
        <f t="shared" si="13"/>
        <v>0</v>
      </c>
      <c r="J53" s="1">
        <f>IF(AF52&lt;EXPEDIENTE!$H$24,-1,IF(AF52&gt;EXPEDIENTE!$H$28,1,0))</f>
        <v>-1</v>
      </c>
      <c r="K53" s="140" t="str">
        <f>IF(IFERROR(VLOOKUP(I53,AUXILIAR!$P$14:$Q$23,2,FALSE),"")="","",VLOOKUP(I53,AUXILIAR!$P$14:$Q$23,2,FALSE))</f>
        <v/>
      </c>
      <c r="L53" s="143">
        <v>46</v>
      </c>
      <c r="M53" s="103" t="str">
        <f t="shared" si="5"/>
        <v/>
      </c>
      <c r="N53" s="257"/>
      <c r="O53" s="258"/>
      <c r="P53" s="259"/>
      <c r="Q53" s="260"/>
      <c r="R53" s="261"/>
      <c r="S53" s="260"/>
      <c r="T53" s="262"/>
      <c r="U53" s="260"/>
      <c r="V53" s="263"/>
      <c r="W53" s="264"/>
      <c r="X53" s="265"/>
      <c r="Y53" s="266"/>
      <c r="Z53" s="267"/>
      <c r="AA53" s="63">
        <f t="shared" si="14"/>
        <v>0</v>
      </c>
      <c r="AB53" s="2"/>
      <c r="AC53" s="63">
        <f t="shared" si="15"/>
        <v>0</v>
      </c>
      <c r="AD53" s="156">
        <f t="shared" si="16"/>
        <v>0</v>
      </c>
      <c r="AE53" s="270"/>
      <c r="AF53" s="271"/>
      <c r="AG53" s="272"/>
      <c r="AH53" s="273"/>
      <c r="AI53" s="273"/>
      <c r="AJ53" s="274"/>
      <c r="AK53" s="275"/>
    </row>
    <row r="54" spans="2:37" ht="40.5" customHeight="1">
      <c r="B54" s="1" t="str">
        <f>IF(COUNTBLANK(N54:AK54)=20,"",IF(AND(M54&lt;&gt;"",OR(EXPEDIENTE!$F$24="",EXPEDIENTE!$F$26="")),0,""))</f>
        <v/>
      </c>
      <c r="C54" s="1" t="str">
        <f t="shared" si="9"/>
        <v/>
      </c>
      <c r="D54" s="1" t="str">
        <f t="shared" si="10"/>
        <v/>
      </c>
      <c r="E54" s="1" t="str">
        <f>IF(P54="","",IF(AND(M54=1,OR(P54&lt;EXPEDIENTE!$F$24,P54&gt;EXPEDIENTE!$F$26)),3,""))</f>
        <v/>
      </c>
      <c r="F54" s="1" t="str">
        <f t="shared" si="11"/>
        <v/>
      </c>
      <c r="G54" s="1" t="str">
        <f t="shared" si="12"/>
        <v/>
      </c>
      <c r="H54" s="1" t="str">
        <f>IF(P54="","",IF(AF54="",6,IF(AND(M54=1,OR(AF54&lt;EXPEDIENTE!$F$24,AF54&gt;EXPEDIENTE!$F$28)),6,"")))</f>
        <v/>
      </c>
      <c r="I54" s="1" t="b">
        <f t="shared" si="13"/>
        <v>0</v>
      </c>
      <c r="J54" s="1">
        <f>IF(AF53&lt;EXPEDIENTE!$H$24,-1,IF(AF53&gt;EXPEDIENTE!$H$28,1,0))</f>
        <v>-1</v>
      </c>
      <c r="K54" s="140" t="str">
        <f>IF(IFERROR(VLOOKUP(I54,AUXILIAR!$P$14:$Q$23,2,FALSE),"")="","",VLOOKUP(I54,AUXILIAR!$P$14:$Q$23,2,FALSE))</f>
        <v/>
      </c>
      <c r="L54" s="143">
        <v>47</v>
      </c>
      <c r="M54" s="103" t="str">
        <f t="shared" si="5"/>
        <v/>
      </c>
      <c r="N54" s="257"/>
      <c r="O54" s="258"/>
      <c r="P54" s="259"/>
      <c r="Q54" s="260"/>
      <c r="R54" s="261"/>
      <c r="S54" s="260"/>
      <c r="T54" s="262"/>
      <c r="U54" s="260"/>
      <c r="V54" s="263"/>
      <c r="W54" s="264"/>
      <c r="X54" s="265"/>
      <c r="Y54" s="266"/>
      <c r="Z54" s="267"/>
      <c r="AA54" s="63">
        <f t="shared" si="14"/>
        <v>0</v>
      </c>
      <c r="AB54" s="2"/>
      <c r="AC54" s="63">
        <f t="shared" si="15"/>
        <v>0</v>
      </c>
      <c r="AD54" s="156">
        <f t="shared" si="16"/>
        <v>0</v>
      </c>
      <c r="AE54" s="270"/>
      <c r="AF54" s="271"/>
      <c r="AG54" s="272"/>
      <c r="AH54" s="273"/>
      <c r="AI54" s="273"/>
      <c r="AJ54" s="274"/>
      <c r="AK54" s="275"/>
    </row>
    <row r="55" spans="2:37" ht="40.5" customHeight="1">
      <c r="B55" s="1" t="str">
        <f>IF(COUNTBLANK(N55:AK55)=20,"",IF(AND(M55&lt;&gt;"",OR(EXPEDIENTE!$F$24="",EXPEDIENTE!$F$26="")),0,""))</f>
        <v/>
      </c>
      <c r="C55" s="1" t="str">
        <f t="shared" si="9"/>
        <v/>
      </c>
      <c r="D55" s="1" t="str">
        <f t="shared" si="10"/>
        <v/>
      </c>
      <c r="E55" s="1" t="str">
        <f>IF(P55="","",IF(AND(M55=1,OR(P55&lt;EXPEDIENTE!$F$24,P55&gt;EXPEDIENTE!$F$26)),3,""))</f>
        <v/>
      </c>
      <c r="F55" s="1" t="str">
        <f t="shared" si="11"/>
        <v/>
      </c>
      <c r="G55" s="1" t="str">
        <f t="shared" si="12"/>
        <v/>
      </c>
      <c r="H55" s="1" t="str">
        <f>IF(P55="","",IF(AF55="",6,IF(AND(M55=1,OR(AF55&lt;EXPEDIENTE!$F$24,AF55&gt;EXPEDIENTE!$F$28)),6,"")))</f>
        <v/>
      </c>
      <c r="I55" s="1" t="b">
        <f t="shared" si="13"/>
        <v>0</v>
      </c>
      <c r="J55" s="1">
        <f>IF(AF54&lt;EXPEDIENTE!$H$24,-1,IF(AF54&gt;EXPEDIENTE!$H$28,1,0))</f>
        <v>-1</v>
      </c>
      <c r="K55" s="140" t="str">
        <f>IF(IFERROR(VLOOKUP(I55,AUXILIAR!$P$14:$Q$23,2,FALSE),"")="","",VLOOKUP(I55,AUXILIAR!$P$14:$Q$23,2,FALSE))</f>
        <v/>
      </c>
      <c r="L55" s="143">
        <v>48</v>
      </c>
      <c r="M55" s="103" t="str">
        <f t="shared" si="5"/>
        <v/>
      </c>
      <c r="N55" s="257"/>
      <c r="O55" s="258"/>
      <c r="P55" s="259"/>
      <c r="Q55" s="260"/>
      <c r="R55" s="261"/>
      <c r="S55" s="260"/>
      <c r="T55" s="262"/>
      <c r="U55" s="260"/>
      <c r="V55" s="263"/>
      <c r="W55" s="264"/>
      <c r="X55" s="265"/>
      <c r="Y55" s="266"/>
      <c r="Z55" s="267"/>
      <c r="AA55" s="63">
        <f t="shared" si="14"/>
        <v>0</v>
      </c>
      <c r="AB55" s="2"/>
      <c r="AC55" s="63">
        <f t="shared" si="15"/>
        <v>0</v>
      </c>
      <c r="AD55" s="156">
        <f t="shared" si="16"/>
        <v>0</v>
      </c>
      <c r="AE55" s="270"/>
      <c r="AF55" s="271"/>
      <c r="AG55" s="272"/>
      <c r="AH55" s="273"/>
      <c r="AI55" s="273"/>
      <c r="AJ55" s="274"/>
      <c r="AK55" s="275"/>
    </row>
    <row r="56" spans="2:37" ht="40.5" customHeight="1">
      <c r="B56" s="1" t="str">
        <f>IF(COUNTBLANK(N56:AK56)=20,"",IF(AND(M56&lt;&gt;"",OR(EXPEDIENTE!$F$24="",EXPEDIENTE!$F$26="")),0,""))</f>
        <v/>
      </c>
      <c r="C56" s="1" t="str">
        <f t="shared" si="9"/>
        <v/>
      </c>
      <c r="D56" s="1" t="str">
        <f t="shared" si="10"/>
        <v/>
      </c>
      <c r="E56" s="1" t="str">
        <f>IF(P56="","",IF(AND(M56=1,OR(P56&lt;EXPEDIENTE!$F$24,P56&gt;EXPEDIENTE!$F$26)),3,""))</f>
        <v/>
      </c>
      <c r="F56" s="1" t="str">
        <f t="shared" si="11"/>
        <v/>
      </c>
      <c r="G56" s="1" t="str">
        <f t="shared" si="12"/>
        <v/>
      </c>
      <c r="H56" s="1" t="str">
        <f>IF(P56="","",IF(AF56="",6,IF(AND(M56=1,OR(AF56&lt;EXPEDIENTE!$F$24,AF56&gt;EXPEDIENTE!$F$28)),6,"")))</f>
        <v/>
      </c>
      <c r="I56" s="1" t="b">
        <f t="shared" si="13"/>
        <v>0</v>
      </c>
      <c r="J56" s="1">
        <f>IF(AF55&lt;EXPEDIENTE!$H$24,-1,IF(AF55&gt;EXPEDIENTE!$H$28,1,0))</f>
        <v>-1</v>
      </c>
      <c r="K56" s="140" t="str">
        <f>IF(IFERROR(VLOOKUP(I56,AUXILIAR!$P$14:$Q$23,2,FALSE),"")="","",VLOOKUP(I56,AUXILIAR!$P$14:$Q$23,2,FALSE))</f>
        <v/>
      </c>
      <c r="L56" s="143">
        <v>49</v>
      </c>
      <c r="M56" s="103" t="str">
        <f t="shared" si="5"/>
        <v/>
      </c>
      <c r="N56" s="257"/>
      <c r="O56" s="258"/>
      <c r="P56" s="259"/>
      <c r="Q56" s="260"/>
      <c r="R56" s="261"/>
      <c r="S56" s="260"/>
      <c r="T56" s="262"/>
      <c r="U56" s="260"/>
      <c r="V56" s="263"/>
      <c r="W56" s="264"/>
      <c r="X56" s="265"/>
      <c r="Y56" s="266"/>
      <c r="Z56" s="267"/>
      <c r="AA56" s="63">
        <f t="shared" si="14"/>
        <v>0</v>
      </c>
      <c r="AB56" s="2"/>
      <c r="AC56" s="63">
        <f t="shared" si="15"/>
        <v>0</v>
      </c>
      <c r="AD56" s="156">
        <f t="shared" si="16"/>
        <v>0</v>
      </c>
      <c r="AE56" s="270"/>
      <c r="AF56" s="271"/>
      <c r="AG56" s="272"/>
      <c r="AH56" s="273"/>
      <c r="AI56" s="273"/>
      <c r="AJ56" s="274"/>
      <c r="AK56" s="275"/>
    </row>
    <row r="57" spans="2:37" ht="40.5" customHeight="1">
      <c r="B57" s="1" t="str">
        <f>IF(COUNTBLANK(N57:AK57)=20,"",IF(AND(M57&lt;&gt;"",OR(EXPEDIENTE!$F$24="",EXPEDIENTE!$F$26="")),0,""))</f>
        <v/>
      </c>
      <c r="C57" s="1" t="str">
        <f t="shared" si="9"/>
        <v/>
      </c>
      <c r="D57" s="1" t="str">
        <f t="shared" si="10"/>
        <v/>
      </c>
      <c r="E57" s="1" t="str">
        <f>IF(P57="","",IF(AND(M57=1,OR(P57&lt;EXPEDIENTE!$F$24,P57&gt;EXPEDIENTE!$F$26)),3,""))</f>
        <v/>
      </c>
      <c r="F57" s="1" t="str">
        <f t="shared" si="11"/>
        <v/>
      </c>
      <c r="G57" s="1" t="str">
        <f t="shared" si="12"/>
        <v/>
      </c>
      <c r="H57" s="1" t="str">
        <f>IF(P57="","",IF(AF57="",6,IF(AND(M57=1,OR(AF57&lt;EXPEDIENTE!$F$24,AF57&gt;EXPEDIENTE!$F$28)),6,"")))</f>
        <v/>
      </c>
      <c r="I57" s="1" t="b">
        <f t="shared" si="13"/>
        <v>0</v>
      </c>
      <c r="J57" s="1">
        <f>IF(AF56&lt;EXPEDIENTE!$H$24,-1,IF(AF56&gt;EXPEDIENTE!$H$28,1,0))</f>
        <v>-1</v>
      </c>
      <c r="K57" s="140" t="str">
        <f>IF(IFERROR(VLOOKUP(I57,AUXILIAR!$P$14:$Q$23,2,FALSE),"")="","",VLOOKUP(I57,AUXILIAR!$P$14:$Q$23,2,FALSE))</f>
        <v/>
      </c>
      <c r="L57" s="143">
        <v>50</v>
      </c>
      <c r="M57" s="103" t="str">
        <f t="shared" si="5"/>
        <v/>
      </c>
      <c r="N57" s="257"/>
      <c r="O57" s="258"/>
      <c r="P57" s="259"/>
      <c r="Q57" s="260"/>
      <c r="R57" s="261"/>
      <c r="S57" s="260"/>
      <c r="T57" s="262"/>
      <c r="U57" s="260"/>
      <c r="V57" s="263"/>
      <c r="W57" s="264"/>
      <c r="X57" s="265"/>
      <c r="Y57" s="266"/>
      <c r="Z57" s="267"/>
      <c r="AA57" s="63">
        <f t="shared" si="14"/>
        <v>0</v>
      </c>
      <c r="AB57" s="2"/>
      <c r="AC57" s="63">
        <f t="shared" si="15"/>
        <v>0</v>
      </c>
      <c r="AD57" s="156">
        <f t="shared" si="16"/>
        <v>0</v>
      </c>
      <c r="AE57" s="270"/>
      <c r="AF57" s="271"/>
      <c r="AG57" s="272"/>
      <c r="AH57" s="273"/>
      <c r="AI57" s="273"/>
      <c r="AJ57" s="274"/>
      <c r="AK57" s="275"/>
    </row>
    <row r="58" spans="2:37" ht="40.5" customHeight="1">
      <c r="B58" s="1" t="str">
        <f>IF(COUNTBLANK(N58:AK58)=20,"",IF(AND(M58&lt;&gt;"",OR(EXPEDIENTE!$F$24="",EXPEDIENTE!$F$26="")),0,""))</f>
        <v/>
      </c>
      <c r="C58" s="1" t="str">
        <f t="shared" si="9"/>
        <v/>
      </c>
      <c r="D58" s="1" t="str">
        <f t="shared" si="10"/>
        <v/>
      </c>
      <c r="E58" s="1" t="str">
        <f>IF(P58="","",IF(AND(M58=1,OR(P58&lt;EXPEDIENTE!$F$24,P58&gt;EXPEDIENTE!$F$26)),3,""))</f>
        <v/>
      </c>
      <c r="F58" s="1" t="str">
        <f t="shared" si="11"/>
        <v/>
      </c>
      <c r="G58" s="1" t="str">
        <f t="shared" si="12"/>
        <v/>
      </c>
      <c r="H58" s="1" t="str">
        <f>IF(P58="","",IF(AF58="",6,IF(AND(M58=1,OR(AF58&lt;EXPEDIENTE!$F$24,AF58&gt;EXPEDIENTE!$F$28)),6,"")))</f>
        <v/>
      </c>
      <c r="I58" s="1" t="b">
        <f t="shared" si="13"/>
        <v>0</v>
      </c>
      <c r="J58" s="1">
        <f>IF(AF57&lt;EXPEDIENTE!$H$24,-1,IF(AF57&gt;EXPEDIENTE!$H$28,1,0))</f>
        <v>-1</v>
      </c>
      <c r="K58" s="140" t="str">
        <f>IF(IFERROR(VLOOKUP(I58,AUXILIAR!$P$14:$Q$23,2,FALSE),"")="","",VLOOKUP(I58,AUXILIAR!$P$14:$Q$23,2,FALSE))</f>
        <v/>
      </c>
      <c r="L58" s="143">
        <v>51</v>
      </c>
      <c r="M58" s="103" t="str">
        <f t="shared" si="5"/>
        <v/>
      </c>
      <c r="N58" s="257"/>
      <c r="O58" s="258"/>
      <c r="P58" s="259"/>
      <c r="Q58" s="260"/>
      <c r="R58" s="261"/>
      <c r="S58" s="260"/>
      <c r="T58" s="262"/>
      <c r="U58" s="260"/>
      <c r="V58" s="263"/>
      <c r="W58" s="264"/>
      <c r="X58" s="265"/>
      <c r="Y58" s="266"/>
      <c r="Z58" s="267"/>
      <c r="AA58" s="63">
        <f t="shared" si="14"/>
        <v>0</v>
      </c>
      <c r="AB58" s="2"/>
      <c r="AC58" s="63">
        <f t="shared" si="15"/>
        <v>0</v>
      </c>
      <c r="AD58" s="156">
        <f t="shared" si="16"/>
        <v>0</v>
      </c>
      <c r="AE58" s="270"/>
      <c r="AF58" s="271"/>
      <c r="AG58" s="272"/>
      <c r="AH58" s="273"/>
      <c r="AI58" s="273"/>
      <c r="AJ58" s="274"/>
      <c r="AK58" s="275"/>
    </row>
    <row r="59" spans="2:37" ht="40.5" customHeight="1">
      <c r="B59" s="1" t="str">
        <f>IF(COUNTBLANK(N59:AK59)=20,"",IF(AND(M59&lt;&gt;"",OR(EXPEDIENTE!$F$24="",EXPEDIENTE!$F$26="")),0,""))</f>
        <v/>
      </c>
      <c r="C59" s="1" t="str">
        <f t="shared" si="9"/>
        <v/>
      </c>
      <c r="D59" s="1" t="str">
        <f t="shared" si="10"/>
        <v/>
      </c>
      <c r="E59" s="1" t="str">
        <f>IF(P59="","",IF(AND(M59=1,OR(P59&lt;EXPEDIENTE!$F$24,P59&gt;EXPEDIENTE!$F$26)),3,""))</f>
        <v/>
      </c>
      <c r="F59" s="1" t="str">
        <f t="shared" si="11"/>
        <v/>
      </c>
      <c r="G59" s="1" t="str">
        <f t="shared" si="12"/>
        <v/>
      </c>
      <c r="H59" s="1" t="str">
        <f>IF(P59="","",IF(AF59="",6,IF(AND(M59=1,OR(AF59&lt;EXPEDIENTE!$F$24,AF59&gt;EXPEDIENTE!$F$28)),6,"")))</f>
        <v/>
      </c>
      <c r="I59" s="1" t="b">
        <f t="shared" si="13"/>
        <v>0</v>
      </c>
      <c r="J59" s="1">
        <f>IF(AF58&lt;EXPEDIENTE!$H$24,-1,IF(AF58&gt;EXPEDIENTE!$H$28,1,0))</f>
        <v>-1</v>
      </c>
      <c r="K59" s="140" t="str">
        <f>IF(IFERROR(VLOOKUP(I59,AUXILIAR!$P$14:$Q$23,2,FALSE),"")="","",VLOOKUP(I59,AUXILIAR!$P$14:$Q$23,2,FALSE))</f>
        <v/>
      </c>
      <c r="L59" s="143">
        <v>52</v>
      </c>
      <c r="M59" s="103" t="str">
        <f t="shared" si="5"/>
        <v/>
      </c>
      <c r="N59" s="257"/>
      <c r="O59" s="258"/>
      <c r="P59" s="259"/>
      <c r="Q59" s="260"/>
      <c r="R59" s="261"/>
      <c r="S59" s="260"/>
      <c r="T59" s="262"/>
      <c r="U59" s="260"/>
      <c r="V59" s="263"/>
      <c r="W59" s="264"/>
      <c r="X59" s="265"/>
      <c r="Y59" s="266"/>
      <c r="Z59" s="267"/>
      <c r="AA59" s="63">
        <f t="shared" si="14"/>
        <v>0</v>
      </c>
      <c r="AB59" s="2"/>
      <c r="AC59" s="63">
        <f t="shared" si="15"/>
        <v>0</v>
      </c>
      <c r="AD59" s="156">
        <f t="shared" si="16"/>
        <v>0</v>
      </c>
      <c r="AE59" s="270"/>
      <c r="AF59" s="271"/>
      <c r="AG59" s="272"/>
      <c r="AH59" s="273"/>
      <c r="AI59" s="273"/>
      <c r="AJ59" s="274"/>
      <c r="AK59" s="275"/>
    </row>
    <row r="60" spans="2:37" ht="40.5" customHeight="1">
      <c r="B60" s="1" t="str">
        <f>IF(COUNTBLANK(N60:AK60)=20,"",IF(AND(M60&lt;&gt;"",OR(EXPEDIENTE!$F$24="",EXPEDIENTE!$F$26="")),0,""))</f>
        <v/>
      </c>
      <c r="C60" s="1" t="str">
        <f t="shared" si="9"/>
        <v/>
      </c>
      <c r="D60" s="1" t="str">
        <f t="shared" si="10"/>
        <v/>
      </c>
      <c r="E60" s="1" t="str">
        <f>IF(P60="","",IF(AND(M60=1,OR(P60&lt;EXPEDIENTE!$F$24,P60&gt;EXPEDIENTE!$F$26)),3,""))</f>
        <v/>
      </c>
      <c r="F60" s="1" t="str">
        <f t="shared" si="11"/>
        <v/>
      </c>
      <c r="G60" s="1" t="str">
        <f t="shared" si="12"/>
        <v/>
      </c>
      <c r="H60" s="1" t="str">
        <f>IF(P60="","",IF(AF60="",6,IF(AND(M60=1,OR(AF60&lt;EXPEDIENTE!$F$24,AF60&gt;EXPEDIENTE!$F$28)),6,"")))</f>
        <v/>
      </c>
      <c r="I60" s="1" t="b">
        <f t="shared" si="13"/>
        <v>0</v>
      </c>
      <c r="J60" s="1">
        <f>IF(AF59&lt;EXPEDIENTE!$H$24,-1,IF(AF59&gt;EXPEDIENTE!$H$28,1,0))</f>
        <v>-1</v>
      </c>
      <c r="K60" s="140" t="str">
        <f>IF(IFERROR(VLOOKUP(I60,AUXILIAR!$P$14:$Q$23,2,FALSE),"")="","",VLOOKUP(I60,AUXILIAR!$P$14:$Q$23,2,FALSE))</f>
        <v/>
      </c>
      <c r="L60" s="143">
        <v>53</v>
      </c>
      <c r="M60" s="103" t="str">
        <f t="shared" si="5"/>
        <v/>
      </c>
      <c r="N60" s="257"/>
      <c r="O60" s="258"/>
      <c r="P60" s="259"/>
      <c r="Q60" s="260"/>
      <c r="R60" s="261"/>
      <c r="S60" s="260"/>
      <c r="T60" s="262"/>
      <c r="U60" s="260"/>
      <c r="V60" s="263"/>
      <c r="W60" s="264"/>
      <c r="X60" s="265"/>
      <c r="Y60" s="266"/>
      <c r="Z60" s="267"/>
      <c r="AA60" s="63">
        <f t="shared" si="14"/>
        <v>0</v>
      </c>
      <c r="AB60" s="2"/>
      <c r="AC60" s="63">
        <f t="shared" si="15"/>
        <v>0</v>
      </c>
      <c r="AD60" s="156">
        <f t="shared" si="16"/>
        <v>0</v>
      </c>
      <c r="AE60" s="270"/>
      <c r="AF60" s="271"/>
      <c r="AG60" s="272"/>
      <c r="AH60" s="273"/>
      <c r="AI60" s="273"/>
      <c r="AJ60" s="274"/>
      <c r="AK60" s="275"/>
    </row>
    <row r="61" spans="2:37" ht="40.5" customHeight="1">
      <c r="B61" s="1" t="str">
        <f>IF(COUNTBLANK(N61:AK61)=20,"",IF(AND(M61&lt;&gt;"",OR(EXPEDIENTE!$F$24="",EXPEDIENTE!$F$26="")),0,""))</f>
        <v/>
      </c>
      <c r="C61" s="1" t="str">
        <f t="shared" si="9"/>
        <v/>
      </c>
      <c r="D61" s="1" t="str">
        <f t="shared" si="10"/>
        <v/>
      </c>
      <c r="E61" s="1" t="str">
        <f>IF(P61="","",IF(AND(M61=1,OR(P61&lt;EXPEDIENTE!$F$24,P61&gt;EXPEDIENTE!$F$26)),3,""))</f>
        <v/>
      </c>
      <c r="F61" s="1" t="str">
        <f t="shared" si="11"/>
        <v/>
      </c>
      <c r="G61" s="1" t="str">
        <f t="shared" si="12"/>
        <v/>
      </c>
      <c r="H61" s="1" t="str">
        <f>IF(P61="","",IF(AF61="",6,IF(AND(M61=1,OR(AF61&lt;EXPEDIENTE!$F$24,AF61&gt;EXPEDIENTE!$F$28)),6,"")))</f>
        <v/>
      </c>
      <c r="I61" s="1" t="b">
        <f t="shared" si="13"/>
        <v>0</v>
      </c>
      <c r="J61" s="1">
        <f>IF(AF60&lt;EXPEDIENTE!$H$24,-1,IF(AF60&gt;EXPEDIENTE!$H$28,1,0))</f>
        <v>-1</v>
      </c>
      <c r="K61" s="140" t="str">
        <f>IF(IFERROR(VLOOKUP(I61,AUXILIAR!$P$14:$Q$23,2,FALSE),"")="","",VLOOKUP(I61,AUXILIAR!$P$14:$Q$23,2,FALSE))</f>
        <v/>
      </c>
      <c r="L61" s="143">
        <v>54</v>
      </c>
      <c r="M61" s="103" t="str">
        <f t="shared" si="5"/>
        <v/>
      </c>
      <c r="N61" s="257"/>
      <c r="O61" s="258"/>
      <c r="P61" s="259"/>
      <c r="Q61" s="260"/>
      <c r="R61" s="261"/>
      <c r="S61" s="260"/>
      <c r="T61" s="262"/>
      <c r="U61" s="260"/>
      <c r="V61" s="263"/>
      <c r="W61" s="264"/>
      <c r="X61" s="265"/>
      <c r="Y61" s="266"/>
      <c r="Z61" s="267"/>
      <c r="AA61" s="63">
        <f t="shared" si="14"/>
        <v>0</v>
      </c>
      <c r="AB61" s="2"/>
      <c r="AC61" s="63">
        <f t="shared" si="15"/>
        <v>0</v>
      </c>
      <c r="AD61" s="156">
        <f t="shared" si="16"/>
        <v>0</v>
      </c>
      <c r="AE61" s="270"/>
      <c r="AF61" s="271"/>
      <c r="AG61" s="272"/>
      <c r="AH61" s="273"/>
      <c r="AI61" s="273"/>
      <c r="AJ61" s="274"/>
      <c r="AK61" s="275"/>
    </row>
    <row r="62" spans="2:37" ht="40.5" customHeight="1">
      <c r="B62" s="1" t="str">
        <f>IF(COUNTBLANK(N62:AK62)=20,"",IF(AND(M62&lt;&gt;"",OR(EXPEDIENTE!$F$24="",EXPEDIENTE!$F$26="")),0,""))</f>
        <v/>
      </c>
      <c r="C62" s="1" t="str">
        <f t="shared" si="9"/>
        <v/>
      </c>
      <c r="D62" s="1" t="str">
        <f t="shared" si="10"/>
        <v/>
      </c>
      <c r="E62" s="1" t="str">
        <f>IF(P62="","",IF(AND(M62=1,OR(P62&lt;EXPEDIENTE!$F$24,P62&gt;EXPEDIENTE!$F$26)),3,""))</f>
        <v/>
      </c>
      <c r="F62" s="1" t="str">
        <f t="shared" si="11"/>
        <v/>
      </c>
      <c r="G62" s="1" t="str">
        <f t="shared" si="12"/>
        <v/>
      </c>
      <c r="H62" s="1" t="str">
        <f>IF(P62="","",IF(AF62="",6,IF(AND(M62=1,OR(AF62&lt;EXPEDIENTE!$F$24,AF62&gt;EXPEDIENTE!$F$28)),6,"")))</f>
        <v/>
      </c>
      <c r="I62" s="1" t="b">
        <f t="shared" si="13"/>
        <v>0</v>
      </c>
      <c r="J62" s="1">
        <f>IF(AF61&lt;EXPEDIENTE!$H$24,-1,IF(AF61&gt;EXPEDIENTE!$H$28,1,0))</f>
        <v>-1</v>
      </c>
      <c r="K62" s="140" t="str">
        <f>IF(IFERROR(VLOOKUP(I62,AUXILIAR!$P$14:$Q$23,2,FALSE),"")="","",VLOOKUP(I62,AUXILIAR!$P$14:$Q$23,2,FALSE))</f>
        <v/>
      </c>
      <c r="L62" s="143">
        <v>55</v>
      </c>
      <c r="M62" s="103" t="str">
        <f t="shared" si="5"/>
        <v/>
      </c>
      <c r="N62" s="257"/>
      <c r="O62" s="258"/>
      <c r="P62" s="259"/>
      <c r="Q62" s="260"/>
      <c r="R62" s="261"/>
      <c r="S62" s="260"/>
      <c r="T62" s="262"/>
      <c r="U62" s="260"/>
      <c r="V62" s="263"/>
      <c r="W62" s="264"/>
      <c r="X62" s="265"/>
      <c r="Y62" s="266"/>
      <c r="Z62" s="267"/>
      <c r="AA62" s="63">
        <f t="shared" si="14"/>
        <v>0</v>
      </c>
      <c r="AB62" s="2"/>
      <c r="AC62" s="63">
        <f t="shared" si="15"/>
        <v>0</v>
      </c>
      <c r="AD62" s="156">
        <f t="shared" si="16"/>
        <v>0</v>
      </c>
      <c r="AE62" s="270"/>
      <c r="AF62" s="271"/>
      <c r="AG62" s="272"/>
      <c r="AH62" s="273"/>
      <c r="AI62" s="273"/>
      <c r="AJ62" s="274"/>
      <c r="AK62" s="275"/>
    </row>
    <row r="63" spans="2:37" ht="40.5" customHeight="1">
      <c r="B63" s="1" t="str">
        <f>IF(COUNTBLANK(N63:AK63)=20,"",IF(AND(M63&lt;&gt;"",OR(EXPEDIENTE!$F$24="",EXPEDIENTE!$F$26="")),0,""))</f>
        <v/>
      </c>
      <c r="C63" s="1" t="str">
        <f t="shared" si="9"/>
        <v/>
      </c>
      <c r="D63" s="1" t="str">
        <f t="shared" si="10"/>
        <v/>
      </c>
      <c r="E63" s="1" t="str">
        <f>IF(P63="","",IF(AND(M63=1,OR(P63&lt;EXPEDIENTE!$F$24,P63&gt;EXPEDIENTE!$F$26)),3,""))</f>
        <v/>
      </c>
      <c r="F63" s="1" t="str">
        <f t="shared" si="11"/>
        <v/>
      </c>
      <c r="G63" s="1" t="str">
        <f t="shared" si="12"/>
        <v/>
      </c>
      <c r="H63" s="1" t="str">
        <f>IF(P63="","",IF(AF63="",6,IF(AND(M63=1,OR(AF63&lt;EXPEDIENTE!$F$24,AF63&gt;EXPEDIENTE!$F$28)),6,"")))</f>
        <v/>
      </c>
      <c r="I63" s="1" t="b">
        <f t="shared" si="13"/>
        <v>0</v>
      </c>
      <c r="J63" s="1">
        <f>IF(AF62&lt;EXPEDIENTE!$H$24,-1,IF(AF62&gt;EXPEDIENTE!$H$28,1,0))</f>
        <v>-1</v>
      </c>
      <c r="K63" s="140" t="str">
        <f>IF(IFERROR(VLOOKUP(I63,AUXILIAR!$P$14:$Q$23,2,FALSE),"")="","",VLOOKUP(I63,AUXILIAR!$P$14:$Q$23,2,FALSE))</f>
        <v/>
      </c>
      <c r="L63" s="143">
        <v>56</v>
      </c>
      <c r="M63" s="103" t="str">
        <f t="shared" si="5"/>
        <v/>
      </c>
      <c r="N63" s="257"/>
      <c r="O63" s="258"/>
      <c r="P63" s="259"/>
      <c r="Q63" s="260"/>
      <c r="R63" s="261"/>
      <c r="S63" s="260"/>
      <c r="T63" s="262"/>
      <c r="U63" s="260"/>
      <c r="V63" s="263"/>
      <c r="W63" s="264"/>
      <c r="X63" s="265"/>
      <c r="Y63" s="266"/>
      <c r="Z63" s="267"/>
      <c r="AA63" s="63">
        <f t="shared" si="14"/>
        <v>0</v>
      </c>
      <c r="AB63" s="2"/>
      <c r="AC63" s="63">
        <f t="shared" si="15"/>
        <v>0</v>
      </c>
      <c r="AD63" s="156">
        <f t="shared" si="16"/>
        <v>0</v>
      </c>
      <c r="AE63" s="270"/>
      <c r="AF63" s="271"/>
      <c r="AG63" s="272"/>
      <c r="AH63" s="273"/>
      <c r="AI63" s="273"/>
      <c r="AJ63" s="274"/>
      <c r="AK63" s="275"/>
    </row>
    <row r="64" spans="2:37" ht="40.5" customHeight="1">
      <c r="B64" s="1" t="str">
        <f>IF(COUNTBLANK(N64:AK64)=20,"",IF(AND(M64&lt;&gt;"",OR(EXPEDIENTE!$F$24="",EXPEDIENTE!$F$26="")),0,""))</f>
        <v/>
      </c>
      <c r="C64" s="1" t="str">
        <f t="shared" si="9"/>
        <v/>
      </c>
      <c r="D64" s="1" t="str">
        <f t="shared" si="10"/>
        <v/>
      </c>
      <c r="E64" s="1" t="str">
        <f>IF(P64="","",IF(AND(M64=1,OR(P64&lt;EXPEDIENTE!$F$24,P64&gt;EXPEDIENTE!$F$26)),3,""))</f>
        <v/>
      </c>
      <c r="F64" s="1" t="str">
        <f t="shared" si="11"/>
        <v/>
      </c>
      <c r="G64" s="1" t="str">
        <f t="shared" si="12"/>
        <v/>
      </c>
      <c r="H64" s="1" t="str">
        <f>IF(P64="","",IF(AF64="",6,IF(AND(M64=1,OR(AF64&lt;EXPEDIENTE!$F$24,AF64&gt;EXPEDIENTE!$F$28)),6,"")))</f>
        <v/>
      </c>
      <c r="I64" s="1" t="b">
        <f t="shared" si="13"/>
        <v>0</v>
      </c>
      <c r="J64" s="1">
        <f>IF(AF63&lt;EXPEDIENTE!$H$24,-1,IF(AF63&gt;EXPEDIENTE!$H$28,1,0))</f>
        <v>-1</v>
      </c>
      <c r="K64" s="140" t="str">
        <f>IF(IFERROR(VLOOKUP(I64,AUXILIAR!$P$14:$Q$23,2,FALSE),"")="","",VLOOKUP(I64,AUXILIAR!$P$14:$Q$23,2,FALSE))</f>
        <v/>
      </c>
      <c r="L64" s="143">
        <v>57</v>
      </c>
      <c r="M64" s="103" t="str">
        <f t="shared" si="5"/>
        <v/>
      </c>
      <c r="N64" s="257"/>
      <c r="O64" s="258"/>
      <c r="P64" s="259"/>
      <c r="Q64" s="260"/>
      <c r="R64" s="261"/>
      <c r="S64" s="260"/>
      <c r="T64" s="262"/>
      <c r="U64" s="260"/>
      <c r="V64" s="263"/>
      <c r="W64" s="264"/>
      <c r="X64" s="265"/>
      <c r="Y64" s="266"/>
      <c r="Z64" s="267"/>
      <c r="AA64" s="63">
        <f t="shared" si="14"/>
        <v>0</v>
      </c>
      <c r="AB64" s="2"/>
      <c r="AC64" s="63">
        <f t="shared" si="15"/>
        <v>0</v>
      </c>
      <c r="AD64" s="156">
        <f t="shared" si="16"/>
        <v>0</v>
      </c>
      <c r="AE64" s="270"/>
      <c r="AF64" s="271"/>
      <c r="AG64" s="272"/>
      <c r="AH64" s="273"/>
      <c r="AI64" s="273"/>
      <c r="AJ64" s="274"/>
      <c r="AK64" s="275"/>
    </row>
    <row r="65" spans="2:37" ht="40.5" customHeight="1">
      <c r="B65" s="1" t="str">
        <f>IF(COUNTBLANK(N65:AK65)=20,"",IF(AND(M65&lt;&gt;"",OR(EXPEDIENTE!$F$24="",EXPEDIENTE!$F$26="")),0,""))</f>
        <v/>
      </c>
      <c r="C65" s="1" t="str">
        <f t="shared" si="9"/>
        <v/>
      </c>
      <c r="D65" s="1" t="str">
        <f t="shared" si="10"/>
        <v/>
      </c>
      <c r="E65" s="1" t="str">
        <f>IF(P65="","",IF(AND(M65=1,OR(P65&lt;EXPEDIENTE!$F$24,P65&gt;EXPEDIENTE!$F$26)),3,""))</f>
        <v/>
      </c>
      <c r="F65" s="1" t="str">
        <f t="shared" si="11"/>
        <v/>
      </c>
      <c r="G65" s="1" t="str">
        <f t="shared" si="12"/>
        <v/>
      </c>
      <c r="H65" s="1" t="str">
        <f>IF(P65="","",IF(AF65="",6,IF(AND(M65=1,OR(AF65&lt;EXPEDIENTE!$F$24,AF65&gt;EXPEDIENTE!$F$28)),6,"")))</f>
        <v/>
      </c>
      <c r="I65" s="1" t="b">
        <f t="shared" si="13"/>
        <v>0</v>
      </c>
      <c r="J65" s="1">
        <f>IF(AF64&lt;EXPEDIENTE!$H$24,-1,IF(AF64&gt;EXPEDIENTE!$H$28,1,0))</f>
        <v>-1</v>
      </c>
      <c r="K65" s="140" t="str">
        <f>IF(IFERROR(VLOOKUP(I65,AUXILIAR!$P$14:$Q$23,2,FALSE),"")="","",VLOOKUP(I65,AUXILIAR!$P$14:$Q$23,2,FALSE))</f>
        <v/>
      </c>
      <c r="L65" s="143">
        <v>58</v>
      </c>
      <c r="M65" s="103" t="str">
        <f t="shared" si="5"/>
        <v/>
      </c>
      <c r="N65" s="257"/>
      <c r="O65" s="258"/>
      <c r="P65" s="259"/>
      <c r="Q65" s="260"/>
      <c r="R65" s="261"/>
      <c r="S65" s="260"/>
      <c r="T65" s="262"/>
      <c r="U65" s="260"/>
      <c r="V65" s="263"/>
      <c r="W65" s="264"/>
      <c r="X65" s="265"/>
      <c r="Y65" s="266"/>
      <c r="Z65" s="267"/>
      <c r="AA65" s="63">
        <f t="shared" si="14"/>
        <v>0</v>
      </c>
      <c r="AB65" s="2"/>
      <c r="AC65" s="63">
        <f t="shared" si="15"/>
        <v>0</v>
      </c>
      <c r="AD65" s="156">
        <f t="shared" si="16"/>
        <v>0</v>
      </c>
      <c r="AE65" s="270"/>
      <c r="AF65" s="271"/>
      <c r="AG65" s="272"/>
      <c r="AH65" s="273"/>
      <c r="AI65" s="273"/>
      <c r="AJ65" s="274"/>
      <c r="AK65" s="275"/>
    </row>
    <row r="66" spans="2:37" ht="40.5" customHeight="1">
      <c r="B66" s="1" t="str">
        <f>IF(COUNTBLANK(N66:AK66)=20,"",IF(AND(M66&lt;&gt;"",OR(EXPEDIENTE!$F$24="",EXPEDIENTE!$F$26="")),0,""))</f>
        <v/>
      </c>
      <c r="C66" s="1" t="str">
        <f t="shared" si="9"/>
        <v/>
      </c>
      <c r="D66" s="1" t="str">
        <f t="shared" si="10"/>
        <v/>
      </c>
      <c r="E66" s="1" t="str">
        <f>IF(P66="","",IF(AND(M66=1,OR(P66&lt;EXPEDIENTE!$F$24,P66&gt;EXPEDIENTE!$F$26)),3,""))</f>
        <v/>
      </c>
      <c r="F66" s="1" t="str">
        <f t="shared" si="11"/>
        <v/>
      </c>
      <c r="G66" s="1" t="str">
        <f t="shared" si="12"/>
        <v/>
      </c>
      <c r="H66" s="1" t="str">
        <f>IF(P66="","",IF(AF66="",6,IF(AND(M66=1,OR(AF66&lt;EXPEDIENTE!$F$24,AF66&gt;EXPEDIENTE!$F$28)),6,"")))</f>
        <v/>
      </c>
      <c r="I66" s="1" t="b">
        <f t="shared" si="13"/>
        <v>0</v>
      </c>
      <c r="J66" s="1">
        <f>IF(AF65&lt;EXPEDIENTE!$H$24,-1,IF(AF65&gt;EXPEDIENTE!$H$28,1,0))</f>
        <v>-1</v>
      </c>
      <c r="K66" s="140" t="str">
        <f>IF(IFERROR(VLOOKUP(I66,AUXILIAR!$P$14:$Q$23,2,FALSE),"")="","",VLOOKUP(I66,AUXILIAR!$P$14:$Q$23,2,FALSE))</f>
        <v/>
      </c>
      <c r="L66" s="143">
        <v>59</v>
      </c>
      <c r="M66" s="103" t="str">
        <f t="shared" si="5"/>
        <v/>
      </c>
      <c r="N66" s="257"/>
      <c r="O66" s="258"/>
      <c r="P66" s="259"/>
      <c r="Q66" s="260"/>
      <c r="R66" s="261"/>
      <c r="S66" s="260"/>
      <c r="T66" s="262"/>
      <c r="U66" s="260"/>
      <c r="V66" s="263"/>
      <c r="W66" s="264"/>
      <c r="X66" s="265"/>
      <c r="Y66" s="266"/>
      <c r="Z66" s="267"/>
      <c r="AA66" s="63">
        <f t="shared" si="14"/>
        <v>0</v>
      </c>
      <c r="AB66" s="2"/>
      <c r="AC66" s="63">
        <f t="shared" si="15"/>
        <v>0</v>
      </c>
      <c r="AD66" s="156">
        <f t="shared" si="16"/>
        <v>0</v>
      </c>
      <c r="AE66" s="270"/>
      <c r="AF66" s="271"/>
      <c r="AG66" s="272"/>
      <c r="AH66" s="273"/>
      <c r="AI66" s="273"/>
      <c r="AJ66" s="274"/>
      <c r="AK66" s="275"/>
    </row>
    <row r="67" spans="2:37" ht="40.5" customHeight="1" thickBot="1">
      <c r="B67" s="1" t="str">
        <f>IF(COUNTBLANK(N67:AK67)=20,"",IF(AND(M67&lt;&gt;"",OR(EXPEDIENTE!$F$24="",EXPEDIENTE!$F$26="")),0,""))</f>
        <v/>
      </c>
      <c r="C67" s="1" t="str">
        <f t="shared" si="9"/>
        <v/>
      </c>
      <c r="D67" s="1" t="str">
        <f t="shared" si="10"/>
        <v/>
      </c>
      <c r="E67" s="1" t="str">
        <f>IF(P67="","",IF(AND(M67=1,OR(P67&lt;EXPEDIENTE!$F$24,P67&gt;EXPEDIENTE!$F$26)),3,""))</f>
        <v/>
      </c>
      <c r="F67" s="1" t="str">
        <f t="shared" si="11"/>
        <v/>
      </c>
      <c r="G67" s="1" t="str">
        <f t="shared" si="12"/>
        <v/>
      </c>
      <c r="H67" s="1" t="str">
        <f>IF(P67="","",IF(AF67="",6,IF(AND(M67=1,OR(AF67&lt;EXPEDIENTE!$F$24,AF67&gt;EXPEDIENTE!$F$28)),6,"")))</f>
        <v/>
      </c>
      <c r="I67" s="1" t="b">
        <f t="shared" si="13"/>
        <v>0</v>
      </c>
      <c r="J67" s="1">
        <f>IF(AF66&lt;EXPEDIENTE!$H$24,-1,IF(AF66&gt;EXPEDIENTE!$H$28,1,0))</f>
        <v>-1</v>
      </c>
      <c r="K67" s="141" t="str">
        <f>IF(IFERROR(VLOOKUP(I67,AUXILIAR!$P$14:$Q$23,2,FALSE),"")="","",VLOOKUP(I67,AUXILIAR!$P$14:$Q$23,2,FALSE))</f>
        <v/>
      </c>
      <c r="L67" s="144">
        <v>60</v>
      </c>
      <c r="M67" s="103" t="str">
        <f t="shared" si="5"/>
        <v/>
      </c>
      <c r="N67" s="148"/>
      <c r="O67" s="256"/>
      <c r="P67" s="149"/>
      <c r="Q67" s="184"/>
      <c r="R67" s="68"/>
      <c r="S67" s="184"/>
      <c r="T67" s="224"/>
      <c r="U67" s="184"/>
      <c r="V67" s="193"/>
      <c r="W67" s="157"/>
      <c r="X67" s="78"/>
      <c r="Y67" s="158"/>
      <c r="Z67" s="159"/>
      <c r="AA67" s="160">
        <f t="shared" si="6"/>
        <v>0</v>
      </c>
      <c r="AB67" s="159"/>
      <c r="AC67" s="160">
        <f t="shared" si="7"/>
        <v>0</v>
      </c>
      <c r="AD67" s="161">
        <f t="shared" si="8"/>
        <v>0</v>
      </c>
      <c r="AE67" s="195"/>
      <c r="AF67" s="163"/>
      <c r="AG67" s="168"/>
      <c r="AH67" s="92"/>
      <c r="AI67" s="92"/>
      <c r="AJ67" s="169"/>
      <c r="AK67" s="172"/>
    </row>
    <row r="68" spans="2:37" s="64" customFormat="1" ht="30" customHeight="1">
      <c r="K68" s="61"/>
      <c r="T68" s="79"/>
      <c r="U68" s="145" t="s">
        <v>111</v>
      </c>
      <c r="W68" s="150">
        <f>SUM(W8:W67)</f>
        <v>0</v>
      </c>
      <c r="X68" s="150">
        <f>SUM(X8:X67)</f>
        <v>0</v>
      </c>
      <c r="Y68" s="150">
        <f>SUM(Y8:Y67)</f>
        <v>0</v>
      </c>
      <c r="Z68" s="4"/>
      <c r="AA68" s="1"/>
      <c r="AB68" s="4"/>
      <c r="AC68" s="150">
        <f>SUM(AC8:AC67)</f>
        <v>0</v>
      </c>
      <c r="AD68" s="150">
        <f>SUM(AD8:AD67)</f>
        <v>0</v>
      </c>
      <c r="AE68" s="150">
        <f>SUM(AE8:AE67)</f>
        <v>0</v>
      </c>
      <c r="AF68" s="3"/>
      <c r="AG68" s="1"/>
      <c r="AH68" s="1"/>
      <c r="AI68" s="1"/>
      <c r="AJ68" s="1"/>
      <c r="AK68" s="1"/>
    </row>
    <row r="70" spans="2:37" ht="20.100000000000001" customHeight="1">
      <c r="V70" s="65"/>
    </row>
  </sheetData>
  <sheetProtection algorithmName="SHA-512" hashValue="eJW/jxOpKB4fVE1txH2vwNLktiUEc7Va4JbsjwK3x7AJRSffmr+hRMNiiShCV37H++CeAfRiBj39HgFJ/dPrrw==" saltValue="YF25Jt7jiuOsR0Tq86M/zA==" spinCount="100000" sheet="1" selectLockedCells="1"/>
  <mergeCells count="13">
    <mergeCell ref="K5:K6"/>
    <mergeCell ref="L5:L6"/>
    <mergeCell ref="M5:M6"/>
    <mergeCell ref="N5:V5"/>
    <mergeCell ref="W5:AD5"/>
    <mergeCell ref="AH5:AH6"/>
    <mergeCell ref="AI5:AI6"/>
    <mergeCell ref="AJ5:AJ6"/>
    <mergeCell ref="AK5:AK6"/>
    <mergeCell ref="L1:AK1"/>
    <mergeCell ref="N3:O3"/>
    <mergeCell ref="AE5:AF5"/>
    <mergeCell ref="AG5:AG6"/>
  </mergeCells>
  <conditionalFormatting sqref="K8:K67">
    <cfRule type="expression" dxfId="99" priority="10">
      <formula>$K8&lt;&gt;""</formula>
    </cfRule>
  </conditionalFormatting>
  <conditionalFormatting sqref="O8:O67">
    <cfRule type="expression" dxfId="98" priority="11">
      <formula>AND($I8=2,$M8=1,$O8="")</formula>
    </cfRule>
  </conditionalFormatting>
  <conditionalFormatting sqref="O8:S67">
    <cfRule type="expression" dxfId="97" priority="8" stopIfTrue="1">
      <formula>$M8=2</formula>
    </cfRule>
  </conditionalFormatting>
  <conditionalFormatting sqref="P8:P67">
    <cfRule type="expression" dxfId="96" priority="12" stopIfTrue="1">
      <formula>AND($I8=2,$M8=1,$P8="")</formula>
    </cfRule>
  </conditionalFormatting>
  <conditionalFormatting sqref="Q8:Q67">
    <cfRule type="expression" dxfId="95" priority="14">
      <formula>AND($I8=2,$M8=1,$Q8="")</formula>
    </cfRule>
  </conditionalFormatting>
  <conditionalFormatting sqref="R8:R67">
    <cfRule type="expression" dxfId="94" priority="9">
      <formula>AND($I8=2,$M8=1,$R8="")</formula>
    </cfRule>
  </conditionalFormatting>
  <conditionalFormatting sqref="S8:S21">
    <cfRule type="expression" dxfId="93" priority="7">
      <formula>AND($I8=2,$M8=1,$R8="")</formula>
    </cfRule>
  </conditionalFormatting>
  <conditionalFormatting sqref="S8:S67">
    <cfRule type="expression" dxfId="92" priority="17">
      <formula>AND($I8=2,$M8=1,$S8="")</formula>
    </cfRule>
  </conditionalFormatting>
  <conditionalFormatting sqref="T8:T67">
    <cfRule type="expression" dxfId="91" priority="3">
      <formula>AND($I8=2,$M8=1,$T8="")</formula>
    </cfRule>
  </conditionalFormatting>
  <conditionalFormatting sqref="T8:AD67">
    <cfRule type="expression" dxfId="90" priority="2" stopIfTrue="1">
      <formula>$M8=2</formula>
    </cfRule>
  </conditionalFormatting>
  <conditionalFormatting sqref="U8:U67">
    <cfRule type="expression" dxfId="89" priority="13">
      <formula>AND($I8=2,$M8=1,$U8="")</formula>
    </cfRule>
  </conditionalFormatting>
  <conditionalFormatting sqref="W8:W67">
    <cfRule type="expression" dxfId="88" priority="18">
      <formula>AND($I8=4,$M8=1,$W8="")</formula>
    </cfRule>
  </conditionalFormatting>
  <conditionalFormatting sqref="X8:X67">
    <cfRule type="expression" dxfId="87" priority="16">
      <formula>AND($I8=4,$M8=1,$X8="")</formula>
    </cfRule>
  </conditionalFormatting>
  <conditionalFormatting sqref="AB8:AB67">
    <cfRule type="expression" dxfId="86" priority="19">
      <formula>AND($I8=4,$M8=1,$AB8="")</formula>
    </cfRule>
  </conditionalFormatting>
  <conditionalFormatting sqref="AE8:AE67">
    <cfRule type="expression" dxfId="85" priority="4">
      <formula>AND($I8=5,OR($M8=1,$M8=2),$AE8="")</formula>
    </cfRule>
  </conditionalFormatting>
  <conditionalFormatting sqref="AF8:AF67">
    <cfRule type="expression" dxfId="84" priority="5" stopIfTrue="1">
      <formula>AND($I8=5,$M8&lt;&gt;"",$AF8="")</formula>
    </cfRule>
  </conditionalFormatting>
  <pageMargins left="0.19685039370078741" right="0.19685039370078741" top="0.19685039370078741" bottom="0.19685039370078741" header="0.51181102362204722" footer="0.51181102362204722"/>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0" id="{8488D01A-85A8-4C08-8BC3-5825ECBE9EBF}">
            <xm:f>AND($P8&lt;&gt;"",OR($P8&lt;EXPEDIENTE!$F$24,$P8&gt;EXPEDIENTE!$F$26))</xm:f>
            <x14:dxf>
              <fill>
                <patternFill>
                  <bgColor rgb="FFFF0000"/>
                </patternFill>
              </fill>
            </x14:dxf>
          </x14:cfRule>
          <xm:sqref>P8:P67</xm:sqref>
        </x14:conditionalFormatting>
        <x14:conditionalFormatting xmlns:xm="http://schemas.microsoft.com/office/excel/2006/main">
          <x14:cfRule type="expression" priority="6" id="{F9DFCAFD-35D0-4576-B411-17988B2880C0}">
            <xm:f>AND($AF8&lt;&gt;"",OR($AF8&lt;EXPEDIENTE!$F$24,$AF8&gt;EXPEDIENTE!$F$28))</xm:f>
            <x14:dxf>
              <fill>
                <patternFill>
                  <bgColor rgb="FFFF0000"/>
                </patternFill>
              </fill>
            </x14:dxf>
          </x14:cfRule>
          <xm:sqref>AF8:AF67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E52E3CE-8BCB-45E8-B0BD-4771EAECFA5C}">
          <x14:formula1>
            <xm:f>OFFSET(AUXILIAR!$H$14,0,,COUNTIF(Tipo_gasto,"&lt;&gt;X"))</xm:f>
          </x14:formula1>
          <xm:sqref>U8:U67</xm:sqref>
        </x14:dataValidation>
        <x14:dataValidation type="list" allowBlank="1" showInputMessage="1" showErrorMessage="1" xr:uid="{C74F0A4E-9767-445C-8077-1CCDDBADC6CE}">
          <x14:formula1>
            <xm:f>AUXILIAR!$N$14:$N$15</xm:f>
          </x14:formula1>
          <xm:sqref>N8:N67</xm:sqref>
        </x14:dataValidation>
        <x14:dataValidation type="list" allowBlank="1" showInputMessage="1" showErrorMessage="1" xr:uid="{48739CA0-D5B2-4F44-BE3C-746DA1311F0A}">
          <x14:formula1>
            <xm:f>AUXILIAR!$C$74:$C$88</xm:f>
          </x14:formula1>
          <xm:sqref>T8:T67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1898-5CEA-46E4-9D38-D67DA1AEA9AA}">
  <dimension ref="A4:I75"/>
  <sheetViews>
    <sheetView showGridLines="0" zoomScaleNormal="100" workbookViewId="0"/>
  </sheetViews>
  <sheetFormatPr defaultColWidth="11.42578125" defaultRowHeight="13.5"/>
  <cols>
    <col min="1" max="1" width="5.7109375" style="43" customWidth="1"/>
    <col min="2" max="2" width="5.7109375" style="43" hidden="1" customWidth="1"/>
    <col min="3" max="3" width="20.7109375" style="44" customWidth="1"/>
    <col min="4" max="5" width="25.7109375" style="43" customWidth="1"/>
    <col min="6" max="6" width="15.7109375" style="43" customWidth="1"/>
    <col min="7" max="7" width="5.7109375" style="43" customWidth="1"/>
    <col min="8" max="8" width="11.42578125" style="43" customWidth="1"/>
    <col min="9" max="9" width="11.42578125" style="43"/>
  </cols>
  <sheetData>
    <row r="4" spans="1:9" ht="17.25">
      <c r="E4" s="52"/>
      <c r="F4" s="53" t="str">
        <f>IF(EXPEDIENTE!D21="","",CONCATENATE("Nº DE EXPEDIENTE: ",EXPEDIENTE!C15,".",TEXT(EXPEDIENTE!C17,"00"),".",EXPEDIENTE!C19,".",TEXT(EXPEDIENTE!D21,"0000")))</f>
        <v/>
      </c>
      <c r="G4" s="227"/>
    </row>
    <row r="8" spans="1:9" ht="14.25" thickBot="1"/>
    <row r="9" spans="1:9" ht="20.100000000000001" customHeight="1" thickBot="1">
      <c r="C9" s="328" t="s">
        <v>115</v>
      </c>
      <c r="D9" s="329"/>
      <c r="E9" s="329"/>
      <c r="F9" s="330"/>
    </row>
    <row r="11" spans="1:9" s="229" customFormat="1" ht="39.950000000000003" customHeight="1">
      <c r="A11" s="228"/>
      <c r="B11" s="228"/>
      <c r="C11" s="231" t="s">
        <v>116</v>
      </c>
      <c r="D11" s="226" t="s">
        <v>117</v>
      </c>
      <c r="E11" s="226" t="s">
        <v>118</v>
      </c>
      <c r="F11" s="225" t="s">
        <v>111</v>
      </c>
      <c r="G11" s="228"/>
      <c r="H11" s="228"/>
      <c r="I11" s="228"/>
    </row>
    <row r="12" spans="1:9" ht="15" customHeight="1">
      <c r="B12" s="43" t="str">
        <f>IF(AUXILIAR!H26="X","",AUXILIAR!H26)</f>
        <v/>
      </c>
      <c r="C12" s="54" t="str">
        <f>IF(AUXILIAR!H26="X","",IF(LEFT(B12,1)="T",B12,CONCATENATE("LÍNEA ",B12)))</f>
        <v/>
      </c>
      <c r="D12" s="230" t="str">
        <f>IF($B12="","",VLOOKUP($B12,AUXILIAR!$C$26:$F$89,2,FALSE))</f>
        <v/>
      </c>
      <c r="E12" s="230" t="str">
        <f>IF($B12="","",VLOOKUP(B12,AUXILIAR!$C$26:$F$89,3,FALSE))</f>
        <v/>
      </c>
      <c r="F12" s="230" t="str">
        <f>IF(C12="","",SUM(D12:E12))</f>
        <v/>
      </c>
    </row>
    <row r="13" spans="1:9" ht="15" customHeight="1">
      <c r="B13" s="43" t="str">
        <f>IF(AUXILIAR!H27="X","",AUXILIAR!H27)</f>
        <v/>
      </c>
      <c r="C13" s="54" t="str">
        <f>IF(AUXILIAR!H27="X","",IF(LEFT(B13,1)="T",B13,CONCATENATE("LÍNEA ",B13)))</f>
        <v/>
      </c>
      <c r="D13" s="230" t="str">
        <f>IF($B13="","",VLOOKUP($B13,AUXILIAR!$C$26:$F$89,2,FALSE))</f>
        <v/>
      </c>
      <c r="E13" s="230" t="str">
        <f>IF($B13="","",VLOOKUP(B13,AUXILIAR!$C$26:$F$89,3,FALSE))</f>
        <v/>
      </c>
      <c r="F13" s="230" t="str">
        <f t="shared" ref="F13:F75" si="0">IF(C13="","",SUM(D13:E13))</f>
        <v/>
      </c>
    </row>
    <row r="14" spans="1:9" ht="15" customHeight="1">
      <c r="B14" s="43" t="str">
        <f>IF(AUXILIAR!H28="X","",AUXILIAR!H28)</f>
        <v/>
      </c>
      <c r="C14" s="54" t="str">
        <f>IF(AUXILIAR!H28="X","",IF(LEFT(B14,1)="T",B14,CONCATENATE("LÍNEA ",B14)))</f>
        <v/>
      </c>
      <c r="D14" s="230" t="str">
        <f>IF($B14="","",VLOOKUP($B14,AUXILIAR!$C$26:$F$89,2,FALSE))</f>
        <v/>
      </c>
      <c r="E14" s="230" t="str">
        <f>IF($B14="","",VLOOKUP(B14,AUXILIAR!$C$26:$F$89,3,FALSE))</f>
        <v/>
      </c>
      <c r="F14" s="230" t="str">
        <f t="shared" si="0"/>
        <v/>
      </c>
    </row>
    <row r="15" spans="1:9" ht="15" customHeight="1">
      <c r="B15" s="43" t="str">
        <f>IF(AUXILIAR!H29="X","",AUXILIAR!H29)</f>
        <v/>
      </c>
      <c r="C15" s="54" t="str">
        <f>IF(AUXILIAR!H29="X","",IF(LEFT(B15,1)="T",B15,CONCATENATE("LÍNEA ",B15)))</f>
        <v/>
      </c>
      <c r="D15" s="230" t="str">
        <f>IF($B15="","",VLOOKUP($B15,AUXILIAR!$C$26:$F$89,2,FALSE))</f>
        <v/>
      </c>
      <c r="E15" s="230" t="str">
        <f>IF($B15="","",VLOOKUP(B15,AUXILIAR!$C$26:$F$89,3,FALSE))</f>
        <v/>
      </c>
      <c r="F15" s="230" t="str">
        <f t="shared" si="0"/>
        <v/>
      </c>
    </row>
    <row r="16" spans="1:9" ht="15" customHeight="1">
      <c r="B16" s="43" t="str">
        <f>IF(AUXILIAR!H30="X","",AUXILIAR!H30)</f>
        <v/>
      </c>
      <c r="C16" s="54" t="str">
        <f>IF(AUXILIAR!H30="X","",IF(LEFT(B16,1)="T",B16,CONCATENATE("LÍNEA ",B16)))</f>
        <v/>
      </c>
      <c r="D16" s="230" t="str">
        <f>IF($B16="","",VLOOKUP($B16,AUXILIAR!$C$26:$F$89,2,FALSE))</f>
        <v/>
      </c>
      <c r="E16" s="230" t="str">
        <f>IF($B16="","",VLOOKUP(B16,AUXILIAR!$C$26:$F$89,3,FALSE))</f>
        <v/>
      </c>
      <c r="F16" s="230" t="str">
        <f t="shared" si="0"/>
        <v/>
      </c>
    </row>
    <row r="17" spans="2:6" ht="15" customHeight="1">
      <c r="B17" s="43" t="str">
        <f>IF(AUXILIAR!H31="X","",AUXILIAR!H31)</f>
        <v/>
      </c>
      <c r="C17" s="54" t="str">
        <f>IF(AUXILIAR!H31="X","",IF(LEFT(B17,1)="T",B17,CONCATENATE("LÍNEA ",B17)))</f>
        <v/>
      </c>
      <c r="D17" s="230" t="str">
        <f>IF($B17="","",VLOOKUP($B17,AUXILIAR!$C$26:$F$89,2,FALSE))</f>
        <v/>
      </c>
      <c r="E17" s="230" t="str">
        <f>IF($B17="","",VLOOKUP(B17,AUXILIAR!$C$26:$F$89,3,FALSE))</f>
        <v/>
      </c>
      <c r="F17" s="230" t="str">
        <f t="shared" si="0"/>
        <v/>
      </c>
    </row>
    <row r="18" spans="2:6" ht="15" customHeight="1">
      <c r="B18" s="43" t="str">
        <f>IF(AUXILIAR!H32="X","",AUXILIAR!H32)</f>
        <v/>
      </c>
      <c r="C18" s="54" t="str">
        <f>IF(AUXILIAR!H32="X","",IF(LEFT(B18,1)="T",B18,CONCATENATE("LÍNEA ",B18)))</f>
        <v/>
      </c>
      <c r="D18" s="230" t="str">
        <f>IF($B18="","",VLOOKUP($B18,AUXILIAR!$C$26:$F$89,2,FALSE))</f>
        <v/>
      </c>
      <c r="E18" s="230" t="str">
        <f>IF($B18="","",VLOOKUP(B18,AUXILIAR!$C$26:$F$89,3,FALSE))</f>
        <v/>
      </c>
      <c r="F18" s="230" t="str">
        <f t="shared" si="0"/>
        <v/>
      </c>
    </row>
    <row r="19" spans="2:6" ht="15" customHeight="1">
      <c r="B19" s="43" t="str">
        <f>IF(AUXILIAR!H33="X","",AUXILIAR!H33)</f>
        <v/>
      </c>
      <c r="C19" s="54" t="str">
        <f>IF(AUXILIAR!H33="X","",IF(LEFT(B19,1)="T",B19,CONCATENATE("LÍNEA ",B19)))</f>
        <v/>
      </c>
      <c r="D19" s="230" t="str">
        <f>IF($B19="","",VLOOKUP($B19,AUXILIAR!$C$26:$F$89,2,FALSE))</f>
        <v/>
      </c>
      <c r="E19" s="230" t="str">
        <f>IF($B19="","",VLOOKUP(B19,AUXILIAR!$C$26:$F$89,3,FALSE))</f>
        <v/>
      </c>
      <c r="F19" s="230" t="str">
        <f t="shared" si="0"/>
        <v/>
      </c>
    </row>
    <row r="20" spans="2:6" ht="15" customHeight="1">
      <c r="B20" s="43" t="str">
        <f>IF(AUXILIAR!H34="X","",AUXILIAR!H34)</f>
        <v/>
      </c>
      <c r="C20" s="54" t="str">
        <f>IF(AUXILIAR!H34="X","",IF(LEFT(B20,1)="T",B20,CONCATENATE("LÍNEA ",B20)))</f>
        <v/>
      </c>
      <c r="D20" s="230" t="str">
        <f>IF($B20="","",VLOOKUP($B20,AUXILIAR!$C$26:$F$89,2,FALSE))</f>
        <v/>
      </c>
      <c r="E20" s="230" t="str">
        <f>IF($B20="","",VLOOKUP(B20,AUXILIAR!$C$26:$F$89,3,FALSE))</f>
        <v/>
      </c>
      <c r="F20" s="230" t="str">
        <f t="shared" si="0"/>
        <v/>
      </c>
    </row>
    <row r="21" spans="2:6" ht="15" customHeight="1">
      <c r="B21" s="43" t="str">
        <f>IF(AUXILIAR!H35="X","",AUXILIAR!H35)</f>
        <v/>
      </c>
      <c r="C21" s="54" t="str">
        <f>IF(AUXILIAR!H35="X","",IF(LEFT(B21,1)="T",B21,CONCATENATE("LÍNEA ",B21)))</f>
        <v/>
      </c>
      <c r="D21" s="230" t="str">
        <f>IF($B21="","",VLOOKUP($B21,AUXILIAR!$C$26:$F$89,2,FALSE))</f>
        <v/>
      </c>
      <c r="E21" s="230" t="str">
        <f>IF($B21="","",VLOOKUP(B21,AUXILIAR!$C$26:$F$89,3,FALSE))</f>
        <v/>
      </c>
      <c r="F21" s="230" t="str">
        <f t="shared" si="0"/>
        <v/>
      </c>
    </row>
    <row r="22" spans="2:6" ht="15" customHeight="1">
      <c r="B22" s="43" t="str">
        <f>IF(AUXILIAR!H36="X","",AUXILIAR!H36)</f>
        <v/>
      </c>
      <c r="C22" s="54" t="str">
        <f>IF(AUXILIAR!H36="X","",IF(LEFT(B22,1)="T",B22,CONCATENATE("LÍNEA ",B22)))</f>
        <v/>
      </c>
      <c r="D22" s="230" t="str">
        <f>IF($B22="","",VLOOKUP($B22,AUXILIAR!$C$26:$F$89,2,FALSE))</f>
        <v/>
      </c>
      <c r="E22" s="230" t="str">
        <f>IF($B22="","",VLOOKUP(B22,AUXILIAR!$C$26:$F$89,3,FALSE))</f>
        <v/>
      </c>
      <c r="F22" s="230" t="str">
        <f t="shared" si="0"/>
        <v/>
      </c>
    </row>
    <row r="23" spans="2:6" ht="15" customHeight="1">
      <c r="B23" s="43" t="str">
        <f>IF(AUXILIAR!H37="X","",AUXILIAR!H37)</f>
        <v/>
      </c>
      <c r="C23" s="54" t="str">
        <f>IF(AUXILIAR!H37="X","",IF(LEFT(B23,1)="T",B23,CONCATENATE("LÍNEA ",B23)))</f>
        <v/>
      </c>
      <c r="D23" s="230" t="str">
        <f>IF($B23="","",VLOOKUP($B23,AUXILIAR!$C$26:$F$89,2,FALSE))</f>
        <v/>
      </c>
      <c r="E23" s="230" t="str">
        <f>IF($B23="","",VLOOKUP(B23,AUXILIAR!$C$26:$F$89,3,FALSE))</f>
        <v/>
      </c>
      <c r="F23" s="230" t="str">
        <f t="shared" si="0"/>
        <v/>
      </c>
    </row>
    <row r="24" spans="2:6" ht="15" customHeight="1">
      <c r="B24" s="43" t="str">
        <f>IF(AUXILIAR!H38="X","",AUXILIAR!H38)</f>
        <v/>
      </c>
      <c r="C24" s="54" t="str">
        <f>IF(AUXILIAR!H38="X","",IF(LEFT(B24,1)="T",B24,CONCATENATE("LÍNEA ",B24)))</f>
        <v/>
      </c>
      <c r="D24" s="230" t="str">
        <f>IF($B24="","",VLOOKUP($B24,AUXILIAR!$C$26:$F$89,2,FALSE))</f>
        <v/>
      </c>
      <c r="E24" s="230" t="str">
        <f>IF($B24="","",VLOOKUP(B24,AUXILIAR!$C$26:$F$89,3,FALSE))</f>
        <v/>
      </c>
      <c r="F24" s="230" t="str">
        <f t="shared" si="0"/>
        <v/>
      </c>
    </row>
    <row r="25" spans="2:6" ht="15" customHeight="1">
      <c r="B25" s="43" t="str">
        <f>IF(AUXILIAR!H39="X","",AUXILIAR!H39)</f>
        <v/>
      </c>
      <c r="C25" s="54" t="str">
        <f>IF(AUXILIAR!H39="X","",IF(LEFT(B25,1)="T",B25,CONCATENATE("LÍNEA ",B25)))</f>
        <v/>
      </c>
      <c r="D25" s="230" t="str">
        <f>IF($B25="","",VLOOKUP($B25,AUXILIAR!$C$26:$F$89,2,FALSE))</f>
        <v/>
      </c>
      <c r="E25" s="230" t="str">
        <f>IF($B25="","",VLOOKUP(B25,AUXILIAR!$C$26:$F$89,3,FALSE))</f>
        <v/>
      </c>
      <c r="F25" s="230" t="str">
        <f t="shared" si="0"/>
        <v/>
      </c>
    </row>
    <row r="26" spans="2:6" ht="15" customHeight="1">
      <c r="B26" s="43" t="str">
        <f>IF(AUXILIAR!H40="X","",AUXILIAR!H40)</f>
        <v/>
      </c>
      <c r="C26" s="54" t="str">
        <f>IF(AUXILIAR!H40="X","",IF(LEFT(B26,1)="T",B26,CONCATENATE("LÍNEA ",B26)))</f>
        <v/>
      </c>
      <c r="D26" s="230" t="str">
        <f>IF($B26="","",VLOOKUP($B26,AUXILIAR!$C$26:$F$89,2,FALSE))</f>
        <v/>
      </c>
      <c r="E26" s="230" t="str">
        <f>IF($B26="","",VLOOKUP(B26,AUXILIAR!$C$26:$F$89,3,FALSE))</f>
        <v/>
      </c>
      <c r="F26" s="230" t="str">
        <f t="shared" si="0"/>
        <v/>
      </c>
    </row>
    <row r="27" spans="2:6" ht="15" customHeight="1">
      <c r="B27" s="43" t="str">
        <f>IF(AUXILIAR!H41="X","",AUXILIAR!H41)</f>
        <v/>
      </c>
      <c r="C27" s="54" t="str">
        <f>IF(AUXILIAR!H41="X","",IF(LEFT(B27,1)="T",B27,CONCATENATE("LÍNEA ",B27)))</f>
        <v/>
      </c>
      <c r="D27" s="230" t="str">
        <f>IF($B27="","",VLOOKUP($B27,AUXILIAR!$C$26:$F$89,2,FALSE))</f>
        <v/>
      </c>
      <c r="E27" s="230" t="str">
        <f>IF($B27="","",VLOOKUP(B27,AUXILIAR!$C$26:$F$89,3,FALSE))</f>
        <v/>
      </c>
      <c r="F27" s="230" t="str">
        <f t="shared" si="0"/>
        <v/>
      </c>
    </row>
    <row r="28" spans="2:6" ht="15" customHeight="1">
      <c r="B28" s="43" t="str">
        <f>IF(AUXILIAR!H42="X","",AUXILIAR!H42)</f>
        <v/>
      </c>
      <c r="C28" s="54" t="str">
        <f>IF(AUXILIAR!H42="X","",IF(LEFT(B28,1)="T",B28,CONCATENATE("LÍNEA ",B28)))</f>
        <v/>
      </c>
      <c r="D28" s="230" t="str">
        <f>IF($B28="","",VLOOKUP($B28,AUXILIAR!$C$26:$F$89,2,FALSE))</f>
        <v/>
      </c>
      <c r="E28" s="230" t="str">
        <f>IF($B28="","",VLOOKUP(B28,AUXILIAR!$C$26:$F$89,3,FALSE))</f>
        <v/>
      </c>
      <c r="F28" s="230" t="str">
        <f t="shared" si="0"/>
        <v/>
      </c>
    </row>
    <row r="29" spans="2:6" ht="15" customHeight="1">
      <c r="B29" s="43" t="str">
        <f>IF(AUXILIAR!H43="X","",AUXILIAR!H43)</f>
        <v/>
      </c>
      <c r="C29" s="54" t="str">
        <f>IF(AUXILIAR!H43="X","",IF(LEFT(B29,1)="T",B29,CONCATENATE("LÍNEA ",B29)))</f>
        <v/>
      </c>
      <c r="D29" s="230" t="str">
        <f>IF($B29="","",VLOOKUP($B29,AUXILIAR!$C$26:$F$89,2,FALSE))</f>
        <v/>
      </c>
      <c r="E29" s="230" t="str">
        <f>IF($B29="","",VLOOKUP(B29,AUXILIAR!$C$26:$F$89,3,FALSE))</f>
        <v/>
      </c>
      <c r="F29" s="230" t="str">
        <f t="shared" si="0"/>
        <v/>
      </c>
    </row>
    <row r="30" spans="2:6" ht="15" customHeight="1">
      <c r="B30" s="43" t="str">
        <f>IF(AUXILIAR!H44="X","",AUXILIAR!H44)</f>
        <v/>
      </c>
      <c r="C30" s="54" t="str">
        <f>IF(AUXILIAR!H44="X","",IF(LEFT(B30,1)="T",B30,CONCATENATE("LÍNEA ",B30)))</f>
        <v/>
      </c>
      <c r="D30" s="230" t="str">
        <f>IF($B30="","",VLOOKUP($B30,AUXILIAR!$C$26:$F$89,2,FALSE))</f>
        <v/>
      </c>
      <c r="E30" s="230" t="str">
        <f>IF($B30="","",VLOOKUP(B30,AUXILIAR!$C$26:$F$89,3,FALSE))</f>
        <v/>
      </c>
      <c r="F30" s="230" t="str">
        <f t="shared" si="0"/>
        <v/>
      </c>
    </row>
    <row r="31" spans="2:6" ht="15" customHeight="1">
      <c r="B31" s="43" t="str">
        <f>IF(AUXILIAR!H45="X","",AUXILIAR!H45)</f>
        <v/>
      </c>
      <c r="C31" s="54" t="str">
        <f>IF(AUXILIAR!H45="X","",IF(LEFT(B31,1)="T",B31,CONCATENATE("LÍNEA ",B31)))</f>
        <v/>
      </c>
      <c r="D31" s="230" t="str">
        <f>IF($B31="","",VLOOKUP($B31,AUXILIAR!$C$26:$F$89,2,FALSE))</f>
        <v/>
      </c>
      <c r="E31" s="230" t="str">
        <f>IF($B31="","",VLOOKUP(B31,AUXILIAR!$C$26:$F$89,3,FALSE))</f>
        <v/>
      </c>
      <c r="F31" s="230" t="str">
        <f t="shared" si="0"/>
        <v/>
      </c>
    </row>
    <row r="32" spans="2:6" ht="15" customHeight="1">
      <c r="B32" s="43" t="str">
        <f>IF(AUXILIAR!H46="X","",AUXILIAR!H46)</f>
        <v/>
      </c>
      <c r="C32" s="54" t="str">
        <f>IF(AUXILIAR!H46="X","",IF(LEFT(B32,1)="T",B32,CONCATENATE("LÍNEA ",B32)))</f>
        <v/>
      </c>
      <c r="D32" s="230" t="str">
        <f>IF($B32="","",VLOOKUP($B32,AUXILIAR!$C$26:$F$89,2,FALSE))</f>
        <v/>
      </c>
      <c r="E32" s="230" t="str">
        <f>IF($B32="","",VLOOKUP(B32,AUXILIAR!$C$26:$F$89,3,FALSE))</f>
        <v/>
      </c>
      <c r="F32" s="230" t="str">
        <f t="shared" si="0"/>
        <v/>
      </c>
    </row>
    <row r="33" spans="2:6" ht="15" customHeight="1">
      <c r="B33" s="43" t="str">
        <f>IF(AUXILIAR!H47="X","",AUXILIAR!H47)</f>
        <v/>
      </c>
      <c r="C33" s="54" t="str">
        <f>IF(AUXILIAR!H47="X","",IF(LEFT(B33,1)="T",B33,CONCATENATE("LÍNEA ",B33)))</f>
        <v/>
      </c>
      <c r="D33" s="230" t="str">
        <f>IF($B33="","",VLOOKUP($B33,AUXILIAR!$C$26:$F$89,2,FALSE))</f>
        <v/>
      </c>
      <c r="E33" s="230" t="str">
        <f>IF($B33="","",VLOOKUP(B33,AUXILIAR!$C$26:$F$89,3,FALSE))</f>
        <v/>
      </c>
      <c r="F33" s="230" t="str">
        <f t="shared" si="0"/>
        <v/>
      </c>
    </row>
    <row r="34" spans="2:6" ht="15" customHeight="1">
      <c r="B34" s="43" t="str">
        <f>IF(AUXILIAR!H48="X","",AUXILIAR!H48)</f>
        <v/>
      </c>
      <c r="C34" s="54" t="str">
        <f>IF(AUXILIAR!H48="X","",IF(LEFT(B34,1)="T",B34,CONCATENATE("LÍNEA ",B34)))</f>
        <v/>
      </c>
      <c r="D34" s="230" t="str">
        <f>IF($B34="","",VLOOKUP($B34,AUXILIAR!$C$26:$F$89,2,FALSE))</f>
        <v/>
      </c>
      <c r="E34" s="230" t="str">
        <f>IF($B34="","",VLOOKUP(B34,AUXILIAR!$C$26:$F$89,3,FALSE))</f>
        <v/>
      </c>
      <c r="F34" s="230" t="str">
        <f t="shared" si="0"/>
        <v/>
      </c>
    </row>
    <row r="35" spans="2:6" ht="15" customHeight="1">
      <c r="B35" s="43" t="str">
        <f>IF(AUXILIAR!H49="X","",AUXILIAR!H49)</f>
        <v/>
      </c>
      <c r="C35" s="54" t="str">
        <f>IF(AUXILIAR!H49="X","",IF(LEFT(B35,1)="T",B35,CONCATENATE("LÍNEA ",B35)))</f>
        <v/>
      </c>
      <c r="D35" s="230" t="str">
        <f>IF($B35="","",VLOOKUP($B35,AUXILIAR!$C$26:$F$89,2,FALSE))</f>
        <v/>
      </c>
      <c r="E35" s="230" t="str">
        <f>IF($B35="","",VLOOKUP(B35,AUXILIAR!$C$26:$F$89,3,FALSE))</f>
        <v/>
      </c>
      <c r="F35" s="230" t="str">
        <f t="shared" si="0"/>
        <v/>
      </c>
    </row>
    <row r="36" spans="2:6" ht="15" customHeight="1">
      <c r="B36" s="43" t="str">
        <f>IF(AUXILIAR!H50="X","",AUXILIAR!H50)</f>
        <v/>
      </c>
      <c r="C36" s="54" t="str">
        <f>IF(AUXILIAR!H50="X","",IF(LEFT(B36,1)="T",B36,CONCATENATE("LÍNEA ",B36)))</f>
        <v/>
      </c>
      <c r="D36" s="230" t="str">
        <f>IF($B36="","",VLOOKUP($B36,AUXILIAR!$C$26:$F$89,2,FALSE))</f>
        <v/>
      </c>
      <c r="E36" s="230" t="str">
        <f>IF($B36="","",VLOOKUP(B36,AUXILIAR!$C$26:$F$89,3,FALSE))</f>
        <v/>
      </c>
      <c r="F36" s="230" t="str">
        <f t="shared" si="0"/>
        <v/>
      </c>
    </row>
    <row r="37" spans="2:6" ht="15" customHeight="1">
      <c r="B37" s="43" t="str">
        <f>IF(AUXILIAR!H51="X","",AUXILIAR!H51)</f>
        <v/>
      </c>
      <c r="C37" s="54" t="str">
        <f>IF(AUXILIAR!H51="X","",IF(LEFT(B37,1)="T",B37,CONCATENATE("LÍNEA ",B37)))</f>
        <v/>
      </c>
      <c r="D37" s="230" t="str">
        <f>IF($B37="","",VLOOKUP($B37,AUXILIAR!$C$26:$F$89,2,FALSE))</f>
        <v/>
      </c>
      <c r="E37" s="230" t="str">
        <f>IF($B37="","",VLOOKUP(B37,AUXILIAR!$C$26:$F$89,3,FALSE))</f>
        <v/>
      </c>
      <c r="F37" s="230" t="str">
        <f t="shared" si="0"/>
        <v/>
      </c>
    </row>
    <row r="38" spans="2:6" ht="15" customHeight="1">
      <c r="B38" s="43" t="str">
        <f>IF(AUXILIAR!H52="X","",AUXILIAR!H52)</f>
        <v/>
      </c>
      <c r="C38" s="54" t="str">
        <f>IF(AUXILIAR!H52="X","",IF(LEFT(B38,1)="T",B38,CONCATENATE("LÍNEA ",B38)))</f>
        <v/>
      </c>
      <c r="D38" s="230" t="str">
        <f>IF($B38="","",VLOOKUP($B38,AUXILIAR!$C$26:$F$89,2,FALSE))</f>
        <v/>
      </c>
      <c r="E38" s="230" t="str">
        <f>IF($B38="","",VLOOKUP(B38,AUXILIAR!$C$26:$F$89,3,FALSE))</f>
        <v/>
      </c>
      <c r="F38" s="230" t="str">
        <f t="shared" si="0"/>
        <v/>
      </c>
    </row>
    <row r="39" spans="2:6" ht="15" customHeight="1">
      <c r="B39" s="43" t="str">
        <f>IF(AUXILIAR!H53="X","",AUXILIAR!H53)</f>
        <v/>
      </c>
      <c r="C39" s="54" t="str">
        <f>IF(AUXILIAR!H53="X","",IF(LEFT(B39,1)="T",B39,CONCATENATE("LÍNEA ",B39)))</f>
        <v/>
      </c>
      <c r="D39" s="230" t="str">
        <f>IF($B39="","",VLOOKUP($B39,AUXILIAR!$C$26:$F$89,2,FALSE))</f>
        <v/>
      </c>
      <c r="E39" s="230" t="str">
        <f>IF($B39="","",VLOOKUP(B39,AUXILIAR!$C$26:$F$89,3,FALSE))</f>
        <v/>
      </c>
      <c r="F39" s="230" t="str">
        <f t="shared" si="0"/>
        <v/>
      </c>
    </row>
    <row r="40" spans="2:6" ht="15" customHeight="1">
      <c r="B40" s="43" t="str">
        <f>IF(AUXILIAR!H54="X","",AUXILIAR!H54)</f>
        <v/>
      </c>
      <c r="C40" s="54" t="str">
        <f>IF(AUXILIAR!H54="X","",IF(LEFT(B40,1)="T",B40,CONCATENATE("LÍNEA ",B40)))</f>
        <v/>
      </c>
      <c r="D40" s="230" t="str">
        <f>IF($B40="","",VLOOKUP($B40,AUXILIAR!$C$26:$F$89,2,FALSE))</f>
        <v/>
      </c>
      <c r="E40" s="230" t="str">
        <f>IF($B40="","",VLOOKUP(B40,AUXILIAR!$C$26:$F$89,3,FALSE))</f>
        <v/>
      </c>
      <c r="F40" s="230" t="str">
        <f t="shared" si="0"/>
        <v/>
      </c>
    </row>
    <row r="41" spans="2:6" ht="15" customHeight="1">
      <c r="B41" s="43" t="str">
        <f>IF(AUXILIAR!H55="X","",AUXILIAR!H55)</f>
        <v/>
      </c>
      <c r="C41" s="54" t="str">
        <f>IF(AUXILIAR!H55="X","",IF(LEFT(B41,1)="T",B41,CONCATENATE("LÍNEA ",B41)))</f>
        <v/>
      </c>
      <c r="D41" s="230" t="str">
        <f>IF($B41="","",VLOOKUP($B41,AUXILIAR!$C$26:$F$89,2,FALSE))</f>
        <v/>
      </c>
      <c r="E41" s="230" t="str">
        <f>IF($B41="","",VLOOKUP(B41,AUXILIAR!$C$26:$F$89,3,FALSE))</f>
        <v/>
      </c>
      <c r="F41" s="230" t="str">
        <f t="shared" si="0"/>
        <v/>
      </c>
    </row>
    <row r="42" spans="2:6" ht="15" customHeight="1">
      <c r="B42" s="43" t="str">
        <f>IF(AUXILIAR!H56="X","",AUXILIAR!H56)</f>
        <v/>
      </c>
      <c r="C42" s="54" t="str">
        <f>IF(AUXILIAR!H56="X","",IF(LEFT(B42,1)="T",B42,CONCATENATE("LÍNEA ",B42)))</f>
        <v/>
      </c>
      <c r="D42" s="230" t="str">
        <f>IF($B42="","",VLOOKUP($B42,AUXILIAR!$C$26:$F$89,2,FALSE))</f>
        <v/>
      </c>
      <c r="E42" s="230" t="str">
        <f>IF($B42="","",VLOOKUP(B42,AUXILIAR!$C$26:$F$89,3,FALSE))</f>
        <v/>
      </c>
      <c r="F42" s="230" t="str">
        <f t="shared" si="0"/>
        <v/>
      </c>
    </row>
    <row r="43" spans="2:6" ht="15" customHeight="1">
      <c r="B43" s="43" t="str">
        <f>IF(AUXILIAR!H57="X","",AUXILIAR!H57)</f>
        <v/>
      </c>
      <c r="C43" s="54" t="str">
        <f>IF(AUXILIAR!H57="X","",IF(LEFT(B43,1)="T",B43,CONCATENATE("LÍNEA ",B43)))</f>
        <v/>
      </c>
      <c r="D43" s="230" t="str">
        <f>IF($B43="","",VLOOKUP($B43,AUXILIAR!$C$26:$F$89,2,FALSE))</f>
        <v/>
      </c>
      <c r="E43" s="230" t="str">
        <f>IF($B43="","",VLOOKUP(B43,AUXILIAR!$C$26:$F$89,3,FALSE))</f>
        <v/>
      </c>
      <c r="F43" s="230" t="str">
        <f t="shared" si="0"/>
        <v/>
      </c>
    </row>
    <row r="44" spans="2:6" ht="15" customHeight="1">
      <c r="B44" s="43" t="str">
        <f>IF(AUXILIAR!H58="X","",AUXILIAR!H58)</f>
        <v/>
      </c>
      <c r="C44" s="54" t="str">
        <f>IF(AUXILIAR!H58="X","",IF(LEFT(B44,1)="T",B44,CONCATENATE("LÍNEA ",B44)))</f>
        <v/>
      </c>
      <c r="D44" s="230" t="str">
        <f>IF($B44="","",VLOOKUP($B44,AUXILIAR!$C$26:$F$89,2,FALSE))</f>
        <v/>
      </c>
      <c r="E44" s="230" t="str">
        <f>IF($B44="","",VLOOKUP(B44,AUXILIAR!$C$26:$F$89,3,FALSE))</f>
        <v/>
      </c>
      <c r="F44" s="230" t="str">
        <f t="shared" si="0"/>
        <v/>
      </c>
    </row>
    <row r="45" spans="2:6" ht="15" customHeight="1">
      <c r="B45" s="43" t="str">
        <f>IF(AUXILIAR!H59="X","",AUXILIAR!H59)</f>
        <v/>
      </c>
      <c r="C45" s="54" t="str">
        <f>IF(AUXILIAR!H59="X","",IF(LEFT(B45,1)="T",B45,CONCATENATE("LÍNEA ",B45)))</f>
        <v/>
      </c>
      <c r="D45" s="230" t="str">
        <f>IF($B45="","",VLOOKUP($B45,AUXILIAR!$C$26:$F$89,2,FALSE))</f>
        <v/>
      </c>
      <c r="E45" s="230" t="str">
        <f>IF($B45="","",VLOOKUP(B45,AUXILIAR!$C$26:$F$89,3,FALSE))</f>
        <v/>
      </c>
      <c r="F45" s="230" t="str">
        <f t="shared" si="0"/>
        <v/>
      </c>
    </row>
    <row r="46" spans="2:6" ht="15" customHeight="1">
      <c r="B46" s="43" t="str">
        <f>IF(AUXILIAR!H60="X","",AUXILIAR!H60)</f>
        <v/>
      </c>
      <c r="C46" s="54" t="str">
        <f>IF(AUXILIAR!H60="X","",IF(LEFT(B46,1)="T",B46,CONCATENATE("LÍNEA ",B46)))</f>
        <v/>
      </c>
      <c r="D46" s="230" t="str">
        <f>IF($B46="","",VLOOKUP($B46,AUXILIAR!$C$26:$F$89,2,FALSE))</f>
        <v/>
      </c>
      <c r="E46" s="230" t="str">
        <f>IF($B46="","",VLOOKUP(B46,AUXILIAR!$C$26:$F$89,3,FALSE))</f>
        <v/>
      </c>
      <c r="F46" s="230" t="str">
        <f t="shared" si="0"/>
        <v/>
      </c>
    </row>
    <row r="47" spans="2:6" ht="15" customHeight="1">
      <c r="B47" s="43" t="str">
        <f>IF(AUXILIAR!H61="X","",AUXILIAR!H61)</f>
        <v/>
      </c>
      <c r="C47" s="54" t="str">
        <f>IF(AUXILIAR!H61="X","",IF(LEFT(B47,1)="T",B47,CONCATENATE("LÍNEA ",B47)))</f>
        <v/>
      </c>
      <c r="D47" s="230" t="str">
        <f>IF($B47="","",VLOOKUP($B47,AUXILIAR!$C$26:$F$89,2,FALSE))</f>
        <v/>
      </c>
      <c r="E47" s="230" t="str">
        <f>IF($B47="","",VLOOKUP(B47,AUXILIAR!$C$26:$F$89,3,FALSE))</f>
        <v/>
      </c>
      <c r="F47" s="230" t="str">
        <f t="shared" si="0"/>
        <v/>
      </c>
    </row>
    <row r="48" spans="2:6" ht="15" customHeight="1">
      <c r="B48" s="43" t="str">
        <f>IF(AUXILIAR!H62="X","",AUXILIAR!H62)</f>
        <v/>
      </c>
      <c r="C48" s="54" t="str">
        <f>IF(AUXILIAR!H62="X","",IF(LEFT(B48,1)="T",B48,CONCATENATE("LÍNEA ",B48)))</f>
        <v/>
      </c>
      <c r="D48" s="230" t="str">
        <f>IF($B48="","",VLOOKUP($B48,AUXILIAR!$C$26:$F$89,2,FALSE))</f>
        <v/>
      </c>
      <c r="E48" s="230" t="str">
        <f>IF($B48="","",VLOOKUP(B48,AUXILIAR!$C$26:$F$89,3,FALSE))</f>
        <v/>
      </c>
      <c r="F48" s="230" t="str">
        <f t="shared" si="0"/>
        <v/>
      </c>
    </row>
    <row r="49" spans="2:6" ht="15" customHeight="1">
      <c r="B49" s="43" t="str">
        <f>IF(AUXILIAR!H63="X","",AUXILIAR!H63)</f>
        <v/>
      </c>
      <c r="C49" s="54" t="str">
        <f>IF(AUXILIAR!H63="X","",IF(LEFT(B49,1)="T",B49,CONCATENATE("LÍNEA ",B49)))</f>
        <v/>
      </c>
      <c r="D49" s="230" t="str">
        <f>IF($B49="","",VLOOKUP($B49,AUXILIAR!$C$26:$F$89,2,FALSE))</f>
        <v/>
      </c>
      <c r="E49" s="230" t="str">
        <f>IF($B49="","",VLOOKUP(B49,AUXILIAR!$C$26:$F$89,3,FALSE))</f>
        <v/>
      </c>
      <c r="F49" s="230" t="str">
        <f t="shared" si="0"/>
        <v/>
      </c>
    </row>
    <row r="50" spans="2:6" ht="15" customHeight="1">
      <c r="B50" s="43" t="str">
        <f>IF(AUXILIAR!H64="X","",AUXILIAR!H64)</f>
        <v/>
      </c>
      <c r="C50" s="54" t="str">
        <f>IF(AUXILIAR!H64="X","",IF(LEFT(B50,1)="T",B50,CONCATENATE("LÍNEA ",B50)))</f>
        <v/>
      </c>
      <c r="D50" s="230" t="str">
        <f>IF($B50="","",VLOOKUP($B50,AUXILIAR!$C$26:$F$89,2,FALSE))</f>
        <v/>
      </c>
      <c r="E50" s="230" t="str">
        <f>IF($B50="","",VLOOKUP(B50,AUXILIAR!$C$26:$F$89,3,FALSE))</f>
        <v/>
      </c>
      <c r="F50" s="230" t="str">
        <f t="shared" si="0"/>
        <v/>
      </c>
    </row>
    <row r="51" spans="2:6" ht="15" customHeight="1">
      <c r="B51" s="43" t="str">
        <f>IF(AUXILIAR!H65="X","",AUXILIAR!H65)</f>
        <v/>
      </c>
      <c r="C51" s="54" t="str">
        <f>IF(AUXILIAR!H65="X","",IF(LEFT(B51,1)="T",B51,CONCATENATE("LÍNEA ",B51)))</f>
        <v/>
      </c>
      <c r="D51" s="230" t="str">
        <f>IF($B51="","",VLOOKUP($B51,AUXILIAR!$C$26:$F$89,2,FALSE))</f>
        <v/>
      </c>
      <c r="E51" s="230" t="str">
        <f>IF($B51="","",VLOOKUP(B51,AUXILIAR!$C$26:$F$89,3,FALSE))</f>
        <v/>
      </c>
      <c r="F51" s="230" t="str">
        <f t="shared" si="0"/>
        <v/>
      </c>
    </row>
    <row r="52" spans="2:6" ht="15" customHeight="1">
      <c r="B52" s="43" t="str">
        <f>IF(AUXILIAR!H66="X","",AUXILIAR!H66)</f>
        <v/>
      </c>
      <c r="C52" s="54" t="str">
        <f>IF(AUXILIAR!H66="X","",IF(LEFT(B52,1)="T",B52,CONCATENATE("LÍNEA ",B52)))</f>
        <v/>
      </c>
      <c r="D52" s="230" t="str">
        <f>IF($B52="","",VLOOKUP($B52,AUXILIAR!$C$26:$F$89,2,FALSE))</f>
        <v/>
      </c>
      <c r="E52" s="230" t="str">
        <f>IF($B52="","",VLOOKUP(B52,AUXILIAR!$C$26:$F$89,3,FALSE))</f>
        <v/>
      </c>
      <c r="F52" s="230" t="str">
        <f t="shared" si="0"/>
        <v/>
      </c>
    </row>
    <row r="53" spans="2:6" ht="15" customHeight="1">
      <c r="B53" s="43" t="str">
        <f>IF(AUXILIAR!H67="X","",AUXILIAR!H67)</f>
        <v/>
      </c>
      <c r="C53" s="54" t="str">
        <f>IF(AUXILIAR!H67="X","",IF(LEFT(B53,1)="T",B53,CONCATENATE("LÍNEA ",B53)))</f>
        <v/>
      </c>
      <c r="D53" s="230" t="str">
        <f>IF($B53="","",VLOOKUP($B53,AUXILIAR!$C$26:$F$89,2,FALSE))</f>
        <v/>
      </c>
      <c r="E53" s="230" t="str">
        <f>IF($B53="","",VLOOKUP(B53,AUXILIAR!$C$26:$F$89,3,FALSE))</f>
        <v/>
      </c>
      <c r="F53" s="230" t="str">
        <f t="shared" si="0"/>
        <v/>
      </c>
    </row>
    <row r="54" spans="2:6" ht="15" customHeight="1">
      <c r="B54" s="43" t="str">
        <f>IF(AUXILIAR!H68="X","",AUXILIAR!H68)</f>
        <v/>
      </c>
      <c r="C54" s="54" t="str">
        <f>IF(AUXILIAR!H68="X","",IF(LEFT(B54,1)="T",B54,CONCATENATE("LÍNEA ",B54)))</f>
        <v/>
      </c>
      <c r="D54" s="230" t="str">
        <f>IF($B54="","",VLOOKUP($B54,AUXILIAR!$C$26:$F$89,2,FALSE))</f>
        <v/>
      </c>
      <c r="E54" s="230" t="str">
        <f>IF($B54="","",VLOOKUP(B54,AUXILIAR!$C$26:$F$89,3,FALSE))</f>
        <v/>
      </c>
      <c r="F54" s="230" t="str">
        <f t="shared" si="0"/>
        <v/>
      </c>
    </row>
    <row r="55" spans="2:6" ht="15" customHeight="1">
      <c r="B55" s="43" t="str">
        <f>IF(AUXILIAR!H69="X","",AUXILIAR!H69)</f>
        <v/>
      </c>
      <c r="C55" s="54" t="str">
        <f>IF(AUXILIAR!H69="X","",IF(LEFT(B55,1)="T",B55,CONCATENATE("LÍNEA ",B55)))</f>
        <v/>
      </c>
      <c r="D55" s="230" t="str">
        <f>IF($B55="","",VLOOKUP($B55,AUXILIAR!$C$26:$F$89,2,FALSE))</f>
        <v/>
      </c>
      <c r="E55" s="230" t="str">
        <f>IF($B55="","",VLOOKUP(B55,AUXILIAR!$C$26:$F$89,3,FALSE))</f>
        <v/>
      </c>
      <c r="F55" s="230" t="str">
        <f t="shared" si="0"/>
        <v/>
      </c>
    </row>
    <row r="56" spans="2:6" ht="15" customHeight="1">
      <c r="B56" s="43" t="str">
        <f>IF(AUXILIAR!H70="X","",AUXILIAR!H70)</f>
        <v/>
      </c>
      <c r="C56" s="54" t="str">
        <f>IF(AUXILIAR!H70="X","",IF(LEFT(B56,1)="T",B56,CONCATENATE("LÍNEA ",B56)))</f>
        <v/>
      </c>
      <c r="D56" s="230" t="str">
        <f>IF($B56="","",VLOOKUP($B56,AUXILIAR!$C$26:$F$89,2,FALSE))</f>
        <v/>
      </c>
      <c r="E56" s="230" t="str">
        <f>IF($B56="","",VLOOKUP(B56,AUXILIAR!$C$26:$F$89,3,FALSE))</f>
        <v/>
      </c>
      <c r="F56" s="230" t="str">
        <f t="shared" si="0"/>
        <v/>
      </c>
    </row>
    <row r="57" spans="2:6" ht="15" customHeight="1">
      <c r="B57" s="43" t="str">
        <f>IF(AUXILIAR!H71="X","",AUXILIAR!H71)</f>
        <v/>
      </c>
      <c r="C57" s="54" t="str">
        <f>IF(AUXILIAR!H71="X","",IF(LEFT(B57,1)="T",B57,CONCATENATE("LÍNEA ",B57)))</f>
        <v/>
      </c>
      <c r="D57" s="230" t="str">
        <f>IF($B57="","",VLOOKUP($B57,AUXILIAR!$C$26:$F$89,2,FALSE))</f>
        <v/>
      </c>
      <c r="E57" s="230" t="str">
        <f>IF($B57="","",VLOOKUP(B57,AUXILIAR!$C$26:$F$89,3,FALSE))</f>
        <v/>
      </c>
      <c r="F57" s="230" t="str">
        <f t="shared" si="0"/>
        <v/>
      </c>
    </row>
    <row r="58" spans="2:6" ht="15" customHeight="1">
      <c r="B58" s="43" t="str">
        <f>IF(AUXILIAR!H72="X","",AUXILIAR!H72)</f>
        <v/>
      </c>
      <c r="C58" s="54" t="str">
        <f>IF(AUXILIAR!H72="X","",IF(LEFT(B58,1)="T",B58,CONCATENATE("LÍNEA ",B58)))</f>
        <v/>
      </c>
      <c r="D58" s="230" t="str">
        <f>IF($B58="","",VLOOKUP($B58,AUXILIAR!$C$26:$F$89,2,FALSE))</f>
        <v/>
      </c>
      <c r="E58" s="230" t="str">
        <f>IF($B58="","",VLOOKUP(B58,AUXILIAR!$C$26:$F$89,3,FALSE))</f>
        <v/>
      </c>
      <c r="F58" s="230" t="str">
        <f t="shared" si="0"/>
        <v/>
      </c>
    </row>
    <row r="59" spans="2:6" ht="15" customHeight="1">
      <c r="B59" s="43" t="str">
        <f>IF(AUXILIAR!H73="X","",AUXILIAR!H73)</f>
        <v/>
      </c>
      <c r="C59" s="54" t="str">
        <f>IF(AUXILIAR!H73="X","",IF(LEFT(B59,1)="T",B59,CONCATENATE("LÍNEA ",B59)))</f>
        <v/>
      </c>
      <c r="D59" s="230" t="str">
        <f>IF($B59="","",VLOOKUP($B59,AUXILIAR!$C$26:$F$89,2,FALSE))</f>
        <v/>
      </c>
      <c r="E59" s="230" t="str">
        <f>IF($B59="","",VLOOKUP(B59,AUXILIAR!$C$26:$F$89,3,FALSE))</f>
        <v/>
      </c>
      <c r="F59" s="230" t="str">
        <f t="shared" si="0"/>
        <v/>
      </c>
    </row>
    <row r="60" spans="2:6" ht="15" customHeight="1">
      <c r="B60" s="43" t="str">
        <f>IF(AUXILIAR!H74="X","",AUXILIAR!H74)</f>
        <v/>
      </c>
      <c r="C60" s="54" t="str">
        <f>IF(AUXILIAR!H74="X","",IF(LEFT(B60,1)="T",B60,CONCATENATE("LÍNEA ",B60)))</f>
        <v/>
      </c>
      <c r="D60" s="230" t="str">
        <f>IF($B60="","",VLOOKUP($B60,AUXILIAR!$C$26:$F$89,2,FALSE))</f>
        <v/>
      </c>
      <c r="E60" s="230" t="str">
        <f>IF($B60="","",VLOOKUP(B60,AUXILIAR!$C$26:$F$89,3,FALSE))</f>
        <v/>
      </c>
      <c r="F60" s="230" t="str">
        <f t="shared" si="0"/>
        <v/>
      </c>
    </row>
    <row r="61" spans="2:6" ht="15" customHeight="1">
      <c r="B61" s="43" t="str">
        <f>IF(AUXILIAR!H75="X","",AUXILIAR!H75)</f>
        <v/>
      </c>
      <c r="C61" s="54" t="str">
        <f>IF(AUXILIAR!H75="X","",IF(LEFT(B61,1)="T",B61,CONCATENATE("LÍNEA ",B61)))</f>
        <v/>
      </c>
      <c r="D61" s="230" t="str">
        <f>IF($B61="","",VLOOKUP($B61,AUXILIAR!$C$26:$F$89,2,FALSE))</f>
        <v/>
      </c>
      <c r="E61" s="230" t="str">
        <f>IF($B61="","",VLOOKUP(B61,AUXILIAR!$C$26:$F$89,3,FALSE))</f>
        <v/>
      </c>
      <c r="F61" s="230" t="str">
        <f t="shared" si="0"/>
        <v/>
      </c>
    </row>
    <row r="62" spans="2:6" ht="15" customHeight="1">
      <c r="B62" s="43" t="str">
        <f>IF(AUXILIAR!H76="X","",AUXILIAR!H76)</f>
        <v/>
      </c>
      <c r="C62" s="54" t="str">
        <f>IF(AUXILIAR!H76="X","",IF(LEFT(B62,1)="T",B62,CONCATENATE("LÍNEA ",B62)))</f>
        <v/>
      </c>
      <c r="D62" s="230" t="str">
        <f>IF($B62="","",VLOOKUP($B62,AUXILIAR!$C$26:$F$89,2,FALSE))</f>
        <v/>
      </c>
      <c r="E62" s="230" t="str">
        <f>IF($B62="","",VLOOKUP(B62,AUXILIAR!$C$26:$F$89,3,FALSE))</f>
        <v/>
      </c>
      <c r="F62" s="230" t="str">
        <f t="shared" si="0"/>
        <v/>
      </c>
    </row>
    <row r="63" spans="2:6" ht="15" customHeight="1">
      <c r="B63" s="43" t="str">
        <f>IF(AUXILIAR!H77="X","",AUXILIAR!H77)</f>
        <v/>
      </c>
      <c r="C63" s="54" t="str">
        <f>IF(AUXILIAR!H77="X","",IF(LEFT(B63,1)="T",B63,CONCATENATE("LÍNEA ",B63)))</f>
        <v/>
      </c>
      <c r="D63" s="230" t="str">
        <f>IF($B63="","",VLOOKUP($B63,AUXILIAR!$C$26:$F$89,2,FALSE))</f>
        <v/>
      </c>
      <c r="E63" s="230" t="str">
        <f>IF($B63="","",VLOOKUP(B63,AUXILIAR!$C$26:$F$89,3,FALSE))</f>
        <v/>
      </c>
      <c r="F63" s="230" t="str">
        <f t="shared" si="0"/>
        <v/>
      </c>
    </row>
    <row r="64" spans="2:6" ht="15" customHeight="1">
      <c r="B64" s="43" t="str">
        <f>IF(AUXILIAR!H78="X","",AUXILIAR!H78)</f>
        <v/>
      </c>
      <c r="C64" s="54" t="str">
        <f>IF(AUXILIAR!H78="X","",IF(LEFT(B64,1)="T",B64,CONCATENATE("LÍNEA ",B64)))</f>
        <v/>
      </c>
      <c r="D64" s="230" t="str">
        <f>IF($B64="","",VLOOKUP($B64,AUXILIAR!$C$26:$F$89,2,FALSE))</f>
        <v/>
      </c>
      <c r="E64" s="230" t="str">
        <f>IF($B64="","",VLOOKUP(B64,AUXILIAR!$C$26:$F$89,3,FALSE))</f>
        <v/>
      </c>
      <c r="F64" s="230" t="str">
        <f t="shared" si="0"/>
        <v/>
      </c>
    </row>
    <row r="65" spans="2:6" ht="15" customHeight="1">
      <c r="B65" s="43" t="str">
        <f>IF(AUXILIAR!H79="X","",AUXILIAR!H79)</f>
        <v/>
      </c>
      <c r="C65" s="54" t="str">
        <f>IF(AUXILIAR!H79="X","",IF(LEFT(B65,1)="T",B65,CONCATENATE("LÍNEA ",B65)))</f>
        <v/>
      </c>
      <c r="D65" s="230" t="str">
        <f>IF($B65="","",VLOOKUP($B65,AUXILIAR!$C$26:$F$89,2,FALSE))</f>
        <v/>
      </c>
      <c r="E65" s="230" t="str">
        <f>IF($B65="","",VLOOKUP(B65,AUXILIAR!$C$26:$F$89,3,FALSE))</f>
        <v/>
      </c>
      <c r="F65" s="230" t="str">
        <f t="shared" si="0"/>
        <v/>
      </c>
    </row>
    <row r="66" spans="2:6" ht="15" customHeight="1">
      <c r="B66" s="43" t="str">
        <f>IF(AUXILIAR!H80="X","",AUXILIAR!H80)</f>
        <v/>
      </c>
      <c r="C66" s="54" t="str">
        <f>IF(AUXILIAR!H80="X","",IF(LEFT(B66,1)="T",B66,CONCATENATE("LÍNEA ",B66)))</f>
        <v/>
      </c>
      <c r="D66" s="230" t="str">
        <f>IF($B66="","",VLOOKUP($B66,AUXILIAR!$C$26:$F$89,2,FALSE))</f>
        <v/>
      </c>
      <c r="E66" s="230" t="str">
        <f>IF($B66="","",VLOOKUP(B66,AUXILIAR!$C$26:$F$89,3,FALSE))</f>
        <v/>
      </c>
      <c r="F66" s="230" t="str">
        <f t="shared" si="0"/>
        <v/>
      </c>
    </row>
    <row r="67" spans="2:6" ht="15" customHeight="1">
      <c r="B67" s="43" t="str">
        <f>IF(AUXILIAR!H81="X","",AUXILIAR!H81)</f>
        <v/>
      </c>
      <c r="C67" s="54" t="str">
        <f>IF(AUXILIAR!H81="X","",IF(LEFT(B67,1)="T",B67,CONCATENATE("LÍNEA ",B67)))</f>
        <v/>
      </c>
      <c r="D67" s="230" t="str">
        <f>IF($B67="","",VLOOKUP($B67,AUXILIAR!$C$26:$F$89,2,FALSE))</f>
        <v/>
      </c>
      <c r="E67" s="230" t="str">
        <f>IF($B67="","",VLOOKUP(B67,AUXILIAR!$C$26:$F$89,3,FALSE))</f>
        <v/>
      </c>
      <c r="F67" s="230" t="str">
        <f t="shared" si="0"/>
        <v/>
      </c>
    </row>
    <row r="68" spans="2:6" ht="15" customHeight="1">
      <c r="B68" s="43" t="str">
        <f>IF(AUXILIAR!H82="X","",AUXILIAR!H82)</f>
        <v/>
      </c>
      <c r="C68" s="54" t="str">
        <f>IF(AUXILIAR!H82="X","",IF(LEFT(B68,1)="T",B68,CONCATENATE("LÍNEA ",B68)))</f>
        <v/>
      </c>
      <c r="D68" s="230" t="str">
        <f>IF($B68="","",VLOOKUP($B68,AUXILIAR!$C$26:$F$89,2,FALSE))</f>
        <v/>
      </c>
      <c r="E68" s="230" t="str">
        <f>IF($B68="","",VLOOKUP(B68,AUXILIAR!$C$26:$F$89,3,FALSE))</f>
        <v/>
      </c>
      <c r="F68" s="230" t="str">
        <f t="shared" si="0"/>
        <v/>
      </c>
    </row>
    <row r="69" spans="2:6" ht="15" customHeight="1">
      <c r="B69" s="43" t="str">
        <f>IF(AUXILIAR!H83="X","",AUXILIAR!H83)</f>
        <v/>
      </c>
      <c r="C69" s="54" t="str">
        <f>IF(AUXILIAR!H83="X","",IF(LEFT(B69,1)="T",B69,CONCATENATE("LÍNEA ",B69)))</f>
        <v/>
      </c>
      <c r="D69" s="230" t="str">
        <f>IF($B69="","",VLOOKUP($B69,AUXILIAR!$C$26:$F$89,2,FALSE))</f>
        <v/>
      </c>
      <c r="E69" s="230" t="str">
        <f>IF($B69="","",VLOOKUP(B69,AUXILIAR!$C$26:$F$89,3,FALSE))</f>
        <v/>
      </c>
      <c r="F69" s="230" t="str">
        <f t="shared" si="0"/>
        <v/>
      </c>
    </row>
    <row r="70" spans="2:6" ht="15" customHeight="1">
      <c r="B70" s="43" t="str">
        <f>IF(AUXILIAR!H84="X","",AUXILIAR!H84)</f>
        <v/>
      </c>
      <c r="C70" s="54" t="str">
        <f>IF(AUXILIAR!H84="X","",IF(LEFT(B70,1)="T",B70,CONCATENATE("LÍNEA ",B70)))</f>
        <v/>
      </c>
      <c r="D70" s="230" t="str">
        <f>IF($B70="","",VLOOKUP($B70,AUXILIAR!$C$26:$F$89,2,FALSE))</f>
        <v/>
      </c>
      <c r="E70" s="230" t="str">
        <f>IF($B70="","",VLOOKUP(B70,AUXILIAR!$C$26:$F$89,3,FALSE))</f>
        <v/>
      </c>
      <c r="F70" s="230" t="str">
        <f t="shared" si="0"/>
        <v/>
      </c>
    </row>
    <row r="71" spans="2:6" ht="15" customHeight="1">
      <c r="B71" s="43" t="str">
        <f>IF(AUXILIAR!H85="X","",AUXILIAR!H85)</f>
        <v/>
      </c>
      <c r="C71" s="54" t="str">
        <f>IF(AUXILIAR!H85="X","",IF(LEFT(B71,1)="T",B71,CONCATENATE("LÍNEA ",B71)))</f>
        <v/>
      </c>
      <c r="D71" s="230" t="str">
        <f>IF($B71="","",VLOOKUP($B71,AUXILIAR!$C$26:$F$89,2,FALSE))</f>
        <v/>
      </c>
      <c r="E71" s="230" t="str">
        <f>IF($B71="","",VLOOKUP(B71,AUXILIAR!$C$26:$F$89,3,FALSE))</f>
        <v/>
      </c>
      <c r="F71" s="230" t="str">
        <f t="shared" si="0"/>
        <v/>
      </c>
    </row>
    <row r="72" spans="2:6" ht="15" customHeight="1">
      <c r="B72" s="43" t="str">
        <f>IF(AUXILIAR!H86="X","",AUXILIAR!H86)</f>
        <v/>
      </c>
      <c r="C72" s="54" t="str">
        <f>IF(AUXILIAR!H86="X","",IF(LEFT(B72,1)="T",B72,CONCATENATE("LÍNEA ",B72)))</f>
        <v/>
      </c>
      <c r="D72" s="230" t="str">
        <f>IF($B72="","",VLOOKUP($B72,AUXILIAR!$C$26:$F$89,2,FALSE))</f>
        <v/>
      </c>
      <c r="E72" s="230" t="str">
        <f>IF($B72="","",VLOOKUP(B72,AUXILIAR!$C$26:$F$89,3,FALSE))</f>
        <v/>
      </c>
      <c r="F72" s="230" t="str">
        <f t="shared" si="0"/>
        <v/>
      </c>
    </row>
    <row r="73" spans="2:6" ht="15" customHeight="1">
      <c r="B73" s="43" t="str">
        <f>IF(AUXILIAR!H87="X","",AUXILIAR!H87)</f>
        <v/>
      </c>
      <c r="C73" s="54" t="str">
        <f>IF(AUXILIAR!H87="X","",IF(LEFT(B73,1)="T",B73,CONCATENATE("LÍNEA ",B73)))</f>
        <v/>
      </c>
      <c r="D73" s="230" t="str">
        <f>IF($B73="","",VLOOKUP($B73,AUXILIAR!$C$26:$F$89,2,FALSE))</f>
        <v/>
      </c>
      <c r="E73" s="230" t="str">
        <f>IF($B73="","",VLOOKUP(B73,AUXILIAR!$C$26:$F$89,3,FALSE))</f>
        <v/>
      </c>
      <c r="F73" s="230" t="str">
        <f t="shared" si="0"/>
        <v/>
      </c>
    </row>
    <row r="74" spans="2:6" ht="15" customHeight="1">
      <c r="B74" s="43" t="str">
        <f>IF(AUXILIAR!H88="X","",AUXILIAR!H88)</f>
        <v/>
      </c>
      <c r="C74" s="54" t="str">
        <f>IF(AUXILIAR!H88="X","",IF(LEFT(B74,1)="T",B74,CONCATENATE("LÍNEA ",B74)))</f>
        <v/>
      </c>
      <c r="D74" s="230" t="str">
        <f>IF($B74="","",VLOOKUP($B74,AUXILIAR!$C$26:$F$89,2,FALSE))</f>
        <v/>
      </c>
      <c r="E74" s="230" t="str">
        <f>IF($B74="","",VLOOKUP(B74,AUXILIAR!$C$26:$F$89,3,FALSE))</f>
        <v/>
      </c>
      <c r="F74" s="230" t="str">
        <f t="shared" si="0"/>
        <v/>
      </c>
    </row>
    <row r="75" spans="2:6" ht="15" customHeight="1">
      <c r="B75" s="43" t="str">
        <f>IF(AUXILIAR!H89="X","",AUXILIAR!H89)</f>
        <v/>
      </c>
      <c r="C75" s="54" t="str">
        <f>IF(AUXILIAR!H89="X","",IF(LEFT(B75,1)="T",B75,CONCATENATE("LÍNEA ",B75)))</f>
        <v/>
      </c>
      <c r="D75" s="230" t="str">
        <f>IF($B75="","",VLOOKUP($B75,AUXILIAR!$C$26:$F$89,2,FALSE))</f>
        <v/>
      </c>
      <c r="E75" s="230" t="str">
        <f>IF($B75="","",VLOOKUP(B75,AUXILIAR!$C$26:$F$89,3,FALSE))</f>
        <v/>
      </c>
      <c r="F75" s="230" t="str">
        <f t="shared" si="0"/>
        <v/>
      </c>
    </row>
  </sheetData>
  <sheetProtection algorithmName="SHA-512" hashValue="+8vixz605MVAV0k2mNUyswSzBN/9Q5RihDH5eKnfBqYaKLG0uLXigvTLZsHe32BUKx69rQ4amiwZqhYjwcnKBQ==" saltValue="AfSz+Z5Z2HpFctmwJ/ar0Q==" spinCount="100000" sheet="1" objects="1" scenarios="1" selectLockedCells="1" selectUnlockedCells="1"/>
  <mergeCells count="1">
    <mergeCell ref="C9:F9"/>
  </mergeCells>
  <conditionalFormatting sqref="C12:F75">
    <cfRule type="expression" dxfId="81" priority="1">
      <formula>OR($C12="TOTAL ACTUACIÓN 1",$C12="TOTAL ACTUACIÓN 2",$C12="TOTAL ACTUACIÓN 3",$C12="TOTAL ACTUACIÓN 4")</formula>
    </cfRule>
    <cfRule type="expression" dxfId="80" priority="2">
      <formula>$C12&lt;&gt;""</formula>
    </cfRule>
  </conditionalFormatting>
  <printOptions horizontalCentered="1"/>
  <pageMargins left="0.59055118110236227" right="0.59055118110236227" top="0.59055118110236227" bottom="0.59055118110236227" header="0.19685039370078741" footer="0.19685039370078741"/>
  <pageSetup paperSize="9" scale="90" orientation="portrait" r:id="rId1"/>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419"/>
  <sheetViews>
    <sheetView showGridLines="0" zoomScaleNormal="100" workbookViewId="0"/>
  </sheetViews>
  <sheetFormatPr defaultColWidth="11.42578125" defaultRowHeight="13.5"/>
  <cols>
    <col min="1" max="1" width="5.7109375" style="5" customWidth="1"/>
    <col min="2" max="2" width="7.42578125" style="5" bestFit="1" customWidth="1"/>
    <col min="3" max="3" width="35.7109375" style="5" customWidth="1"/>
    <col min="4" max="6" width="13.7109375" style="5" customWidth="1"/>
    <col min="7" max="7" width="5.7109375" style="5" customWidth="1"/>
    <col min="8" max="16384" width="11.42578125" style="5"/>
  </cols>
  <sheetData>
    <row r="2" spans="2:16" hidden="1">
      <c r="H2" s="331" t="s">
        <v>119</v>
      </c>
      <c r="I2" s="331"/>
      <c r="J2" s="331"/>
      <c r="K2" s="331"/>
      <c r="L2" s="331" t="s">
        <v>120</v>
      </c>
      <c r="M2" s="331"/>
      <c r="N2" s="331"/>
      <c r="O2" s="331"/>
      <c r="P2" s="331"/>
    </row>
    <row r="3" spans="2:16" hidden="1">
      <c r="C3" s="5" t="s">
        <v>121</v>
      </c>
      <c r="D3" s="5" t="s">
        <v>95</v>
      </c>
      <c r="E3" s="5" t="s">
        <v>122</v>
      </c>
      <c r="F3" s="5" t="s">
        <v>123</v>
      </c>
      <c r="G3" s="5" t="s">
        <v>122</v>
      </c>
      <c r="H3" s="5" t="s">
        <v>73</v>
      </c>
      <c r="I3" s="5" t="s">
        <v>95</v>
      </c>
      <c r="J3" s="5" t="s">
        <v>121</v>
      </c>
      <c r="K3" s="5" t="s">
        <v>122</v>
      </c>
      <c r="L3" s="5" t="s">
        <v>73</v>
      </c>
      <c r="M3" s="5" t="s">
        <v>95</v>
      </c>
      <c r="N3" s="5" t="s">
        <v>121</v>
      </c>
      <c r="O3" s="5" t="s">
        <v>122</v>
      </c>
      <c r="P3" s="5" t="s">
        <v>124</v>
      </c>
    </row>
    <row r="4" spans="2:16" hidden="1">
      <c r="B4" s="5">
        <v>1</v>
      </c>
      <c r="C4" s="6">
        <f>'RELACIÓN FACTURAS ACTUACIÓN 1'!R8</f>
        <v>0</v>
      </c>
      <c r="D4" s="6">
        <f>'RELACIÓN FACTURAS ACTUACIÓN 1'!Q8</f>
        <v>0</v>
      </c>
      <c r="E4" s="129">
        <f>'RELACIÓN FACTURAS ACTUACIÓN 1'!W8</f>
        <v>0</v>
      </c>
      <c r="F4" s="130" t="str">
        <f>IF(C4=0,"",IF(SUMIF($C$4:$C$243,C4,$E$4:$E$243)&gt;=15000,C4,""))</f>
        <v/>
      </c>
      <c r="G4" s="129" t="str">
        <f t="shared" ref="G4:G67" si="0">IF(SUMIF($C$4:$C$243,F4,$E$4:$E$243)&lt;15000,"",SUMIF($C$4:$C$243,F4,$E$4:$E$243))</f>
        <v/>
      </c>
      <c r="H4" s="131" t="str">
        <f t="shared" ref="H4:H67" si="1">IFERROR(_xlfn.RANK.EQ(G4,$G$4:$G$243),"")</f>
        <v/>
      </c>
      <c r="I4" s="129" t="str">
        <f t="shared" ref="I4:I5" si="2">IF(H4="","",D4)</f>
        <v/>
      </c>
      <c r="J4" s="129" t="str">
        <f t="shared" ref="J4:J5" si="3">IF(H4="","",C4)</f>
        <v/>
      </c>
      <c r="K4" s="129" t="str">
        <f t="shared" ref="K4:K5" si="4">IF(H4="","",G4)</f>
        <v/>
      </c>
      <c r="L4" s="131" t="str">
        <f t="shared" ref="L4:L5" si="5">IF(M4&lt;&gt;"",B4,"")</f>
        <v/>
      </c>
      <c r="M4" s="129" t="str">
        <f t="shared" ref="M4:M67" si="6">IF(IFERROR(VLOOKUP(B4,$H$4:$K$243,2,0),"")="","",VLOOKUP(B4,$H$4:$K$243,2,0))</f>
        <v/>
      </c>
      <c r="N4" s="129" t="str">
        <f t="shared" ref="N4:N67" si="7">IF(IFERROR(VLOOKUP(B4,$H$4:$K$243,3,0),"")="","",VLOOKUP(B4,$H$4:$K$243,3,0))</f>
        <v/>
      </c>
      <c r="O4" s="129" t="str">
        <f t="shared" ref="O4:O67" si="8">IF(IFERROR(VLOOKUP(B4,$H$4:$K$243,4,0),"")="","",VLOOKUP(B4,$H$4:$K$243,4,0))</f>
        <v/>
      </c>
      <c r="P4" s="131" t="str">
        <f t="shared" ref="P4:P67" si="9">IF(COUNTIF($C$4:$C$243,N4)=0,"",COUNTIF($C$4:$C$243,N4))</f>
        <v/>
      </c>
    </row>
    <row r="5" spans="2:16" hidden="1">
      <c r="B5" s="5">
        <v>2</v>
      </c>
      <c r="C5" s="6">
        <f>'RELACIÓN FACTURAS ACTUACIÓN 1'!R9</f>
        <v>0</v>
      </c>
      <c r="D5" s="6">
        <f>'RELACIÓN FACTURAS ACTUACIÓN 1'!Q9</f>
        <v>0</v>
      </c>
      <c r="E5" s="129">
        <f>'RELACIÓN FACTURAS ACTUACIÓN 1'!W9</f>
        <v>0</v>
      </c>
      <c r="F5" s="129" t="str">
        <f>IF(C5=0,"",IF(AND(COUNTIF($C$4:C5,C5)=1,SUMIF($C$4:$C$243,C5,$E$4:$E$243)&gt;=15000),C5,""))</f>
        <v/>
      </c>
      <c r="G5" s="129" t="str">
        <f t="shared" si="0"/>
        <v/>
      </c>
      <c r="H5" s="131" t="str">
        <f t="shared" si="1"/>
        <v/>
      </c>
      <c r="I5" s="129" t="str">
        <f t="shared" si="2"/>
        <v/>
      </c>
      <c r="J5" s="129" t="str">
        <f t="shared" si="3"/>
        <v/>
      </c>
      <c r="K5" s="129" t="str">
        <f t="shared" si="4"/>
        <v/>
      </c>
      <c r="L5" s="131" t="str">
        <f t="shared" si="5"/>
        <v/>
      </c>
      <c r="M5" s="129" t="str">
        <f t="shared" si="6"/>
        <v/>
      </c>
      <c r="N5" s="129" t="str">
        <f t="shared" si="7"/>
        <v/>
      </c>
      <c r="O5" s="129" t="str">
        <f t="shared" si="8"/>
        <v/>
      </c>
      <c r="P5" s="131" t="str">
        <f t="shared" si="9"/>
        <v/>
      </c>
    </row>
    <row r="6" spans="2:16" hidden="1">
      <c r="B6" s="5">
        <v>3</v>
      </c>
      <c r="C6" s="6">
        <f>'RELACIÓN FACTURAS ACTUACIÓN 1'!R10</f>
        <v>0</v>
      </c>
      <c r="D6" s="6">
        <f>'RELACIÓN FACTURAS ACTUACIÓN 1'!Q10</f>
        <v>0</v>
      </c>
      <c r="E6" s="129">
        <f>'RELACIÓN FACTURAS ACTUACIÓN 1'!W10</f>
        <v>0</v>
      </c>
      <c r="F6" s="129" t="str">
        <f>IF(C6=0,"",IF(AND(COUNTIF($C$4:C6,C6)=1,SUMIF($C$4:$C$243,C6,$E$4:$E$243)&gt;=15000),C6,""))</f>
        <v/>
      </c>
      <c r="G6" s="129" t="str">
        <f t="shared" si="0"/>
        <v/>
      </c>
      <c r="H6" s="131" t="str">
        <f t="shared" si="1"/>
        <v/>
      </c>
      <c r="I6" s="129" t="str">
        <f t="shared" ref="I6:I89" si="10">IF(H6="","",D6)</f>
        <v/>
      </c>
      <c r="J6" s="129" t="str">
        <f t="shared" ref="J6:J89" si="11">IF(H6="","",C6)</f>
        <v/>
      </c>
      <c r="K6" s="129" t="str">
        <f t="shared" ref="K6:K89" si="12">IF(H6="","",G6)</f>
        <v/>
      </c>
      <c r="L6" s="131" t="str">
        <f t="shared" ref="L6:L89" si="13">IF(M6&lt;&gt;"",B6,"")</f>
        <v/>
      </c>
      <c r="M6" s="129" t="str">
        <f t="shared" si="6"/>
        <v/>
      </c>
      <c r="N6" s="129" t="str">
        <f t="shared" si="7"/>
        <v/>
      </c>
      <c r="O6" s="129" t="str">
        <f t="shared" si="8"/>
        <v/>
      </c>
      <c r="P6" s="131" t="str">
        <f t="shared" si="9"/>
        <v/>
      </c>
    </row>
    <row r="7" spans="2:16" hidden="1">
      <c r="B7" s="5">
        <v>4</v>
      </c>
      <c r="C7" s="6">
        <f>'RELACIÓN FACTURAS ACTUACIÓN 1'!R11</f>
        <v>0</v>
      </c>
      <c r="D7" s="6">
        <f>'RELACIÓN FACTURAS ACTUACIÓN 1'!Q11</f>
        <v>0</v>
      </c>
      <c r="E7" s="129">
        <f>'RELACIÓN FACTURAS ACTUACIÓN 1'!W11</f>
        <v>0</v>
      </c>
      <c r="F7" s="129" t="str">
        <f>IF(C7=0,"",IF(AND(COUNTIF($C$4:C7,C7)=1,SUMIF($C$4:$C$243,C7,$E$4:$E$243)&gt;=15000),C7,""))</f>
        <v/>
      </c>
      <c r="G7" s="129" t="str">
        <f t="shared" si="0"/>
        <v/>
      </c>
      <c r="H7" s="131" t="str">
        <f t="shared" si="1"/>
        <v/>
      </c>
      <c r="I7" s="129" t="str">
        <f t="shared" si="10"/>
        <v/>
      </c>
      <c r="J7" s="129" t="str">
        <f t="shared" si="11"/>
        <v/>
      </c>
      <c r="K7" s="129" t="str">
        <f t="shared" si="12"/>
        <v/>
      </c>
      <c r="L7" s="131" t="str">
        <f t="shared" si="13"/>
        <v/>
      </c>
      <c r="M7" s="129" t="str">
        <f t="shared" si="6"/>
        <v/>
      </c>
      <c r="N7" s="129" t="str">
        <f t="shared" si="7"/>
        <v/>
      </c>
      <c r="O7" s="129" t="str">
        <f t="shared" si="8"/>
        <v/>
      </c>
      <c r="P7" s="131" t="str">
        <f t="shared" si="9"/>
        <v/>
      </c>
    </row>
    <row r="8" spans="2:16" hidden="1">
      <c r="B8" s="5">
        <v>5</v>
      </c>
      <c r="C8" s="6">
        <f>'RELACIÓN FACTURAS ACTUACIÓN 1'!R12</f>
        <v>0</v>
      </c>
      <c r="D8" s="6">
        <f>'RELACIÓN FACTURAS ACTUACIÓN 1'!Q12</f>
        <v>0</v>
      </c>
      <c r="E8" s="129">
        <f>'RELACIÓN FACTURAS ACTUACIÓN 1'!W12</f>
        <v>0</v>
      </c>
      <c r="F8" s="129" t="str">
        <f>IF(C8=0,"",IF(AND(COUNTIF($C$4:C8,C8)=1,SUMIF($C$4:$C$243,C8,$E$4:$E$243)&gt;=15000),C8,""))</f>
        <v/>
      </c>
      <c r="G8" s="129" t="str">
        <f t="shared" si="0"/>
        <v/>
      </c>
      <c r="H8" s="131" t="str">
        <f t="shared" si="1"/>
        <v/>
      </c>
      <c r="I8" s="129" t="str">
        <f t="shared" si="10"/>
        <v/>
      </c>
      <c r="J8" s="129" t="str">
        <f t="shared" si="11"/>
        <v/>
      </c>
      <c r="K8" s="129" t="str">
        <f t="shared" si="12"/>
        <v/>
      </c>
      <c r="L8" s="131" t="str">
        <f t="shared" si="13"/>
        <v/>
      </c>
      <c r="M8" s="129" t="str">
        <f t="shared" si="6"/>
        <v/>
      </c>
      <c r="N8" s="129" t="str">
        <f t="shared" si="7"/>
        <v/>
      </c>
      <c r="O8" s="129" t="str">
        <f t="shared" si="8"/>
        <v/>
      </c>
      <c r="P8" s="131" t="str">
        <f t="shared" si="9"/>
        <v/>
      </c>
    </row>
    <row r="9" spans="2:16" hidden="1">
      <c r="B9" s="5">
        <v>6</v>
      </c>
      <c r="C9" s="6">
        <f>'RELACIÓN FACTURAS ACTUACIÓN 1'!R13</f>
        <v>0</v>
      </c>
      <c r="D9" s="6">
        <f>'RELACIÓN FACTURAS ACTUACIÓN 1'!Q13</f>
        <v>0</v>
      </c>
      <c r="E9" s="129">
        <f>'RELACIÓN FACTURAS ACTUACIÓN 1'!W13</f>
        <v>0</v>
      </c>
      <c r="F9" s="129" t="str">
        <f>IF(C9=0,"",IF(AND(COUNTIF($C$4:C9,C9)=1,SUMIF($C$4:$C$243,C9,$E$4:$E$243)&gt;=15000),C9,""))</f>
        <v/>
      </c>
      <c r="G9" s="129" t="str">
        <f t="shared" si="0"/>
        <v/>
      </c>
      <c r="H9" s="131" t="str">
        <f t="shared" si="1"/>
        <v/>
      </c>
      <c r="I9" s="129" t="str">
        <f t="shared" si="10"/>
        <v/>
      </c>
      <c r="J9" s="129" t="str">
        <f t="shared" si="11"/>
        <v/>
      </c>
      <c r="K9" s="129" t="str">
        <f t="shared" si="12"/>
        <v/>
      </c>
      <c r="L9" s="131" t="str">
        <f t="shared" si="13"/>
        <v/>
      </c>
      <c r="M9" s="129" t="str">
        <f t="shared" si="6"/>
        <v/>
      </c>
      <c r="N9" s="129" t="str">
        <f t="shared" si="7"/>
        <v/>
      </c>
      <c r="O9" s="129" t="str">
        <f t="shared" si="8"/>
        <v/>
      </c>
      <c r="P9" s="131" t="str">
        <f t="shared" si="9"/>
        <v/>
      </c>
    </row>
    <row r="10" spans="2:16" hidden="1">
      <c r="B10" s="5">
        <v>7</v>
      </c>
      <c r="C10" s="6">
        <f>'RELACIÓN FACTURAS ACTUACIÓN 1'!R14</f>
        <v>0</v>
      </c>
      <c r="D10" s="6">
        <f>'RELACIÓN FACTURAS ACTUACIÓN 1'!Q14</f>
        <v>0</v>
      </c>
      <c r="E10" s="129">
        <f>'RELACIÓN FACTURAS ACTUACIÓN 1'!W14</f>
        <v>0</v>
      </c>
      <c r="F10" s="129" t="str">
        <f>IF(C10=0,"",IF(AND(COUNTIF($C$4:C10,C10)=1,SUMIF($C$4:$C$243,C10,$E$4:$E$243)&gt;=15000),C10,""))</f>
        <v/>
      </c>
      <c r="G10" s="129" t="str">
        <f t="shared" si="0"/>
        <v/>
      </c>
      <c r="H10" s="131" t="str">
        <f t="shared" si="1"/>
        <v/>
      </c>
      <c r="I10" s="129" t="str">
        <f t="shared" si="10"/>
        <v/>
      </c>
      <c r="J10" s="129" t="str">
        <f t="shared" si="11"/>
        <v/>
      </c>
      <c r="K10" s="129" t="str">
        <f t="shared" si="12"/>
        <v/>
      </c>
      <c r="L10" s="131" t="str">
        <f t="shared" si="13"/>
        <v/>
      </c>
      <c r="M10" s="129" t="str">
        <f t="shared" si="6"/>
        <v/>
      </c>
      <c r="N10" s="129" t="str">
        <f t="shared" si="7"/>
        <v/>
      </c>
      <c r="O10" s="129" t="str">
        <f t="shared" si="8"/>
        <v/>
      </c>
      <c r="P10" s="131" t="str">
        <f t="shared" si="9"/>
        <v/>
      </c>
    </row>
    <row r="11" spans="2:16" hidden="1">
      <c r="B11" s="5">
        <v>8</v>
      </c>
      <c r="C11" s="6">
        <f>'RELACIÓN FACTURAS ACTUACIÓN 1'!R15</f>
        <v>0</v>
      </c>
      <c r="D11" s="6">
        <f>'RELACIÓN FACTURAS ACTUACIÓN 1'!Q15</f>
        <v>0</v>
      </c>
      <c r="E11" s="129">
        <f>'RELACIÓN FACTURAS ACTUACIÓN 1'!W15</f>
        <v>0</v>
      </c>
      <c r="F11" s="129" t="str">
        <f>IF(C11=0,"",IF(AND(COUNTIF($C$4:C11,C11)=1,SUMIF($C$4:$C$243,C11,$E$4:$E$243)&gt;=15000),C11,""))</f>
        <v/>
      </c>
      <c r="G11" s="129" t="str">
        <f t="shared" si="0"/>
        <v/>
      </c>
      <c r="H11" s="131" t="str">
        <f t="shared" si="1"/>
        <v/>
      </c>
      <c r="I11" s="129" t="str">
        <f t="shared" si="10"/>
        <v/>
      </c>
      <c r="J11" s="129" t="str">
        <f t="shared" si="11"/>
        <v/>
      </c>
      <c r="K11" s="129" t="str">
        <f t="shared" si="12"/>
        <v/>
      </c>
      <c r="L11" s="131" t="str">
        <f t="shared" si="13"/>
        <v/>
      </c>
      <c r="M11" s="129" t="str">
        <f t="shared" si="6"/>
        <v/>
      </c>
      <c r="N11" s="129" t="str">
        <f t="shared" si="7"/>
        <v/>
      </c>
      <c r="O11" s="129" t="str">
        <f t="shared" si="8"/>
        <v/>
      </c>
      <c r="P11" s="131" t="str">
        <f t="shared" si="9"/>
        <v/>
      </c>
    </row>
    <row r="12" spans="2:16" hidden="1">
      <c r="B12" s="5">
        <v>9</v>
      </c>
      <c r="C12" s="6">
        <f>'RELACIÓN FACTURAS ACTUACIÓN 1'!R16</f>
        <v>0</v>
      </c>
      <c r="D12" s="6">
        <f>'RELACIÓN FACTURAS ACTUACIÓN 1'!Q16</f>
        <v>0</v>
      </c>
      <c r="E12" s="129">
        <f>'RELACIÓN FACTURAS ACTUACIÓN 1'!W16</f>
        <v>0</v>
      </c>
      <c r="F12" s="129" t="str">
        <f>IF(C12=0,"",IF(AND(COUNTIF($C$4:C12,C12)=1,SUMIF($C$4:$C$243,C12,$E$4:$E$243)&gt;=15000),C12,""))</f>
        <v/>
      </c>
      <c r="G12" s="129" t="str">
        <f t="shared" si="0"/>
        <v/>
      </c>
      <c r="H12" s="131" t="str">
        <f t="shared" si="1"/>
        <v/>
      </c>
      <c r="I12" s="129" t="str">
        <f t="shared" si="10"/>
        <v/>
      </c>
      <c r="J12" s="129" t="str">
        <f t="shared" si="11"/>
        <v/>
      </c>
      <c r="K12" s="129" t="str">
        <f t="shared" si="12"/>
        <v/>
      </c>
      <c r="L12" s="131" t="str">
        <f t="shared" si="13"/>
        <v/>
      </c>
      <c r="M12" s="129" t="str">
        <f t="shared" si="6"/>
        <v/>
      </c>
      <c r="N12" s="129" t="str">
        <f t="shared" si="7"/>
        <v/>
      </c>
      <c r="O12" s="129" t="str">
        <f t="shared" si="8"/>
        <v/>
      </c>
      <c r="P12" s="131" t="str">
        <f t="shared" si="9"/>
        <v/>
      </c>
    </row>
    <row r="13" spans="2:16" hidden="1">
      <c r="B13" s="5">
        <v>10</v>
      </c>
      <c r="C13" s="6">
        <f>'RELACIÓN FACTURAS ACTUACIÓN 1'!R17</f>
        <v>0</v>
      </c>
      <c r="D13" s="6">
        <f>'RELACIÓN FACTURAS ACTUACIÓN 1'!Q17</f>
        <v>0</v>
      </c>
      <c r="E13" s="129">
        <f>'RELACIÓN FACTURAS ACTUACIÓN 1'!W17</f>
        <v>0</v>
      </c>
      <c r="F13" s="129" t="str">
        <f>IF(C13=0,"",IF(AND(COUNTIF($C$4:C13,C13)=1,SUMIF($C$4:$C$243,C13,$E$4:$E$243)&gt;=15000),C13,""))</f>
        <v/>
      </c>
      <c r="G13" s="129" t="str">
        <f t="shared" si="0"/>
        <v/>
      </c>
      <c r="H13" s="131" t="str">
        <f t="shared" si="1"/>
        <v/>
      </c>
      <c r="I13" s="129" t="str">
        <f t="shared" si="10"/>
        <v/>
      </c>
      <c r="J13" s="129" t="str">
        <f t="shared" si="11"/>
        <v/>
      </c>
      <c r="K13" s="129" t="str">
        <f t="shared" si="12"/>
        <v/>
      </c>
      <c r="L13" s="131" t="str">
        <f t="shared" si="13"/>
        <v/>
      </c>
      <c r="M13" s="129" t="str">
        <f t="shared" si="6"/>
        <v/>
      </c>
      <c r="N13" s="129" t="str">
        <f t="shared" si="7"/>
        <v/>
      </c>
      <c r="O13" s="129" t="str">
        <f t="shared" si="8"/>
        <v/>
      </c>
      <c r="P13" s="131" t="str">
        <f t="shared" si="9"/>
        <v/>
      </c>
    </row>
    <row r="14" spans="2:16" hidden="1">
      <c r="B14" s="5">
        <v>11</v>
      </c>
      <c r="C14" s="6">
        <f>'RELACIÓN FACTURAS ACTUACIÓN 1'!R18</f>
        <v>0</v>
      </c>
      <c r="D14" s="6">
        <f>'RELACIÓN FACTURAS ACTUACIÓN 1'!Q18</f>
        <v>0</v>
      </c>
      <c r="E14" s="129">
        <f>'RELACIÓN FACTURAS ACTUACIÓN 1'!W18</f>
        <v>0</v>
      </c>
      <c r="F14" s="129" t="str">
        <f>IF(C14=0,"",IF(AND(COUNTIF($C$4:C14,C14)=1,SUMIF($C$4:$C$243,C14,$E$4:$E$243)&gt;=15000),C14,""))</f>
        <v/>
      </c>
      <c r="G14" s="129" t="str">
        <f t="shared" si="0"/>
        <v/>
      </c>
      <c r="H14" s="131" t="str">
        <f t="shared" si="1"/>
        <v/>
      </c>
      <c r="I14" s="129" t="str">
        <f t="shared" si="10"/>
        <v/>
      </c>
      <c r="J14" s="129" t="str">
        <f t="shared" si="11"/>
        <v/>
      </c>
      <c r="K14" s="129" t="str">
        <f t="shared" si="12"/>
        <v/>
      </c>
      <c r="L14" s="131" t="str">
        <f t="shared" si="13"/>
        <v/>
      </c>
      <c r="M14" s="129" t="str">
        <f t="shared" si="6"/>
        <v/>
      </c>
      <c r="N14" s="129" t="str">
        <f t="shared" si="7"/>
        <v/>
      </c>
      <c r="O14" s="129" t="str">
        <f t="shared" si="8"/>
        <v/>
      </c>
      <c r="P14" s="131" t="str">
        <f t="shared" si="9"/>
        <v/>
      </c>
    </row>
    <row r="15" spans="2:16" hidden="1">
      <c r="B15" s="5">
        <v>12</v>
      </c>
      <c r="C15" s="6">
        <f>'RELACIÓN FACTURAS ACTUACIÓN 1'!R19</f>
        <v>0</v>
      </c>
      <c r="D15" s="6">
        <f>'RELACIÓN FACTURAS ACTUACIÓN 1'!Q19</f>
        <v>0</v>
      </c>
      <c r="E15" s="129">
        <f>'RELACIÓN FACTURAS ACTUACIÓN 1'!W19</f>
        <v>0</v>
      </c>
      <c r="F15" s="129" t="str">
        <f>IF(C15=0,"",IF(AND(COUNTIF($C$4:C15,C15)=1,SUMIF($C$4:$C$243,C15,$E$4:$E$243)&gt;=15000),C15,""))</f>
        <v/>
      </c>
      <c r="G15" s="129" t="str">
        <f t="shared" si="0"/>
        <v/>
      </c>
      <c r="H15" s="131" t="str">
        <f t="shared" si="1"/>
        <v/>
      </c>
      <c r="I15" s="129" t="str">
        <f t="shared" si="10"/>
        <v/>
      </c>
      <c r="J15" s="129" t="str">
        <f t="shared" si="11"/>
        <v/>
      </c>
      <c r="K15" s="129" t="str">
        <f t="shared" si="12"/>
        <v/>
      </c>
      <c r="L15" s="131" t="str">
        <f t="shared" si="13"/>
        <v/>
      </c>
      <c r="M15" s="129" t="str">
        <f t="shared" si="6"/>
        <v/>
      </c>
      <c r="N15" s="129" t="str">
        <f t="shared" si="7"/>
        <v/>
      </c>
      <c r="O15" s="129" t="str">
        <f t="shared" si="8"/>
        <v/>
      </c>
      <c r="P15" s="131" t="str">
        <f t="shared" si="9"/>
        <v/>
      </c>
    </row>
    <row r="16" spans="2:16" hidden="1">
      <c r="B16" s="5">
        <v>13</v>
      </c>
      <c r="C16" s="6">
        <f>'RELACIÓN FACTURAS ACTUACIÓN 1'!R20</f>
        <v>0</v>
      </c>
      <c r="D16" s="6">
        <f>'RELACIÓN FACTURAS ACTUACIÓN 1'!Q20</f>
        <v>0</v>
      </c>
      <c r="E16" s="129">
        <f>'RELACIÓN FACTURAS ACTUACIÓN 1'!W20</f>
        <v>0</v>
      </c>
      <c r="F16" s="129" t="str">
        <f>IF(C16=0,"",IF(AND(COUNTIF($C$4:C16,C16)=1,SUMIF($C$4:$C$243,C16,$E$4:$E$243)&gt;=15000),C16,""))</f>
        <v/>
      </c>
      <c r="G16" s="129" t="str">
        <f t="shared" si="0"/>
        <v/>
      </c>
      <c r="H16" s="131" t="str">
        <f t="shared" si="1"/>
        <v/>
      </c>
      <c r="I16" s="129" t="str">
        <f t="shared" si="10"/>
        <v/>
      </c>
      <c r="J16" s="129" t="str">
        <f t="shared" si="11"/>
        <v/>
      </c>
      <c r="K16" s="129" t="str">
        <f t="shared" si="12"/>
        <v/>
      </c>
      <c r="L16" s="131" t="str">
        <f t="shared" si="13"/>
        <v/>
      </c>
      <c r="M16" s="129" t="str">
        <f t="shared" si="6"/>
        <v/>
      </c>
      <c r="N16" s="129" t="str">
        <f t="shared" si="7"/>
        <v/>
      </c>
      <c r="O16" s="129" t="str">
        <f t="shared" si="8"/>
        <v/>
      </c>
      <c r="P16" s="131" t="str">
        <f t="shared" si="9"/>
        <v/>
      </c>
    </row>
    <row r="17" spans="2:16" hidden="1">
      <c r="B17" s="5">
        <v>14</v>
      </c>
      <c r="C17" s="6">
        <f>'RELACIÓN FACTURAS ACTUACIÓN 1'!R21</f>
        <v>0</v>
      </c>
      <c r="D17" s="6">
        <f>'RELACIÓN FACTURAS ACTUACIÓN 1'!Q21</f>
        <v>0</v>
      </c>
      <c r="E17" s="129">
        <f>'RELACIÓN FACTURAS ACTUACIÓN 1'!W21</f>
        <v>0</v>
      </c>
      <c r="F17" s="129" t="str">
        <f>IF(C17=0,"",IF(AND(COUNTIF($C$4:C17,C17)=1,SUMIF($C$4:$C$243,C17,$E$4:$E$243)&gt;=15000),C17,""))</f>
        <v/>
      </c>
      <c r="G17" s="129" t="str">
        <f t="shared" si="0"/>
        <v/>
      </c>
      <c r="H17" s="131" t="str">
        <f t="shared" si="1"/>
        <v/>
      </c>
      <c r="I17" s="129" t="str">
        <f t="shared" si="10"/>
        <v/>
      </c>
      <c r="J17" s="129" t="str">
        <f t="shared" si="11"/>
        <v/>
      </c>
      <c r="K17" s="129" t="str">
        <f t="shared" si="12"/>
        <v/>
      </c>
      <c r="L17" s="131" t="str">
        <f t="shared" si="13"/>
        <v/>
      </c>
      <c r="M17" s="129" t="str">
        <f t="shared" si="6"/>
        <v/>
      </c>
      <c r="N17" s="129" t="str">
        <f t="shared" si="7"/>
        <v/>
      </c>
      <c r="O17" s="129" t="str">
        <f t="shared" si="8"/>
        <v/>
      </c>
      <c r="P17" s="131" t="str">
        <f t="shared" si="9"/>
        <v/>
      </c>
    </row>
    <row r="18" spans="2:16" hidden="1">
      <c r="B18" s="5">
        <v>15</v>
      </c>
      <c r="C18" s="6">
        <f>'RELACIÓN FACTURAS ACTUACIÓN 1'!R22</f>
        <v>0</v>
      </c>
      <c r="D18" s="6">
        <f>'RELACIÓN FACTURAS ACTUACIÓN 1'!Q22</f>
        <v>0</v>
      </c>
      <c r="E18" s="129">
        <f>'RELACIÓN FACTURAS ACTUACIÓN 1'!W22</f>
        <v>0</v>
      </c>
      <c r="F18" s="129" t="str">
        <f>IF(C18=0,"",IF(AND(COUNTIF($C$4:C18,C18)=1,SUMIF($C$4:$C$243,C18,$E$4:$E$243)&gt;=15000),C18,""))</f>
        <v/>
      </c>
      <c r="G18" s="129" t="str">
        <f t="shared" si="0"/>
        <v/>
      </c>
      <c r="H18" s="131" t="str">
        <f t="shared" si="1"/>
        <v/>
      </c>
      <c r="I18" s="129" t="str">
        <f t="shared" si="10"/>
        <v/>
      </c>
      <c r="J18" s="129" t="str">
        <f t="shared" si="11"/>
        <v/>
      </c>
      <c r="K18" s="129" t="str">
        <f t="shared" si="12"/>
        <v/>
      </c>
      <c r="L18" s="131" t="str">
        <f t="shared" si="13"/>
        <v/>
      </c>
      <c r="M18" s="129" t="str">
        <f t="shared" si="6"/>
        <v/>
      </c>
      <c r="N18" s="129" t="str">
        <f t="shared" si="7"/>
        <v/>
      </c>
      <c r="O18" s="129" t="str">
        <f t="shared" si="8"/>
        <v/>
      </c>
      <c r="P18" s="131" t="str">
        <f t="shared" si="9"/>
        <v/>
      </c>
    </row>
    <row r="19" spans="2:16" hidden="1">
      <c r="B19" s="5">
        <v>16</v>
      </c>
      <c r="C19" s="6">
        <f>'RELACIÓN FACTURAS ACTUACIÓN 1'!R23</f>
        <v>0</v>
      </c>
      <c r="D19" s="6">
        <f>'RELACIÓN FACTURAS ACTUACIÓN 1'!Q23</f>
        <v>0</v>
      </c>
      <c r="E19" s="129">
        <f>'RELACIÓN FACTURAS ACTUACIÓN 1'!W23</f>
        <v>0</v>
      </c>
      <c r="F19" s="129" t="str">
        <f>IF(C19=0,"",IF(AND(COUNTIF($C$4:C19,C19)=1,SUMIF($C$4:$C$243,C19,$E$4:$E$243)&gt;=15000),C19,""))</f>
        <v/>
      </c>
      <c r="G19" s="129" t="str">
        <f t="shared" si="0"/>
        <v/>
      </c>
      <c r="H19" s="131" t="str">
        <f t="shared" si="1"/>
        <v/>
      </c>
      <c r="I19" s="129" t="str">
        <f t="shared" si="10"/>
        <v/>
      </c>
      <c r="J19" s="129" t="str">
        <f t="shared" si="11"/>
        <v/>
      </c>
      <c r="K19" s="129" t="str">
        <f t="shared" si="12"/>
        <v/>
      </c>
      <c r="L19" s="131" t="str">
        <f t="shared" si="13"/>
        <v/>
      </c>
      <c r="M19" s="129" t="str">
        <f t="shared" si="6"/>
        <v/>
      </c>
      <c r="N19" s="129" t="str">
        <f t="shared" si="7"/>
        <v/>
      </c>
      <c r="O19" s="129" t="str">
        <f t="shared" si="8"/>
        <v/>
      </c>
      <c r="P19" s="131" t="str">
        <f t="shared" si="9"/>
        <v/>
      </c>
    </row>
    <row r="20" spans="2:16" hidden="1">
      <c r="B20" s="5">
        <v>17</v>
      </c>
      <c r="C20" s="6">
        <f>'RELACIÓN FACTURAS ACTUACIÓN 1'!R24</f>
        <v>0</v>
      </c>
      <c r="D20" s="6">
        <f>'RELACIÓN FACTURAS ACTUACIÓN 1'!Q24</f>
        <v>0</v>
      </c>
      <c r="E20" s="129">
        <f>'RELACIÓN FACTURAS ACTUACIÓN 1'!W24</f>
        <v>0</v>
      </c>
      <c r="F20" s="129" t="str">
        <f>IF(C20=0,"",IF(AND(COUNTIF($C$4:C20,C20)=1,SUMIF($C$4:$C$243,C20,$E$4:$E$243)&gt;=15000),C20,""))</f>
        <v/>
      </c>
      <c r="G20" s="129" t="str">
        <f t="shared" si="0"/>
        <v/>
      </c>
      <c r="H20" s="131" t="str">
        <f t="shared" si="1"/>
        <v/>
      </c>
      <c r="I20" s="129" t="str">
        <f t="shared" si="10"/>
        <v/>
      </c>
      <c r="J20" s="129" t="str">
        <f t="shared" si="11"/>
        <v/>
      </c>
      <c r="K20" s="129" t="str">
        <f t="shared" si="12"/>
        <v/>
      </c>
      <c r="L20" s="131" t="str">
        <f t="shared" si="13"/>
        <v/>
      </c>
      <c r="M20" s="129" t="str">
        <f t="shared" si="6"/>
        <v/>
      </c>
      <c r="N20" s="129" t="str">
        <f t="shared" si="7"/>
        <v/>
      </c>
      <c r="O20" s="129" t="str">
        <f t="shared" si="8"/>
        <v/>
      </c>
      <c r="P20" s="131" t="str">
        <f t="shared" si="9"/>
        <v/>
      </c>
    </row>
    <row r="21" spans="2:16" hidden="1">
      <c r="B21" s="5">
        <v>18</v>
      </c>
      <c r="C21" s="6">
        <f>'RELACIÓN FACTURAS ACTUACIÓN 1'!R25</f>
        <v>0</v>
      </c>
      <c r="D21" s="6">
        <f>'RELACIÓN FACTURAS ACTUACIÓN 1'!Q25</f>
        <v>0</v>
      </c>
      <c r="E21" s="129">
        <f>'RELACIÓN FACTURAS ACTUACIÓN 1'!W25</f>
        <v>0</v>
      </c>
      <c r="F21" s="129" t="str">
        <f>IF(C21=0,"",IF(AND(COUNTIF($C$4:C21,C21)=1,SUMIF($C$4:$C$243,C21,$E$4:$E$243)&gt;=15000),C21,""))</f>
        <v/>
      </c>
      <c r="G21" s="129" t="str">
        <f t="shared" si="0"/>
        <v/>
      </c>
      <c r="H21" s="131" t="str">
        <f t="shared" si="1"/>
        <v/>
      </c>
      <c r="I21" s="129" t="str">
        <f t="shared" si="10"/>
        <v/>
      </c>
      <c r="J21" s="129" t="str">
        <f t="shared" si="11"/>
        <v/>
      </c>
      <c r="K21" s="129" t="str">
        <f t="shared" si="12"/>
        <v/>
      </c>
      <c r="L21" s="131" t="str">
        <f t="shared" si="13"/>
        <v/>
      </c>
      <c r="M21" s="129" t="str">
        <f t="shared" si="6"/>
        <v/>
      </c>
      <c r="N21" s="129" t="str">
        <f t="shared" si="7"/>
        <v/>
      </c>
      <c r="O21" s="129" t="str">
        <f t="shared" si="8"/>
        <v/>
      </c>
      <c r="P21" s="131" t="str">
        <f t="shared" si="9"/>
        <v/>
      </c>
    </row>
    <row r="22" spans="2:16" hidden="1">
      <c r="B22" s="5">
        <v>19</v>
      </c>
      <c r="C22" s="6">
        <f>'RELACIÓN FACTURAS ACTUACIÓN 1'!R26</f>
        <v>0</v>
      </c>
      <c r="D22" s="6">
        <f>'RELACIÓN FACTURAS ACTUACIÓN 1'!Q26</f>
        <v>0</v>
      </c>
      <c r="E22" s="129">
        <f>'RELACIÓN FACTURAS ACTUACIÓN 1'!W26</f>
        <v>0</v>
      </c>
      <c r="F22" s="129" t="str">
        <f>IF(C22=0,"",IF(AND(COUNTIF($C$4:C22,C22)=1,SUMIF($C$4:$C$243,C22,$E$4:$E$243)&gt;=15000),C22,""))</f>
        <v/>
      </c>
      <c r="G22" s="129" t="str">
        <f t="shared" si="0"/>
        <v/>
      </c>
      <c r="H22" s="131" t="str">
        <f t="shared" si="1"/>
        <v/>
      </c>
      <c r="I22" s="129" t="str">
        <f t="shared" si="10"/>
        <v/>
      </c>
      <c r="J22" s="129" t="str">
        <f t="shared" si="11"/>
        <v/>
      </c>
      <c r="K22" s="129" t="str">
        <f t="shared" si="12"/>
        <v/>
      </c>
      <c r="L22" s="131" t="str">
        <f t="shared" si="13"/>
        <v/>
      </c>
      <c r="M22" s="129" t="str">
        <f t="shared" si="6"/>
        <v/>
      </c>
      <c r="N22" s="129" t="str">
        <f t="shared" si="7"/>
        <v/>
      </c>
      <c r="O22" s="129" t="str">
        <f t="shared" si="8"/>
        <v/>
      </c>
      <c r="P22" s="131" t="str">
        <f t="shared" si="9"/>
        <v/>
      </c>
    </row>
    <row r="23" spans="2:16" hidden="1">
      <c r="B23" s="5">
        <v>20</v>
      </c>
      <c r="C23" s="6">
        <f>'RELACIÓN FACTURAS ACTUACIÓN 1'!R27</f>
        <v>0</v>
      </c>
      <c r="D23" s="6">
        <f>'RELACIÓN FACTURAS ACTUACIÓN 1'!Q27</f>
        <v>0</v>
      </c>
      <c r="E23" s="129">
        <f>'RELACIÓN FACTURAS ACTUACIÓN 1'!W27</f>
        <v>0</v>
      </c>
      <c r="F23" s="129" t="str">
        <f>IF(C23=0,"",IF(AND(COUNTIF($C$4:C23,C23)=1,SUMIF($C$4:$C$243,C23,$E$4:$E$243)&gt;=15000),C23,""))</f>
        <v/>
      </c>
      <c r="G23" s="129" t="str">
        <f t="shared" si="0"/>
        <v/>
      </c>
      <c r="H23" s="131" t="str">
        <f t="shared" si="1"/>
        <v/>
      </c>
      <c r="I23" s="129" t="str">
        <f t="shared" si="10"/>
        <v/>
      </c>
      <c r="J23" s="129" t="str">
        <f t="shared" si="11"/>
        <v/>
      </c>
      <c r="K23" s="129" t="str">
        <f t="shared" si="12"/>
        <v/>
      </c>
      <c r="L23" s="131" t="str">
        <f t="shared" si="13"/>
        <v/>
      </c>
      <c r="M23" s="129" t="str">
        <f t="shared" si="6"/>
        <v/>
      </c>
      <c r="N23" s="129" t="str">
        <f t="shared" si="7"/>
        <v/>
      </c>
      <c r="O23" s="129" t="str">
        <f t="shared" si="8"/>
        <v/>
      </c>
      <c r="P23" s="131" t="str">
        <f t="shared" si="9"/>
        <v/>
      </c>
    </row>
    <row r="24" spans="2:16" hidden="1">
      <c r="B24" s="5">
        <v>21</v>
      </c>
      <c r="C24" s="6">
        <f>'RELACIÓN FACTURAS ACTUACIÓN 1'!R28</f>
        <v>0</v>
      </c>
      <c r="D24" s="6">
        <f>'RELACIÓN FACTURAS ACTUACIÓN 1'!Q28</f>
        <v>0</v>
      </c>
      <c r="E24" s="129">
        <f>'RELACIÓN FACTURAS ACTUACIÓN 1'!W28</f>
        <v>0</v>
      </c>
      <c r="F24" s="129" t="str">
        <f>IF(C24=0,"",IF(AND(COUNTIF($C$4:C24,C24)=1,SUMIF($C$4:$C$243,C24,$E$4:$E$243)&gt;=15000),C24,""))</f>
        <v/>
      </c>
      <c r="G24" s="129" t="str">
        <f t="shared" si="0"/>
        <v/>
      </c>
      <c r="H24" s="131" t="str">
        <f t="shared" si="1"/>
        <v/>
      </c>
      <c r="I24" s="129" t="str">
        <f t="shared" si="10"/>
        <v/>
      </c>
      <c r="J24" s="129" t="str">
        <f t="shared" si="11"/>
        <v/>
      </c>
      <c r="K24" s="129" t="str">
        <f t="shared" si="12"/>
        <v/>
      </c>
      <c r="L24" s="131" t="str">
        <f t="shared" si="13"/>
        <v/>
      </c>
      <c r="M24" s="129" t="str">
        <f t="shared" si="6"/>
        <v/>
      </c>
      <c r="N24" s="129" t="str">
        <f t="shared" si="7"/>
        <v/>
      </c>
      <c r="O24" s="129" t="str">
        <f t="shared" si="8"/>
        <v/>
      </c>
      <c r="P24" s="131" t="str">
        <f t="shared" si="9"/>
        <v/>
      </c>
    </row>
    <row r="25" spans="2:16" hidden="1">
      <c r="B25" s="5">
        <v>22</v>
      </c>
      <c r="C25" s="6">
        <f>'RELACIÓN FACTURAS ACTUACIÓN 1'!R29</f>
        <v>0</v>
      </c>
      <c r="D25" s="6">
        <f>'RELACIÓN FACTURAS ACTUACIÓN 1'!Q29</f>
        <v>0</v>
      </c>
      <c r="E25" s="129">
        <f>'RELACIÓN FACTURAS ACTUACIÓN 1'!W29</f>
        <v>0</v>
      </c>
      <c r="F25" s="129" t="str">
        <f>IF(C25=0,"",IF(AND(COUNTIF($C$4:C25,C25)=1,SUMIF($C$4:$C$243,C25,$E$4:$E$243)&gt;=15000),C25,""))</f>
        <v/>
      </c>
      <c r="G25" s="129" t="str">
        <f t="shared" si="0"/>
        <v/>
      </c>
      <c r="H25" s="131" t="str">
        <f t="shared" si="1"/>
        <v/>
      </c>
      <c r="I25" s="129" t="str">
        <f t="shared" si="10"/>
        <v/>
      </c>
      <c r="J25" s="129" t="str">
        <f t="shared" si="11"/>
        <v/>
      </c>
      <c r="K25" s="129" t="str">
        <f t="shared" si="12"/>
        <v/>
      </c>
      <c r="L25" s="131" t="str">
        <f t="shared" si="13"/>
        <v/>
      </c>
      <c r="M25" s="129" t="str">
        <f t="shared" si="6"/>
        <v/>
      </c>
      <c r="N25" s="129" t="str">
        <f t="shared" si="7"/>
        <v/>
      </c>
      <c r="O25" s="129" t="str">
        <f t="shared" si="8"/>
        <v/>
      </c>
      <c r="P25" s="131" t="str">
        <f t="shared" si="9"/>
        <v/>
      </c>
    </row>
    <row r="26" spans="2:16" hidden="1">
      <c r="B26" s="5">
        <v>23</v>
      </c>
      <c r="C26" s="6">
        <f>'RELACIÓN FACTURAS ACTUACIÓN 1'!R30</f>
        <v>0</v>
      </c>
      <c r="D26" s="6">
        <f>'RELACIÓN FACTURAS ACTUACIÓN 1'!Q30</f>
        <v>0</v>
      </c>
      <c r="E26" s="129">
        <f>'RELACIÓN FACTURAS ACTUACIÓN 1'!W30</f>
        <v>0</v>
      </c>
      <c r="F26" s="129" t="str">
        <f>IF(C26=0,"",IF(AND(COUNTIF($C$4:C26,C26)=1,SUMIF($C$4:$C$243,C26,$E$4:$E$243)&gt;=15000),C26,""))</f>
        <v/>
      </c>
      <c r="G26" s="129" t="str">
        <f t="shared" si="0"/>
        <v/>
      </c>
      <c r="H26" s="131" t="str">
        <f t="shared" si="1"/>
        <v/>
      </c>
      <c r="I26" s="129" t="str">
        <f t="shared" si="10"/>
        <v/>
      </c>
      <c r="J26" s="129" t="str">
        <f t="shared" si="11"/>
        <v/>
      </c>
      <c r="K26" s="129" t="str">
        <f t="shared" si="12"/>
        <v/>
      </c>
      <c r="L26" s="131" t="str">
        <f t="shared" si="13"/>
        <v/>
      </c>
      <c r="M26" s="129" t="str">
        <f t="shared" si="6"/>
        <v/>
      </c>
      <c r="N26" s="129" t="str">
        <f t="shared" si="7"/>
        <v/>
      </c>
      <c r="O26" s="129" t="str">
        <f t="shared" si="8"/>
        <v/>
      </c>
      <c r="P26" s="131" t="str">
        <f t="shared" si="9"/>
        <v/>
      </c>
    </row>
    <row r="27" spans="2:16" hidden="1">
      <c r="B27" s="5">
        <v>24</v>
      </c>
      <c r="C27" s="6">
        <f>'RELACIÓN FACTURAS ACTUACIÓN 1'!R31</f>
        <v>0</v>
      </c>
      <c r="D27" s="6">
        <f>'RELACIÓN FACTURAS ACTUACIÓN 1'!Q31</f>
        <v>0</v>
      </c>
      <c r="E27" s="129">
        <f>'RELACIÓN FACTURAS ACTUACIÓN 1'!W31</f>
        <v>0</v>
      </c>
      <c r="F27" s="129" t="str">
        <f>IF(C27=0,"",IF(AND(COUNTIF($C$4:C27,C27)=1,SUMIF($C$4:$C$243,C27,$E$4:$E$243)&gt;=15000),C27,""))</f>
        <v/>
      </c>
      <c r="G27" s="129" t="str">
        <f t="shared" si="0"/>
        <v/>
      </c>
      <c r="H27" s="131" t="str">
        <f t="shared" si="1"/>
        <v/>
      </c>
      <c r="I27" s="129" t="str">
        <f t="shared" si="10"/>
        <v/>
      </c>
      <c r="J27" s="129" t="str">
        <f t="shared" si="11"/>
        <v/>
      </c>
      <c r="K27" s="129" t="str">
        <f t="shared" si="12"/>
        <v/>
      </c>
      <c r="L27" s="131" t="str">
        <f t="shared" si="13"/>
        <v/>
      </c>
      <c r="M27" s="129" t="str">
        <f t="shared" si="6"/>
        <v/>
      </c>
      <c r="N27" s="129" t="str">
        <f t="shared" si="7"/>
        <v/>
      </c>
      <c r="O27" s="129" t="str">
        <f t="shared" si="8"/>
        <v/>
      </c>
      <c r="P27" s="131" t="str">
        <f t="shared" si="9"/>
        <v/>
      </c>
    </row>
    <row r="28" spans="2:16" hidden="1">
      <c r="B28" s="5">
        <v>25</v>
      </c>
      <c r="C28" s="6">
        <f>'RELACIÓN FACTURAS ACTUACIÓN 1'!R32</f>
        <v>0</v>
      </c>
      <c r="D28" s="6">
        <f>'RELACIÓN FACTURAS ACTUACIÓN 1'!Q32</f>
        <v>0</v>
      </c>
      <c r="E28" s="129">
        <f>'RELACIÓN FACTURAS ACTUACIÓN 1'!W32</f>
        <v>0</v>
      </c>
      <c r="F28" s="129" t="str">
        <f>IF(C28=0,"",IF(AND(COUNTIF($C$4:C28,C28)=1,SUMIF($C$4:$C$243,C28,$E$4:$E$243)&gt;=15000),C28,""))</f>
        <v/>
      </c>
      <c r="G28" s="129" t="str">
        <f t="shared" si="0"/>
        <v/>
      </c>
      <c r="H28" s="131" t="str">
        <f t="shared" si="1"/>
        <v/>
      </c>
      <c r="I28" s="129" t="str">
        <f t="shared" si="10"/>
        <v/>
      </c>
      <c r="J28" s="129" t="str">
        <f t="shared" si="11"/>
        <v/>
      </c>
      <c r="K28" s="129" t="str">
        <f t="shared" si="12"/>
        <v/>
      </c>
      <c r="L28" s="131" t="str">
        <f t="shared" si="13"/>
        <v/>
      </c>
      <c r="M28" s="129" t="str">
        <f t="shared" si="6"/>
        <v/>
      </c>
      <c r="N28" s="129" t="str">
        <f t="shared" si="7"/>
        <v/>
      </c>
      <c r="O28" s="129" t="str">
        <f t="shared" si="8"/>
        <v/>
      </c>
      <c r="P28" s="131" t="str">
        <f t="shared" si="9"/>
        <v/>
      </c>
    </row>
    <row r="29" spans="2:16" hidden="1">
      <c r="B29" s="5">
        <v>26</v>
      </c>
      <c r="C29" s="6">
        <f>'RELACIÓN FACTURAS ACTUACIÓN 1'!R33</f>
        <v>0</v>
      </c>
      <c r="D29" s="6">
        <f>'RELACIÓN FACTURAS ACTUACIÓN 1'!Q33</f>
        <v>0</v>
      </c>
      <c r="E29" s="129">
        <f>'RELACIÓN FACTURAS ACTUACIÓN 1'!W33</f>
        <v>0</v>
      </c>
      <c r="F29" s="129" t="str">
        <f>IF(C29=0,"",IF(AND(COUNTIF($C$4:C29,C29)=1,SUMIF($C$4:$C$243,C29,$E$4:$E$243)&gt;=15000),C29,""))</f>
        <v/>
      </c>
      <c r="G29" s="129" t="str">
        <f t="shared" si="0"/>
        <v/>
      </c>
      <c r="H29" s="131" t="str">
        <f t="shared" si="1"/>
        <v/>
      </c>
      <c r="I29" s="129" t="str">
        <f t="shared" si="10"/>
        <v/>
      </c>
      <c r="J29" s="129" t="str">
        <f t="shared" si="11"/>
        <v/>
      </c>
      <c r="K29" s="129" t="str">
        <f t="shared" si="12"/>
        <v/>
      </c>
      <c r="L29" s="131" t="str">
        <f t="shared" si="13"/>
        <v/>
      </c>
      <c r="M29" s="129" t="str">
        <f t="shared" si="6"/>
        <v/>
      </c>
      <c r="N29" s="129" t="str">
        <f t="shared" si="7"/>
        <v/>
      </c>
      <c r="O29" s="129" t="str">
        <f t="shared" si="8"/>
        <v/>
      </c>
      <c r="P29" s="131" t="str">
        <f t="shared" si="9"/>
        <v/>
      </c>
    </row>
    <row r="30" spans="2:16" hidden="1">
      <c r="B30" s="5">
        <v>27</v>
      </c>
      <c r="C30" s="6">
        <f>'RELACIÓN FACTURAS ACTUACIÓN 1'!R34</f>
        <v>0</v>
      </c>
      <c r="D30" s="6">
        <f>'RELACIÓN FACTURAS ACTUACIÓN 1'!Q34</f>
        <v>0</v>
      </c>
      <c r="E30" s="129">
        <f>'RELACIÓN FACTURAS ACTUACIÓN 1'!W34</f>
        <v>0</v>
      </c>
      <c r="F30" s="129" t="str">
        <f>IF(C30=0,"",IF(AND(COUNTIF($C$4:C30,C30)=1,SUMIF($C$4:$C$243,C30,$E$4:$E$243)&gt;=15000),C30,""))</f>
        <v/>
      </c>
      <c r="G30" s="129" t="str">
        <f t="shared" si="0"/>
        <v/>
      </c>
      <c r="H30" s="131" t="str">
        <f t="shared" si="1"/>
        <v/>
      </c>
      <c r="I30" s="129" t="str">
        <f t="shared" si="10"/>
        <v/>
      </c>
      <c r="J30" s="129" t="str">
        <f t="shared" si="11"/>
        <v/>
      </c>
      <c r="K30" s="129" t="str">
        <f t="shared" si="12"/>
        <v/>
      </c>
      <c r="L30" s="131" t="str">
        <f t="shared" si="13"/>
        <v/>
      </c>
      <c r="M30" s="129" t="str">
        <f t="shared" si="6"/>
        <v/>
      </c>
      <c r="N30" s="129" t="str">
        <f t="shared" si="7"/>
        <v/>
      </c>
      <c r="O30" s="129" t="str">
        <f t="shared" si="8"/>
        <v/>
      </c>
      <c r="P30" s="131" t="str">
        <f t="shared" si="9"/>
        <v/>
      </c>
    </row>
    <row r="31" spans="2:16" hidden="1">
      <c r="B31" s="5">
        <v>28</v>
      </c>
      <c r="C31" s="6">
        <f>'RELACIÓN FACTURAS ACTUACIÓN 1'!R35</f>
        <v>0</v>
      </c>
      <c r="D31" s="6">
        <f>'RELACIÓN FACTURAS ACTUACIÓN 1'!Q35</f>
        <v>0</v>
      </c>
      <c r="E31" s="129">
        <f>'RELACIÓN FACTURAS ACTUACIÓN 1'!W35</f>
        <v>0</v>
      </c>
      <c r="F31" s="129" t="str">
        <f>IF(C31=0,"",IF(AND(COUNTIF($C$4:C31,C31)=1,SUMIF($C$4:$C$243,C31,$E$4:$E$243)&gt;=15000),C31,""))</f>
        <v/>
      </c>
      <c r="G31" s="129" t="str">
        <f t="shared" si="0"/>
        <v/>
      </c>
      <c r="H31" s="131" t="str">
        <f t="shared" si="1"/>
        <v/>
      </c>
      <c r="I31" s="129" t="str">
        <f t="shared" si="10"/>
        <v/>
      </c>
      <c r="J31" s="129" t="str">
        <f t="shared" si="11"/>
        <v/>
      </c>
      <c r="K31" s="129" t="str">
        <f t="shared" si="12"/>
        <v/>
      </c>
      <c r="L31" s="131" t="str">
        <f t="shared" si="13"/>
        <v/>
      </c>
      <c r="M31" s="129" t="str">
        <f t="shared" si="6"/>
        <v/>
      </c>
      <c r="N31" s="129" t="str">
        <f t="shared" si="7"/>
        <v/>
      </c>
      <c r="O31" s="129" t="str">
        <f t="shared" si="8"/>
        <v/>
      </c>
      <c r="P31" s="131" t="str">
        <f t="shared" si="9"/>
        <v/>
      </c>
    </row>
    <row r="32" spans="2:16" hidden="1">
      <c r="B32" s="5">
        <v>29</v>
      </c>
      <c r="C32" s="6">
        <f>'RELACIÓN FACTURAS ACTUACIÓN 1'!R36</f>
        <v>0</v>
      </c>
      <c r="D32" s="6">
        <f>'RELACIÓN FACTURAS ACTUACIÓN 1'!Q46</f>
        <v>0</v>
      </c>
      <c r="E32" s="129">
        <f>'RELACIÓN FACTURAS ACTUACIÓN 1'!W36</f>
        <v>0</v>
      </c>
      <c r="F32" s="129" t="str">
        <f>IF(C32=0,"",IF(AND(COUNTIF($C$4:C32,C32)=1,SUMIF($C$4:$C$243,C32,$E$4:$E$243)&gt;=15000),C32,""))</f>
        <v/>
      </c>
      <c r="G32" s="129" t="str">
        <f t="shared" si="0"/>
        <v/>
      </c>
      <c r="H32" s="131" t="str">
        <f t="shared" si="1"/>
        <v/>
      </c>
      <c r="I32" s="129" t="str">
        <f t="shared" si="10"/>
        <v/>
      </c>
      <c r="J32" s="129" t="str">
        <f t="shared" si="11"/>
        <v/>
      </c>
      <c r="K32" s="129" t="str">
        <f t="shared" si="12"/>
        <v/>
      </c>
      <c r="L32" s="131" t="str">
        <f t="shared" si="13"/>
        <v/>
      </c>
      <c r="M32" s="129" t="str">
        <f t="shared" si="6"/>
        <v/>
      </c>
      <c r="N32" s="129" t="str">
        <f t="shared" si="7"/>
        <v/>
      </c>
      <c r="O32" s="129" t="str">
        <f t="shared" si="8"/>
        <v/>
      </c>
      <c r="P32" s="131" t="str">
        <f t="shared" si="9"/>
        <v/>
      </c>
    </row>
    <row r="33" spans="2:16" hidden="1">
      <c r="B33" s="5">
        <v>30</v>
      </c>
      <c r="C33" s="6">
        <f>'RELACIÓN FACTURAS ACTUACIÓN 1'!R37</f>
        <v>0</v>
      </c>
      <c r="D33" s="6">
        <f>'RELACIÓN FACTURAS ACTUACIÓN 1'!Q67</f>
        <v>0</v>
      </c>
      <c r="E33" s="129">
        <f>'RELACIÓN FACTURAS ACTUACIÓN 1'!W37</f>
        <v>0</v>
      </c>
      <c r="F33" s="129" t="str">
        <f>IF(C33=0,"",IF(AND(COUNTIF($C$4:C33,C33)=1,SUMIF($C$4:$C$243,C33,$E$4:$E$243)&gt;=15000),C33,""))</f>
        <v/>
      </c>
      <c r="G33" s="129" t="str">
        <f t="shared" si="0"/>
        <v/>
      </c>
      <c r="H33" s="131" t="str">
        <f t="shared" si="1"/>
        <v/>
      </c>
      <c r="I33" s="129" t="str">
        <f t="shared" si="10"/>
        <v/>
      </c>
      <c r="J33" s="129" t="str">
        <f t="shared" si="11"/>
        <v/>
      </c>
      <c r="K33" s="129" t="str">
        <f t="shared" si="12"/>
        <v/>
      </c>
      <c r="L33" s="131" t="str">
        <f t="shared" si="13"/>
        <v/>
      </c>
      <c r="M33" s="129" t="str">
        <f t="shared" si="6"/>
        <v/>
      </c>
      <c r="N33" s="129" t="str">
        <f t="shared" si="7"/>
        <v/>
      </c>
      <c r="O33" s="129" t="str">
        <f t="shared" si="8"/>
        <v/>
      </c>
      <c r="P33" s="131" t="str">
        <f t="shared" si="9"/>
        <v/>
      </c>
    </row>
    <row r="34" spans="2:16" hidden="1">
      <c r="B34" s="5">
        <v>31</v>
      </c>
      <c r="C34" s="6">
        <f>'RELACIÓN FACTURAS ACTUACIÓN 1'!R38</f>
        <v>0</v>
      </c>
      <c r="D34" s="6">
        <f>'RELACIÓN FACTURAS ACTUACIÓN 1'!Q68</f>
        <v>0</v>
      </c>
      <c r="E34" s="129">
        <f>'RELACIÓN FACTURAS ACTUACIÓN 1'!W38</f>
        <v>0</v>
      </c>
      <c r="F34" s="129" t="str">
        <f>IF(C34=0,"",IF(AND(COUNTIF($C$4:C34,C34)=1,SUMIF($C$4:$C$243,C34,$E$4:$E$243)&gt;=15000),C34,""))</f>
        <v/>
      </c>
      <c r="G34" s="129" t="str">
        <f t="shared" si="0"/>
        <v/>
      </c>
      <c r="H34" s="131" t="str">
        <f t="shared" si="1"/>
        <v/>
      </c>
      <c r="I34" s="129" t="str">
        <f t="shared" si="10"/>
        <v/>
      </c>
      <c r="J34" s="129" t="str">
        <f t="shared" si="11"/>
        <v/>
      </c>
      <c r="K34" s="129" t="str">
        <f t="shared" si="12"/>
        <v/>
      </c>
      <c r="L34" s="131" t="str">
        <f t="shared" si="13"/>
        <v/>
      </c>
      <c r="M34" s="129" t="str">
        <f t="shared" si="6"/>
        <v/>
      </c>
      <c r="N34" s="129" t="str">
        <f t="shared" si="7"/>
        <v/>
      </c>
      <c r="O34" s="129" t="str">
        <f t="shared" si="8"/>
        <v/>
      </c>
      <c r="P34" s="131" t="str">
        <f t="shared" si="9"/>
        <v/>
      </c>
    </row>
    <row r="35" spans="2:16" hidden="1">
      <c r="B35" s="5">
        <v>32</v>
      </c>
      <c r="C35" s="6">
        <f>'RELACIÓN FACTURAS ACTUACIÓN 1'!R39</f>
        <v>0</v>
      </c>
      <c r="D35" s="6">
        <f>'RELACIÓN FACTURAS ACTUACIÓN 1'!Q69</f>
        <v>0</v>
      </c>
      <c r="E35" s="129">
        <f>'RELACIÓN FACTURAS ACTUACIÓN 1'!W39</f>
        <v>0</v>
      </c>
      <c r="F35" s="129" t="str">
        <f>IF(C35=0,"",IF(AND(COUNTIF($C$4:C35,C35)=1,SUMIF($C$4:$C$243,C35,$E$4:$E$243)&gt;=15000),C35,""))</f>
        <v/>
      </c>
      <c r="G35" s="129" t="str">
        <f t="shared" si="0"/>
        <v/>
      </c>
      <c r="H35" s="131" t="str">
        <f t="shared" si="1"/>
        <v/>
      </c>
      <c r="I35" s="129" t="str">
        <f t="shared" si="10"/>
        <v/>
      </c>
      <c r="J35" s="129" t="str">
        <f t="shared" si="11"/>
        <v/>
      </c>
      <c r="K35" s="129" t="str">
        <f t="shared" si="12"/>
        <v/>
      </c>
      <c r="L35" s="131" t="str">
        <f t="shared" si="13"/>
        <v/>
      </c>
      <c r="M35" s="129" t="str">
        <f t="shared" si="6"/>
        <v/>
      </c>
      <c r="N35" s="129" t="str">
        <f t="shared" si="7"/>
        <v/>
      </c>
      <c r="O35" s="129" t="str">
        <f t="shared" si="8"/>
        <v/>
      </c>
      <c r="P35" s="131" t="str">
        <f t="shared" si="9"/>
        <v/>
      </c>
    </row>
    <row r="36" spans="2:16" hidden="1">
      <c r="B36" s="5">
        <v>33</v>
      </c>
      <c r="C36" s="6">
        <f>'RELACIÓN FACTURAS ACTUACIÓN 1'!R40</f>
        <v>0</v>
      </c>
      <c r="D36" s="6">
        <f>'RELACIÓN FACTURAS ACTUACIÓN 1'!Q70</f>
        <v>0</v>
      </c>
      <c r="E36" s="129">
        <f>'RELACIÓN FACTURAS ACTUACIÓN 1'!W40</f>
        <v>0</v>
      </c>
      <c r="F36" s="129" t="str">
        <f>IF(C36=0,"",IF(AND(COUNTIF($C$4:C36,C36)=1,SUMIF($C$4:$C$243,C36,$E$4:$E$243)&gt;=15000),C36,""))</f>
        <v/>
      </c>
      <c r="G36" s="129" t="str">
        <f t="shared" si="0"/>
        <v/>
      </c>
      <c r="H36" s="131" t="str">
        <f t="shared" si="1"/>
        <v/>
      </c>
      <c r="I36" s="129" t="str">
        <f t="shared" si="10"/>
        <v/>
      </c>
      <c r="J36" s="129" t="str">
        <f t="shared" si="11"/>
        <v/>
      </c>
      <c r="K36" s="129" t="str">
        <f t="shared" si="12"/>
        <v/>
      </c>
      <c r="L36" s="131" t="str">
        <f t="shared" si="13"/>
        <v/>
      </c>
      <c r="M36" s="129" t="str">
        <f t="shared" si="6"/>
        <v/>
      </c>
      <c r="N36" s="129" t="str">
        <f t="shared" si="7"/>
        <v/>
      </c>
      <c r="O36" s="129" t="str">
        <f t="shared" si="8"/>
        <v/>
      </c>
      <c r="P36" s="131" t="str">
        <f t="shared" si="9"/>
        <v/>
      </c>
    </row>
    <row r="37" spans="2:16" hidden="1">
      <c r="B37" s="5">
        <v>34</v>
      </c>
      <c r="C37" s="6">
        <f>'RELACIÓN FACTURAS ACTUACIÓN 1'!R41</f>
        <v>0</v>
      </c>
      <c r="D37" s="6">
        <f>'RELACIÓN FACTURAS ACTUACIÓN 1'!Q71</f>
        <v>0</v>
      </c>
      <c r="E37" s="129">
        <f>'RELACIÓN FACTURAS ACTUACIÓN 1'!W41</f>
        <v>0</v>
      </c>
      <c r="F37" s="129" t="str">
        <f>IF(C37=0,"",IF(AND(COUNTIF($C$4:C37,C37)=1,SUMIF($C$4:$C$243,C37,$E$4:$E$243)&gt;=15000),C37,""))</f>
        <v/>
      </c>
      <c r="G37" s="129" t="str">
        <f t="shared" si="0"/>
        <v/>
      </c>
      <c r="H37" s="131" t="str">
        <f t="shared" si="1"/>
        <v/>
      </c>
      <c r="I37" s="129" t="str">
        <f t="shared" si="10"/>
        <v/>
      </c>
      <c r="J37" s="129" t="str">
        <f t="shared" si="11"/>
        <v/>
      </c>
      <c r="K37" s="129" t="str">
        <f t="shared" si="12"/>
        <v/>
      </c>
      <c r="L37" s="131" t="str">
        <f t="shared" si="13"/>
        <v/>
      </c>
      <c r="M37" s="129" t="str">
        <f t="shared" si="6"/>
        <v/>
      </c>
      <c r="N37" s="129" t="str">
        <f t="shared" si="7"/>
        <v/>
      </c>
      <c r="O37" s="129" t="str">
        <f t="shared" si="8"/>
        <v/>
      </c>
      <c r="P37" s="131" t="str">
        <f t="shared" si="9"/>
        <v/>
      </c>
    </row>
    <row r="38" spans="2:16" hidden="1">
      <c r="B38" s="5">
        <v>35</v>
      </c>
      <c r="C38" s="6">
        <f>'RELACIÓN FACTURAS ACTUACIÓN 1'!R42</f>
        <v>0</v>
      </c>
      <c r="D38" s="6">
        <f>'RELACIÓN FACTURAS ACTUACIÓN 1'!Q72</f>
        <v>0</v>
      </c>
      <c r="E38" s="129">
        <f>'RELACIÓN FACTURAS ACTUACIÓN 1'!W42</f>
        <v>0</v>
      </c>
      <c r="F38" s="129" t="str">
        <f>IF(C38=0,"",IF(AND(COUNTIF($C$4:C38,C38)=1,SUMIF($C$4:$C$243,C38,$E$4:$E$243)&gt;=15000),C38,""))</f>
        <v/>
      </c>
      <c r="G38" s="129" t="str">
        <f t="shared" si="0"/>
        <v/>
      </c>
      <c r="H38" s="131" t="str">
        <f t="shared" si="1"/>
        <v/>
      </c>
      <c r="I38" s="129" t="str">
        <f t="shared" si="10"/>
        <v/>
      </c>
      <c r="J38" s="129" t="str">
        <f t="shared" si="11"/>
        <v/>
      </c>
      <c r="K38" s="129" t="str">
        <f t="shared" si="12"/>
        <v/>
      </c>
      <c r="L38" s="131" t="str">
        <f t="shared" si="13"/>
        <v/>
      </c>
      <c r="M38" s="129" t="str">
        <f t="shared" si="6"/>
        <v/>
      </c>
      <c r="N38" s="129" t="str">
        <f t="shared" si="7"/>
        <v/>
      </c>
      <c r="O38" s="129" t="str">
        <f t="shared" si="8"/>
        <v/>
      </c>
      <c r="P38" s="131" t="str">
        <f t="shared" si="9"/>
        <v/>
      </c>
    </row>
    <row r="39" spans="2:16" hidden="1">
      <c r="B39" s="5">
        <v>36</v>
      </c>
      <c r="C39" s="6">
        <f>'RELACIÓN FACTURAS ACTUACIÓN 1'!R43</f>
        <v>0</v>
      </c>
      <c r="D39" s="6">
        <f>'RELACIÓN FACTURAS ACTUACIÓN 1'!Q73</f>
        <v>0</v>
      </c>
      <c r="E39" s="129">
        <f>'RELACIÓN FACTURAS ACTUACIÓN 1'!W43</f>
        <v>0</v>
      </c>
      <c r="F39" s="129" t="str">
        <f>IF(C39=0,"",IF(AND(COUNTIF($C$4:C39,C39)=1,SUMIF($C$4:$C$243,C39,$E$4:$E$243)&gt;=15000),C39,""))</f>
        <v/>
      </c>
      <c r="G39" s="129" t="str">
        <f t="shared" si="0"/>
        <v/>
      </c>
      <c r="H39" s="131" t="str">
        <f t="shared" si="1"/>
        <v/>
      </c>
      <c r="I39" s="129" t="str">
        <f t="shared" si="10"/>
        <v/>
      </c>
      <c r="J39" s="129" t="str">
        <f t="shared" si="11"/>
        <v/>
      </c>
      <c r="K39" s="129" t="str">
        <f t="shared" si="12"/>
        <v/>
      </c>
      <c r="L39" s="131" t="str">
        <f t="shared" si="13"/>
        <v/>
      </c>
      <c r="M39" s="129" t="str">
        <f t="shared" si="6"/>
        <v/>
      </c>
      <c r="N39" s="129" t="str">
        <f t="shared" si="7"/>
        <v/>
      </c>
      <c r="O39" s="129" t="str">
        <f t="shared" si="8"/>
        <v/>
      </c>
      <c r="P39" s="131" t="str">
        <f t="shared" si="9"/>
        <v/>
      </c>
    </row>
    <row r="40" spans="2:16" hidden="1">
      <c r="B40" s="5">
        <v>37</v>
      </c>
      <c r="C40" s="6">
        <f>'RELACIÓN FACTURAS ACTUACIÓN 1'!R44</f>
        <v>0</v>
      </c>
      <c r="D40" s="6">
        <f>'RELACIÓN FACTURAS ACTUACIÓN 1'!Q74</f>
        <v>0</v>
      </c>
      <c r="E40" s="129">
        <f>'RELACIÓN FACTURAS ACTUACIÓN 1'!W44</f>
        <v>0</v>
      </c>
      <c r="F40" s="129" t="str">
        <f>IF(C40=0,"",IF(AND(COUNTIF($C$4:C40,C40)=1,SUMIF($C$4:$C$243,C40,$E$4:$E$243)&gt;=15000),C40,""))</f>
        <v/>
      </c>
      <c r="G40" s="129" t="str">
        <f t="shared" si="0"/>
        <v/>
      </c>
      <c r="H40" s="131" t="str">
        <f t="shared" si="1"/>
        <v/>
      </c>
      <c r="I40" s="129" t="str">
        <f t="shared" si="10"/>
        <v/>
      </c>
      <c r="J40" s="129" t="str">
        <f t="shared" si="11"/>
        <v/>
      </c>
      <c r="K40" s="129" t="str">
        <f t="shared" si="12"/>
        <v/>
      </c>
      <c r="L40" s="131" t="str">
        <f t="shared" si="13"/>
        <v/>
      </c>
      <c r="M40" s="129" t="str">
        <f t="shared" si="6"/>
        <v/>
      </c>
      <c r="N40" s="129" t="str">
        <f t="shared" si="7"/>
        <v/>
      </c>
      <c r="O40" s="129" t="str">
        <f t="shared" si="8"/>
        <v/>
      </c>
      <c r="P40" s="131" t="str">
        <f t="shared" si="9"/>
        <v/>
      </c>
    </row>
    <row r="41" spans="2:16" hidden="1">
      <c r="B41" s="5">
        <v>38</v>
      </c>
      <c r="C41" s="6">
        <f>'RELACIÓN FACTURAS ACTUACIÓN 1'!R45</f>
        <v>0</v>
      </c>
      <c r="D41" s="6">
        <f>'RELACIÓN FACTURAS ACTUACIÓN 1'!Q75</f>
        <v>0</v>
      </c>
      <c r="E41" s="129">
        <f>'RELACIÓN FACTURAS ACTUACIÓN 1'!W45</f>
        <v>0</v>
      </c>
      <c r="F41" s="129" t="str">
        <f>IF(C41=0,"",IF(AND(COUNTIF($C$4:C41,C41)=1,SUMIF($C$4:$C$243,C41,$E$4:$E$243)&gt;=15000),C41,""))</f>
        <v/>
      </c>
      <c r="G41" s="129" t="str">
        <f t="shared" si="0"/>
        <v/>
      </c>
      <c r="H41" s="131" t="str">
        <f t="shared" si="1"/>
        <v/>
      </c>
      <c r="I41" s="129" t="str">
        <f t="shared" si="10"/>
        <v/>
      </c>
      <c r="J41" s="129" t="str">
        <f t="shared" si="11"/>
        <v/>
      </c>
      <c r="K41" s="129" t="str">
        <f t="shared" si="12"/>
        <v/>
      </c>
      <c r="L41" s="131" t="str">
        <f t="shared" si="13"/>
        <v/>
      </c>
      <c r="M41" s="129" t="str">
        <f t="shared" si="6"/>
        <v/>
      </c>
      <c r="N41" s="129" t="str">
        <f t="shared" si="7"/>
        <v/>
      </c>
      <c r="O41" s="129" t="str">
        <f t="shared" si="8"/>
        <v/>
      </c>
      <c r="P41" s="131" t="str">
        <f t="shared" si="9"/>
        <v/>
      </c>
    </row>
    <row r="42" spans="2:16" hidden="1">
      <c r="B42" s="5">
        <v>39</v>
      </c>
      <c r="C42" s="6">
        <f>'RELACIÓN FACTURAS ACTUACIÓN 1'!R46</f>
        <v>0</v>
      </c>
      <c r="D42" s="6">
        <f>'RELACIÓN FACTURAS ACTUACIÓN 1'!Q76</f>
        <v>0</v>
      </c>
      <c r="E42" s="129">
        <f>'RELACIÓN FACTURAS ACTUACIÓN 1'!W46</f>
        <v>0</v>
      </c>
      <c r="F42" s="129" t="str">
        <f>IF(C42=0,"",IF(AND(COUNTIF($C$4:C42,C42)=1,SUMIF($C$4:$C$243,C42,$E$4:$E$243)&gt;=15000),C42,""))</f>
        <v/>
      </c>
      <c r="G42" s="129" t="str">
        <f t="shared" si="0"/>
        <v/>
      </c>
      <c r="H42" s="131" t="str">
        <f t="shared" si="1"/>
        <v/>
      </c>
      <c r="I42" s="129" t="str">
        <f t="shared" si="10"/>
        <v/>
      </c>
      <c r="J42" s="129" t="str">
        <f t="shared" si="11"/>
        <v/>
      </c>
      <c r="K42" s="129" t="str">
        <f t="shared" si="12"/>
        <v/>
      </c>
      <c r="L42" s="131" t="str">
        <f t="shared" si="13"/>
        <v/>
      </c>
      <c r="M42" s="129" t="str">
        <f t="shared" si="6"/>
        <v/>
      </c>
      <c r="N42" s="129" t="str">
        <f t="shared" si="7"/>
        <v/>
      </c>
      <c r="O42" s="129" t="str">
        <f t="shared" si="8"/>
        <v/>
      </c>
      <c r="P42" s="131" t="str">
        <f t="shared" si="9"/>
        <v/>
      </c>
    </row>
    <row r="43" spans="2:16" hidden="1">
      <c r="B43" s="5">
        <v>40</v>
      </c>
      <c r="C43" s="6">
        <f>'RELACIÓN FACTURAS ACTUACIÓN 1'!R67</f>
        <v>0</v>
      </c>
      <c r="D43" s="6">
        <f>'RELACIÓN FACTURAS ACTUACIÓN 1'!Q77</f>
        <v>0</v>
      </c>
      <c r="E43" s="129">
        <f>'RELACIÓN FACTURAS ACTUACIÓN 1'!W47</f>
        <v>0</v>
      </c>
      <c r="F43" s="129" t="str">
        <f>IF(C43=0,"",IF(AND(COUNTIF($C$4:C43,C43)=1,SUMIF($C$4:$C$243,C43,$E$4:$E$243)&gt;=15000),C43,""))</f>
        <v/>
      </c>
      <c r="G43" s="129" t="str">
        <f t="shared" si="0"/>
        <v/>
      </c>
      <c r="H43" s="131" t="str">
        <f t="shared" si="1"/>
        <v/>
      </c>
      <c r="I43" s="129" t="str">
        <f t="shared" si="10"/>
        <v/>
      </c>
      <c r="J43" s="129" t="str">
        <f t="shared" si="11"/>
        <v/>
      </c>
      <c r="K43" s="129" t="str">
        <f t="shared" si="12"/>
        <v/>
      </c>
      <c r="L43" s="131" t="str">
        <f t="shared" si="13"/>
        <v/>
      </c>
      <c r="M43" s="129" t="str">
        <f t="shared" si="6"/>
        <v/>
      </c>
      <c r="N43" s="129" t="str">
        <f t="shared" si="7"/>
        <v/>
      </c>
      <c r="O43" s="129" t="str">
        <f t="shared" si="8"/>
        <v/>
      </c>
      <c r="P43" s="131" t="str">
        <f t="shared" si="9"/>
        <v/>
      </c>
    </row>
    <row r="44" spans="2:16" hidden="1">
      <c r="B44" s="5">
        <v>41</v>
      </c>
      <c r="C44" s="6">
        <f>'RELACIÓN FACTURAS ACTUACIÓN 1'!R68</f>
        <v>0</v>
      </c>
      <c r="D44" s="6">
        <f>'RELACIÓN FACTURAS ACTUACIÓN 1'!Q78</f>
        <v>0</v>
      </c>
      <c r="E44" s="129">
        <f>'RELACIÓN FACTURAS ACTUACIÓN 1'!W48</f>
        <v>0</v>
      </c>
      <c r="F44" s="129" t="str">
        <f>IF(C44=0,"",IF(AND(COUNTIF($C$4:C44,C44)=1,SUMIF($C$4:$C$243,C44,$E$4:$E$243)&gt;=15000),C44,""))</f>
        <v/>
      </c>
      <c r="G44" s="129" t="str">
        <f t="shared" si="0"/>
        <v/>
      </c>
      <c r="H44" s="131" t="str">
        <f t="shared" si="1"/>
        <v/>
      </c>
      <c r="I44" s="129" t="str">
        <f t="shared" ref="I44:I63" si="14">IF(H44="","",D44)</f>
        <v/>
      </c>
      <c r="J44" s="129" t="str">
        <f t="shared" ref="J44:J63" si="15">IF(H44="","",C44)</f>
        <v/>
      </c>
      <c r="K44" s="129" t="str">
        <f t="shared" ref="K44:K63" si="16">IF(H44="","",G44)</f>
        <v/>
      </c>
      <c r="L44" s="131" t="str">
        <f t="shared" ref="L44:L63" si="17">IF(M44&lt;&gt;"",B44,"")</f>
        <v/>
      </c>
      <c r="M44" s="129" t="str">
        <f t="shared" si="6"/>
        <v/>
      </c>
      <c r="N44" s="129" t="str">
        <f t="shared" si="7"/>
        <v/>
      </c>
      <c r="O44" s="129" t="str">
        <f t="shared" si="8"/>
        <v/>
      </c>
      <c r="P44" s="131" t="str">
        <f t="shared" si="9"/>
        <v/>
      </c>
    </row>
    <row r="45" spans="2:16" hidden="1">
      <c r="B45" s="5">
        <v>42</v>
      </c>
      <c r="C45" s="6">
        <f>'RELACIÓN FACTURAS ACTUACIÓN 1'!R69</f>
        <v>0</v>
      </c>
      <c r="D45" s="6">
        <f>'RELACIÓN FACTURAS ACTUACIÓN 1'!Q79</f>
        <v>0</v>
      </c>
      <c r="E45" s="129">
        <f>'RELACIÓN FACTURAS ACTUACIÓN 1'!W49</f>
        <v>0</v>
      </c>
      <c r="F45" s="129" t="str">
        <f>IF(C45=0,"",IF(AND(COUNTIF($C$4:C45,C45)=1,SUMIF($C$4:$C$243,C45,$E$4:$E$243)&gt;=15000),C45,""))</f>
        <v/>
      </c>
      <c r="G45" s="129" t="str">
        <f t="shared" si="0"/>
        <v/>
      </c>
      <c r="H45" s="131" t="str">
        <f t="shared" si="1"/>
        <v/>
      </c>
      <c r="I45" s="129" t="str">
        <f t="shared" si="14"/>
        <v/>
      </c>
      <c r="J45" s="129" t="str">
        <f t="shared" si="15"/>
        <v/>
      </c>
      <c r="K45" s="129" t="str">
        <f t="shared" si="16"/>
        <v/>
      </c>
      <c r="L45" s="131" t="str">
        <f t="shared" si="17"/>
        <v/>
      </c>
      <c r="M45" s="129" t="str">
        <f t="shared" si="6"/>
        <v/>
      </c>
      <c r="N45" s="129" t="str">
        <f t="shared" si="7"/>
        <v/>
      </c>
      <c r="O45" s="129" t="str">
        <f t="shared" si="8"/>
        <v/>
      </c>
      <c r="P45" s="131" t="str">
        <f t="shared" si="9"/>
        <v/>
      </c>
    </row>
    <row r="46" spans="2:16" hidden="1">
      <c r="B46" s="5">
        <v>43</v>
      </c>
      <c r="C46" s="6">
        <f>'RELACIÓN FACTURAS ACTUACIÓN 1'!R70</f>
        <v>0</v>
      </c>
      <c r="D46" s="6">
        <f>'RELACIÓN FACTURAS ACTUACIÓN 1'!Q80</f>
        <v>0</v>
      </c>
      <c r="E46" s="129">
        <f>'RELACIÓN FACTURAS ACTUACIÓN 1'!W50</f>
        <v>0</v>
      </c>
      <c r="F46" s="129" t="str">
        <f>IF(C46=0,"",IF(AND(COUNTIF($C$4:C46,C46)=1,SUMIF($C$4:$C$243,C46,$E$4:$E$243)&gt;=15000),C46,""))</f>
        <v/>
      </c>
      <c r="G46" s="129" t="str">
        <f t="shared" si="0"/>
        <v/>
      </c>
      <c r="H46" s="131" t="str">
        <f t="shared" si="1"/>
        <v/>
      </c>
      <c r="I46" s="129" t="str">
        <f t="shared" si="14"/>
        <v/>
      </c>
      <c r="J46" s="129" t="str">
        <f t="shared" si="15"/>
        <v/>
      </c>
      <c r="K46" s="129" t="str">
        <f t="shared" si="16"/>
        <v/>
      </c>
      <c r="L46" s="131" t="str">
        <f t="shared" si="17"/>
        <v/>
      </c>
      <c r="M46" s="129" t="str">
        <f t="shared" si="6"/>
        <v/>
      </c>
      <c r="N46" s="129" t="str">
        <f t="shared" si="7"/>
        <v/>
      </c>
      <c r="O46" s="129" t="str">
        <f t="shared" si="8"/>
        <v/>
      </c>
      <c r="P46" s="131" t="str">
        <f t="shared" si="9"/>
        <v/>
      </c>
    </row>
    <row r="47" spans="2:16" hidden="1">
      <c r="B47" s="5">
        <v>44</v>
      </c>
      <c r="C47" s="6">
        <f>'RELACIÓN FACTURAS ACTUACIÓN 1'!R71</f>
        <v>0</v>
      </c>
      <c r="D47" s="6">
        <f>'RELACIÓN FACTURAS ACTUACIÓN 1'!Q81</f>
        <v>0</v>
      </c>
      <c r="E47" s="129">
        <f>'RELACIÓN FACTURAS ACTUACIÓN 1'!W51</f>
        <v>0</v>
      </c>
      <c r="F47" s="129" t="str">
        <f>IF(C47=0,"",IF(AND(COUNTIF($C$4:C47,C47)=1,SUMIF($C$4:$C$243,C47,$E$4:$E$243)&gt;=15000),C47,""))</f>
        <v/>
      </c>
      <c r="G47" s="129" t="str">
        <f t="shared" si="0"/>
        <v/>
      </c>
      <c r="H47" s="131" t="str">
        <f t="shared" si="1"/>
        <v/>
      </c>
      <c r="I47" s="129" t="str">
        <f t="shared" si="14"/>
        <v/>
      </c>
      <c r="J47" s="129" t="str">
        <f t="shared" si="15"/>
        <v/>
      </c>
      <c r="K47" s="129" t="str">
        <f t="shared" si="16"/>
        <v/>
      </c>
      <c r="L47" s="131" t="str">
        <f t="shared" si="17"/>
        <v/>
      </c>
      <c r="M47" s="129" t="str">
        <f t="shared" si="6"/>
        <v/>
      </c>
      <c r="N47" s="129" t="str">
        <f t="shared" si="7"/>
        <v/>
      </c>
      <c r="O47" s="129" t="str">
        <f t="shared" si="8"/>
        <v/>
      </c>
      <c r="P47" s="131" t="str">
        <f t="shared" si="9"/>
        <v/>
      </c>
    </row>
    <row r="48" spans="2:16" hidden="1">
      <c r="B48" s="5">
        <v>45</v>
      </c>
      <c r="C48" s="6">
        <f>'RELACIÓN FACTURAS ACTUACIÓN 1'!R72</f>
        <v>0</v>
      </c>
      <c r="D48" s="6">
        <f>'RELACIÓN FACTURAS ACTUACIÓN 1'!Q82</f>
        <v>0</v>
      </c>
      <c r="E48" s="129">
        <f>'RELACIÓN FACTURAS ACTUACIÓN 1'!W52</f>
        <v>0</v>
      </c>
      <c r="F48" s="129" t="str">
        <f>IF(C48=0,"",IF(AND(COUNTIF($C$4:C48,C48)=1,SUMIF($C$4:$C$243,C48,$E$4:$E$243)&gt;=15000),C48,""))</f>
        <v/>
      </c>
      <c r="G48" s="129" t="str">
        <f t="shared" si="0"/>
        <v/>
      </c>
      <c r="H48" s="131" t="str">
        <f t="shared" si="1"/>
        <v/>
      </c>
      <c r="I48" s="129" t="str">
        <f t="shared" si="14"/>
        <v/>
      </c>
      <c r="J48" s="129" t="str">
        <f t="shared" si="15"/>
        <v/>
      </c>
      <c r="K48" s="129" t="str">
        <f t="shared" si="16"/>
        <v/>
      </c>
      <c r="L48" s="131" t="str">
        <f t="shared" si="17"/>
        <v/>
      </c>
      <c r="M48" s="129" t="str">
        <f t="shared" si="6"/>
        <v/>
      </c>
      <c r="N48" s="129" t="str">
        <f t="shared" si="7"/>
        <v/>
      </c>
      <c r="O48" s="129" t="str">
        <f t="shared" si="8"/>
        <v/>
      </c>
      <c r="P48" s="131" t="str">
        <f t="shared" si="9"/>
        <v/>
      </c>
    </row>
    <row r="49" spans="2:16" hidden="1">
      <c r="B49" s="5">
        <v>46</v>
      </c>
      <c r="C49" s="6">
        <f>'RELACIÓN FACTURAS ACTUACIÓN 1'!R73</f>
        <v>0</v>
      </c>
      <c r="D49" s="6">
        <f>'RELACIÓN FACTURAS ACTUACIÓN 1'!Q83</f>
        <v>0</v>
      </c>
      <c r="E49" s="129">
        <f>'RELACIÓN FACTURAS ACTUACIÓN 1'!W53</f>
        <v>0</v>
      </c>
      <c r="F49" s="129" t="str">
        <f>IF(C49=0,"",IF(AND(COUNTIF($C$4:C49,C49)=1,SUMIF($C$4:$C$243,C49,$E$4:$E$243)&gt;=15000),C49,""))</f>
        <v/>
      </c>
      <c r="G49" s="129" t="str">
        <f t="shared" si="0"/>
        <v/>
      </c>
      <c r="H49" s="131" t="str">
        <f t="shared" si="1"/>
        <v/>
      </c>
      <c r="I49" s="129" t="str">
        <f t="shared" si="14"/>
        <v/>
      </c>
      <c r="J49" s="129" t="str">
        <f t="shared" si="15"/>
        <v/>
      </c>
      <c r="K49" s="129" t="str">
        <f t="shared" si="16"/>
        <v/>
      </c>
      <c r="L49" s="131" t="str">
        <f t="shared" si="17"/>
        <v/>
      </c>
      <c r="M49" s="129" t="str">
        <f t="shared" si="6"/>
        <v/>
      </c>
      <c r="N49" s="129" t="str">
        <f t="shared" si="7"/>
        <v/>
      </c>
      <c r="O49" s="129" t="str">
        <f t="shared" si="8"/>
        <v/>
      </c>
      <c r="P49" s="131" t="str">
        <f t="shared" si="9"/>
        <v/>
      </c>
    </row>
    <row r="50" spans="2:16" hidden="1">
      <c r="B50" s="5">
        <v>47</v>
      </c>
      <c r="C50" s="6">
        <f>'RELACIÓN FACTURAS ACTUACIÓN 1'!R74</f>
        <v>0</v>
      </c>
      <c r="D50" s="6">
        <f>'RELACIÓN FACTURAS ACTUACIÓN 1'!Q84</f>
        <v>0</v>
      </c>
      <c r="E50" s="129">
        <f>'RELACIÓN FACTURAS ACTUACIÓN 1'!W54</f>
        <v>0</v>
      </c>
      <c r="F50" s="129" t="str">
        <f>IF(C50=0,"",IF(AND(COUNTIF($C$4:C50,C50)=1,SUMIF($C$4:$C$243,C50,$E$4:$E$243)&gt;=15000),C50,""))</f>
        <v/>
      </c>
      <c r="G50" s="129" t="str">
        <f t="shared" si="0"/>
        <v/>
      </c>
      <c r="H50" s="131" t="str">
        <f t="shared" si="1"/>
        <v/>
      </c>
      <c r="I50" s="129" t="str">
        <f t="shared" si="14"/>
        <v/>
      </c>
      <c r="J50" s="129" t="str">
        <f t="shared" si="15"/>
        <v/>
      </c>
      <c r="K50" s="129" t="str">
        <f t="shared" si="16"/>
        <v/>
      </c>
      <c r="L50" s="131" t="str">
        <f t="shared" si="17"/>
        <v/>
      </c>
      <c r="M50" s="129" t="str">
        <f t="shared" si="6"/>
        <v/>
      </c>
      <c r="N50" s="129" t="str">
        <f t="shared" si="7"/>
        <v/>
      </c>
      <c r="O50" s="129" t="str">
        <f t="shared" si="8"/>
        <v/>
      </c>
      <c r="P50" s="131" t="str">
        <f t="shared" si="9"/>
        <v/>
      </c>
    </row>
    <row r="51" spans="2:16" hidden="1">
      <c r="B51" s="5">
        <v>48</v>
      </c>
      <c r="C51" s="6">
        <f>'RELACIÓN FACTURAS ACTUACIÓN 1'!R75</f>
        <v>0</v>
      </c>
      <c r="D51" s="6">
        <f>'RELACIÓN FACTURAS ACTUACIÓN 1'!Q85</f>
        <v>0</v>
      </c>
      <c r="E51" s="129">
        <f>'RELACIÓN FACTURAS ACTUACIÓN 1'!W55</f>
        <v>0</v>
      </c>
      <c r="F51" s="129" t="str">
        <f>IF(C51=0,"",IF(AND(COUNTIF($C$4:C51,C51)=1,SUMIF($C$4:$C$243,C51,$E$4:$E$243)&gt;=15000),C51,""))</f>
        <v/>
      </c>
      <c r="G51" s="129" t="str">
        <f t="shared" si="0"/>
        <v/>
      </c>
      <c r="H51" s="131" t="str">
        <f t="shared" si="1"/>
        <v/>
      </c>
      <c r="I51" s="129" t="str">
        <f t="shared" si="14"/>
        <v/>
      </c>
      <c r="J51" s="129" t="str">
        <f t="shared" si="15"/>
        <v/>
      </c>
      <c r="K51" s="129" t="str">
        <f t="shared" si="16"/>
        <v/>
      </c>
      <c r="L51" s="131" t="str">
        <f t="shared" si="17"/>
        <v/>
      </c>
      <c r="M51" s="129" t="str">
        <f t="shared" si="6"/>
        <v/>
      </c>
      <c r="N51" s="129" t="str">
        <f t="shared" si="7"/>
        <v/>
      </c>
      <c r="O51" s="129" t="str">
        <f t="shared" si="8"/>
        <v/>
      </c>
      <c r="P51" s="131" t="str">
        <f t="shared" si="9"/>
        <v/>
      </c>
    </row>
    <row r="52" spans="2:16" hidden="1">
      <c r="B52" s="5">
        <v>49</v>
      </c>
      <c r="C52" s="6">
        <f>'RELACIÓN FACTURAS ACTUACIÓN 1'!R76</f>
        <v>0</v>
      </c>
      <c r="D52" s="6">
        <f>'RELACIÓN FACTURAS ACTUACIÓN 1'!Q86</f>
        <v>0</v>
      </c>
      <c r="E52" s="129">
        <f>'RELACIÓN FACTURAS ACTUACIÓN 1'!W56</f>
        <v>0</v>
      </c>
      <c r="F52" s="129" t="str">
        <f>IF(C52=0,"",IF(AND(COUNTIF($C$4:C52,C52)=1,SUMIF($C$4:$C$243,C52,$E$4:$E$243)&gt;=15000),C52,""))</f>
        <v/>
      </c>
      <c r="G52" s="129" t="str">
        <f t="shared" si="0"/>
        <v/>
      </c>
      <c r="H52" s="131" t="str">
        <f t="shared" si="1"/>
        <v/>
      </c>
      <c r="I52" s="129" t="str">
        <f t="shared" si="14"/>
        <v/>
      </c>
      <c r="J52" s="129" t="str">
        <f t="shared" si="15"/>
        <v/>
      </c>
      <c r="K52" s="129" t="str">
        <f t="shared" si="16"/>
        <v/>
      </c>
      <c r="L52" s="131" t="str">
        <f t="shared" si="17"/>
        <v/>
      </c>
      <c r="M52" s="129" t="str">
        <f t="shared" si="6"/>
        <v/>
      </c>
      <c r="N52" s="129" t="str">
        <f t="shared" si="7"/>
        <v/>
      </c>
      <c r="O52" s="129" t="str">
        <f t="shared" si="8"/>
        <v/>
      </c>
      <c r="P52" s="131" t="str">
        <f t="shared" si="9"/>
        <v/>
      </c>
    </row>
    <row r="53" spans="2:16" hidden="1">
      <c r="B53" s="5">
        <v>50</v>
      </c>
      <c r="C53" s="6">
        <f>'RELACIÓN FACTURAS ACTUACIÓN 1'!R77</f>
        <v>0</v>
      </c>
      <c r="D53" s="6">
        <f>'RELACIÓN FACTURAS ACTUACIÓN 1'!Q87</f>
        <v>0</v>
      </c>
      <c r="E53" s="129">
        <f>'RELACIÓN FACTURAS ACTUACIÓN 1'!W57</f>
        <v>0</v>
      </c>
      <c r="F53" s="129" t="str">
        <f>IF(C53=0,"",IF(AND(COUNTIF($C$4:C53,C53)=1,SUMIF($C$4:$C$243,C53,$E$4:$E$243)&gt;=15000),C53,""))</f>
        <v/>
      </c>
      <c r="G53" s="129" t="str">
        <f t="shared" si="0"/>
        <v/>
      </c>
      <c r="H53" s="131" t="str">
        <f t="shared" si="1"/>
        <v/>
      </c>
      <c r="I53" s="129" t="str">
        <f t="shared" si="14"/>
        <v/>
      </c>
      <c r="J53" s="129" t="str">
        <f t="shared" si="15"/>
        <v/>
      </c>
      <c r="K53" s="129" t="str">
        <f t="shared" si="16"/>
        <v/>
      </c>
      <c r="L53" s="131" t="str">
        <f t="shared" si="17"/>
        <v/>
      </c>
      <c r="M53" s="129" t="str">
        <f t="shared" si="6"/>
        <v/>
      </c>
      <c r="N53" s="129" t="str">
        <f t="shared" si="7"/>
        <v/>
      </c>
      <c r="O53" s="129" t="str">
        <f t="shared" si="8"/>
        <v/>
      </c>
      <c r="P53" s="131" t="str">
        <f t="shared" si="9"/>
        <v/>
      </c>
    </row>
    <row r="54" spans="2:16" hidden="1">
      <c r="B54" s="5">
        <v>51</v>
      </c>
      <c r="C54" s="6">
        <f>'RELACIÓN FACTURAS ACTUACIÓN 1'!R78</f>
        <v>0</v>
      </c>
      <c r="D54" s="6">
        <f>'RELACIÓN FACTURAS ACTUACIÓN 1'!Q88</f>
        <v>0</v>
      </c>
      <c r="E54" s="129">
        <f>'RELACIÓN FACTURAS ACTUACIÓN 1'!W58</f>
        <v>0</v>
      </c>
      <c r="F54" s="129" t="str">
        <f>IF(C54=0,"",IF(AND(COUNTIF($C$4:C54,C54)=1,SUMIF($C$4:$C$243,C54,$E$4:$E$243)&gt;=15000),C54,""))</f>
        <v/>
      </c>
      <c r="G54" s="129" t="str">
        <f t="shared" si="0"/>
        <v/>
      </c>
      <c r="H54" s="131" t="str">
        <f t="shared" si="1"/>
        <v/>
      </c>
      <c r="I54" s="129" t="str">
        <f t="shared" si="14"/>
        <v/>
      </c>
      <c r="J54" s="129" t="str">
        <f t="shared" si="15"/>
        <v/>
      </c>
      <c r="K54" s="129" t="str">
        <f t="shared" si="16"/>
        <v/>
      </c>
      <c r="L54" s="131" t="str">
        <f t="shared" si="17"/>
        <v/>
      </c>
      <c r="M54" s="129" t="str">
        <f t="shared" si="6"/>
        <v/>
      </c>
      <c r="N54" s="129" t="str">
        <f t="shared" si="7"/>
        <v/>
      </c>
      <c r="O54" s="129" t="str">
        <f t="shared" si="8"/>
        <v/>
      </c>
      <c r="P54" s="131" t="str">
        <f t="shared" si="9"/>
        <v/>
      </c>
    </row>
    <row r="55" spans="2:16" hidden="1">
      <c r="B55" s="5">
        <v>52</v>
      </c>
      <c r="C55" s="6">
        <f>'RELACIÓN FACTURAS ACTUACIÓN 1'!R79</f>
        <v>0</v>
      </c>
      <c r="D55" s="6">
        <f>'RELACIÓN FACTURAS ACTUACIÓN 1'!Q89</f>
        <v>0</v>
      </c>
      <c r="E55" s="129">
        <f>'RELACIÓN FACTURAS ACTUACIÓN 1'!W59</f>
        <v>0</v>
      </c>
      <c r="F55" s="129" t="str">
        <f>IF(C55=0,"",IF(AND(COUNTIF($C$4:C55,C55)=1,SUMIF($C$4:$C$243,C55,$E$4:$E$243)&gt;=15000),C55,""))</f>
        <v/>
      </c>
      <c r="G55" s="129" t="str">
        <f t="shared" si="0"/>
        <v/>
      </c>
      <c r="H55" s="131" t="str">
        <f t="shared" si="1"/>
        <v/>
      </c>
      <c r="I55" s="129" t="str">
        <f t="shared" si="14"/>
        <v/>
      </c>
      <c r="J55" s="129" t="str">
        <f t="shared" si="15"/>
        <v/>
      </c>
      <c r="K55" s="129" t="str">
        <f t="shared" si="16"/>
        <v/>
      </c>
      <c r="L55" s="131" t="str">
        <f t="shared" si="17"/>
        <v/>
      </c>
      <c r="M55" s="129" t="str">
        <f t="shared" si="6"/>
        <v/>
      </c>
      <c r="N55" s="129" t="str">
        <f t="shared" si="7"/>
        <v/>
      </c>
      <c r="O55" s="129" t="str">
        <f t="shared" si="8"/>
        <v/>
      </c>
      <c r="P55" s="131" t="str">
        <f t="shared" si="9"/>
        <v/>
      </c>
    </row>
    <row r="56" spans="2:16" hidden="1">
      <c r="B56" s="5">
        <v>53</v>
      </c>
      <c r="C56" s="6">
        <f>'RELACIÓN FACTURAS ACTUACIÓN 1'!R80</f>
        <v>0</v>
      </c>
      <c r="D56" s="6">
        <f>'RELACIÓN FACTURAS ACTUACIÓN 1'!Q90</f>
        <v>0</v>
      </c>
      <c r="E56" s="129">
        <f>'RELACIÓN FACTURAS ACTUACIÓN 1'!W60</f>
        <v>0</v>
      </c>
      <c r="F56" s="129" t="str">
        <f>IF(C56=0,"",IF(AND(COUNTIF($C$4:C56,C56)=1,SUMIF($C$4:$C$243,C56,$E$4:$E$243)&gt;=15000),C56,""))</f>
        <v/>
      </c>
      <c r="G56" s="129" t="str">
        <f t="shared" si="0"/>
        <v/>
      </c>
      <c r="H56" s="131" t="str">
        <f t="shared" si="1"/>
        <v/>
      </c>
      <c r="I56" s="129" t="str">
        <f t="shared" si="14"/>
        <v/>
      </c>
      <c r="J56" s="129" t="str">
        <f t="shared" si="15"/>
        <v/>
      </c>
      <c r="K56" s="129" t="str">
        <f t="shared" si="16"/>
        <v/>
      </c>
      <c r="L56" s="131" t="str">
        <f t="shared" si="17"/>
        <v/>
      </c>
      <c r="M56" s="129" t="str">
        <f t="shared" si="6"/>
        <v/>
      </c>
      <c r="N56" s="129" t="str">
        <f t="shared" si="7"/>
        <v/>
      </c>
      <c r="O56" s="129" t="str">
        <f t="shared" si="8"/>
        <v/>
      </c>
      <c r="P56" s="131" t="str">
        <f t="shared" si="9"/>
        <v/>
      </c>
    </row>
    <row r="57" spans="2:16" hidden="1">
      <c r="B57" s="5">
        <v>54</v>
      </c>
      <c r="C57" s="6">
        <f>'RELACIÓN FACTURAS ACTUACIÓN 1'!R81</f>
        <v>0</v>
      </c>
      <c r="D57" s="6">
        <f>'RELACIÓN FACTURAS ACTUACIÓN 1'!Q91</f>
        <v>0</v>
      </c>
      <c r="E57" s="129">
        <f>'RELACIÓN FACTURAS ACTUACIÓN 1'!W61</f>
        <v>0</v>
      </c>
      <c r="F57" s="129" t="str">
        <f>IF(C57=0,"",IF(AND(COUNTIF($C$4:C57,C57)=1,SUMIF($C$4:$C$243,C57,$E$4:$E$243)&gt;=15000),C57,""))</f>
        <v/>
      </c>
      <c r="G57" s="129" t="str">
        <f t="shared" si="0"/>
        <v/>
      </c>
      <c r="H57" s="131" t="str">
        <f t="shared" si="1"/>
        <v/>
      </c>
      <c r="I57" s="129" t="str">
        <f t="shared" si="14"/>
        <v/>
      </c>
      <c r="J57" s="129" t="str">
        <f t="shared" si="15"/>
        <v/>
      </c>
      <c r="K57" s="129" t="str">
        <f t="shared" si="16"/>
        <v/>
      </c>
      <c r="L57" s="131" t="str">
        <f t="shared" si="17"/>
        <v/>
      </c>
      <c r="M57" s="129" t="str">
        <f t="shared" si="6"/>
        <v/>
      </c>
      <c r="N57" s="129" t="str">
        <f t="shared" si="7"/>
        <v/>
      </c>
      <c r="O57" s="129" t="str">
        <f t="shared" si="8"/>
        <v/>
      </c>
      <c r="P57" s="131" t="str">
        <f t="shared" si="9"/>
        <v/>
      </c>
    </row>
    <row r="58" spans="2:16" hidden="1">
      <c r="B58" s="5">
        <v>55</v>
      </c>
      <c r="C58" s="6">
        <f>'RELACIÓN FACTURAS ACTUACIÓN 1'!R82</f>
        <v>0</v>
      </c>
      <c r="D58" s="6">
        <f>'RELACIÓN FACTURAS ACTUACIÓN 1'!Q92</f>
        <v>0</v>
      </c>
      <c r="E58" s="129">
        <f>'RELACIÓN FACTURAS ACTUACIÓN 1'!W62</f>
        <v>0</v>
      </c>
      <c r="F58" s="129" t="str">
        <f>IF(C58=0,"",IF(AND(COUNTIF($C$4:C58,C58)=1,SUMIF($C$4:$C$243,C58,$E$4:$E$243)&gt;=15000),C58,""))</f>
        <v/>
      </c>
      <c r="G58" s="129" t="str">
        <f t="shared" si="0"/>
        <v/>
      </c>
      <c r="H58" s="131" t="str">
        <f t="shared" si="1"/>
        <v/>
      </c>
      <c r="I58" s="129" t="str">
        <f t="shared" si="14"/>
        <v/>
      </c>
      <c r="J58" s="129" t="str">
        <f t="shared" si="15"/>
        <v/>
      </c>
      <c r="K58" s="129" t="str">
        <f t="shared" si="16"/>
        <v/>
      </c>
      <c r="L58" s="131" t="str">
        <f t="shared" si="17"/>
        <v/>
      </c>
      <c r="M58" s="129" t="str">
        <f t="shared" si="6"/>
        <v/>
      </c>
      <c r="N58" s="129" t="str">
        <f t="shared" si="7"/>
        <v/>
      </c>
      <c r="O58" s="129" t="str">
        <f t="shared" si="8"/>
        <v/>
      </c>
      <c r="P58" s="131" t="str">
        <f t="shared" si="9"/>
        <v/>
      </c>
    </row>
    <row r="59" spans="2:16" hidden="1">
      <c r="B59" s="5">
        <v>56</v>
      </c>
      <c r="C59" s="6">
        <f>'RELACIÓN FACTURAS ACTUACIÓN 1'!R83</f>
        <v>0</v>
      </c>
      <c r="D59" s="6">
        <f>'RELACIÓN FACTURAS ACTUACIÓN 1'!Q93</f>
        <v>0</v>
      </c>
      <c r="E59" s="129">
        <f>'RELACIÓN FACTURAS ACTUACIÓN 1'!W63</f>
        <v>0</v>
      </c>
      <c r="F59" s="129" t="str">
        <f>IF(C59=0,"",IF(AND(COUNTIF($C$4:C59,C59)=1,SUMIF($C$4:$C$243,C59,$E$4:$E$243)&gt;=15000),C59,""))</f>
        <v/>
      </c>
      <c r="G59" s="129" t="str">
        <f t="shared" si="0"/>
        <v/>
      </c>
      <c r="H59" s="131" t="str">
        <f t="shared" si="1"/>
        <v/>
      </c>
      <c r="I59" s="129" t="str">
        <f t="shared" si="14"/>
        <v/>
      </c>
      <c r="J59" s="129" t="str">
        <f t="shared" si="15"/>
        <v/>
      </c>
      <c r="K59" s="129" t="str">
        <f t="shared" si="16"/>
        <v/>
      </c>
      <c r="L59" s="131" t="str">
        <f t="shared" si="17"/>
        <v/>
      </c>
      <c r="M59" s="129" t="str">
        <f t="shared" si="6"/>
        <v/>
      </c>
      <c r="N59" s="129" t="str">
        <f t="shared" si="7"/>
        <v/>
      </c>
      <c r="O59" s="129" t="str">
        <f t="shared" si="8"/>
        <v/>
      </c>
      <c r="P59" s="131" t="str">
        <f t="shared" si="9"/>
        <v/>
      </c>
    </row>
    <row r="60" spans="2:16" hidden="1">
      <c r="B60" s="5">
        <v>57</v>
      </c>
      <c r="C60" s="6">
        <f>'RELACIÓN FACTURAS ACTUACIÓN 1'!R84</f>
        <v>0</v>
      </c>
      <c r="D60" s="6">
        <f>'RELACIÓN FACTURAS ACTUACIÓN 1'!Q94</f>
        <v>0</v>
      </c>
      <c r="E60" s="129">
        <f>'RELACIÓN FACTURAS ACTUACIÓN 1'!W64</f>
        <v>0</v>
      </c>
      <c r="F60" s="129" t="str">
        <f>IF(C60=0,"",IF(AND(COUNTIF($C$4:C60,C60)=1,SUMIF($C$4:$C$243,C60,$E$4:$E$243)&gt;=15000),C60,""))</f>
        <v/>
      </c>
      <c r="G60" s="129" t="str">
        <f t="shared" si="0"/>
        <v/>
      </c>
      <c r="H60" s="131" t="str">
        <f t="shared" si="1"/>
        <v/>
      </c>
      <c r="I60" s="129" t="str">
        <f t="shared" si="14"/>
        <v/>
      </c>
      <c r="J60" s="129" t="str">
        <f t="shared" si="15"/>
        <v/>
      </c>
      <c r="K60" s="129" t="str">
        <f t="shared" si="16"/>
        <v/>
      </c>
      <c r="L60" s="131" t="str">
        <f t="shared" si="17"/>
        <v/>
      </c>
      <c r="M60" s="129" t="str">
        <f t="shared" si="6"/>
        <v/>
      </c>
      <c r="N60" s="129" t="str">
        <f t="shared" si="7"/>
        <v/>
      </c>
      <c r="O60" s="129" t="str">
        <f t="shared" si="8"/>
        <v/>
      </c>
      <c r="P60" s="131" t="str">
        <f t="shared" si="9"/>
        <v/>
      </c>
    </row>
    <row r="61" spans="2:16" hidden="1">
      <c r="B61" s="5">
        <v>58</v>
      </c>
      <c r="C61" s="6">
        <f>'RELACIÓN FACTURAS ACTUACIÓN 1'!R85</f>
        <v>0</v>
      </c>
      <c r="D61" s="6">
        <f>'RELACIÓN FACTURAS ACTUACIÓN 1'!Q95</f>
        <v>0</v>
      </c>
      <c r="E61" s="129">
        <f>'RELACIÓN FACTURAS ACTUACIÓN 1'!W65</f>
        <v>0</v>
      </c>
      <c r="F61" s="129" t="str">
        <f>IF(C61=0,"",IF(AND(COUNTIF($C$4:C61,C61)=1,SUMIF($C$4:$C$243,C61,$E$4:$E$243)&gt;=15000),C61,""))</f>
        <v/>
      </c>
      <c r="G61" s="129" t="str">
        <f t="shared" si="0"/>
        <v/>
      </c>
      <c r="H61" s="131" t="str">
        <f t="shared" si="1"/>
        <v/>
      </c>
      <c r="I61" s="129" t="str">
        <f t="shared" si="14"/>
        <v/>
      </c>
      <c r="J61" s="129" t="str">
        <f t="shared" si="15"/>
        <v/>
      </c>
      <c r="K61" s="129" t="str">
        <f t="shared" si="16"/>
        <v/>
      </c>
      <c r="L61" s="131" t="str">
        <f t="shared" si="17"/>
        <v/>
      </c>
      <c r="M61" s="129" t="str">
        <f t="shared" si="6"/>
        <v/>
      </c>
      <c r="N61" s="129" t="str">
        <f t="shared" si="7"/>
        <v/>
      </c>
      <c r="O61" s="129" t="str">
        <f t="shared" si="8"/>
        <v/>
      </c>
      <c r="P61" s="131" t="str">
        <f t="shared" si="9"/>
        <v/>
      </c>
    </row>
    <row r="62" spans="2:16" hidden="1">
      <c r="B62" s="5">
        <v>59</v>
      </c>
      <c r="C62" s="6">
        <f>'RELACIÓN FACTURAS ACTUACIÓN 1'!R86</f>
        <v>0</v>
      </c>
      <c r="D62" s="6">
        <f>'RELACIÓN FACTURAS ACTUACIÓN 1'!Q96</f>
        <v>0</v>
      </c>
      <c r="E62" s="129">
        <f>'RELACIÓN FACTURAS ACTUACIÓN 1'!W66</f>
        <v>0</v>
      </c>
      <c r="F62" s="129" t="str">
        <f>IF(C62=0,"",IF(AND(COUNTIF($C$4:C62,C62)=1,SUMIF($C$4:$C$243,C62,$E$4:$E$243)&gt;=15000),C62,""))</f>
        <v/>
      </c>
      <c r="G62" s="129" t="str">
        <f t="shared" si="0"/>
        <v/>
      </c>
      <c r="H62" s="131" t="str">
        <f t="shared" si="1"/>
        <v/>
      </c>
      <c r="I62" s="129" t="str">
        <f t="shared" si="14"/>
        <v/>
      </c>
      <c r="J62" s="129" t="str">
        <f t="shared" si="15"/>
        <v/>
      </c>
      <c r="K62" s="129" t="str">
        <f t="shared" si="16"/>
        <v/>
      </c>
      <c r="L62" s="131" t="str">
        <f t="shared" si="17"/>
        <v/>
      </c>
      <c r="M62" s="129" t="str">
        <f t="shared" si="6"/>
        <v/>
      </c>
      <c r="N62" s="129" t="str">
        <f t="shared" si="7"/>
        <v/>
      </c>
      <c r="O62" s="129" t="str">
        <f t="shared" si="8"/>
        <v/>
      </c>
      <c r="P62" s="131" t="str">
        <f t="shared" si="9"/>
        <v/>
      </c>
    </row>
    <row r="63" spans="2:16" hidden="1">
      <c r="B63" s="5">
        <v>60</v>
      </c>
      <c r="C63" s="6">
        <f>'RELACIÓN FACTURAS ACTUACIÓN 1'!R87</f>
        <v>0</v>
      </c>
      <c r="D63" s="6">
        <f>'RELACIÓN FACTURAS ACTUACIÓN 1'!Q97</f>
        <v>0</v>
      </c>
      <c r="E63" s="129">
        <f>'RELACIÓN FACTURAS ACTUACIÓN 1'!W67</f>
        <v>0</v>
      </c>
      <c r="F63" s="129" t="str">
        <f>IF(C63=0,"",IF(AND(COUNTIF($C$4:C63,C63)=1,SUMIF($C$4:$C$243,C63,$E$4:$E$243)&gt;=15000),C63,""))</f>
        <v/>
      </c>
      <c r="G63" s="129" t="str">
        <f t="shared" si="0"/>
        <v/>
      </c>
      <c r="H63" s="131" t="str">
        <f t="shared" si="1"/>
        <v/>
      </c>
      <c r="I63" s="129" t="str">
        <f t="shared" si="14"/>
        <v/>
      </c>
      <c r="J63" s="129" t="str">
        <f t="shared" si="15"/>
        <v/>
      </c>
      <c r="K63" s="129" t="str">
        <f t="shared" si="16"/>
        <v/>
      </c>
      <c r="L63" s="131" t="str">
        <f t="shared" si="17"/>
        <v/>
      </c>
      <c r="M63" s="129" t="str">
        <f t="shared" si="6"/>
        <v/>
      </c>
      <c r="N63" s="129" t="str">
        <f t="shared" si="7"/>
        <v/>
      </c>
      <c r="O63" s="129" t="str">
        <f t="shared" si="8"/>
        <v/>
      </c>
      <c r="P63" s="131" t="str">
        <f t="shared" si="9"/>
        <v/>
      </c>
    </row>
    <row r="64" spans="2:16" hidden="1">
      <c r="B64" s="5">
        <v>61</v>
      </c>
      <c r="C64" s="6">
        <f>'RELACIÓN FACTURAS ACTUACIÓN 2'!R8</f>
        <v>0</v>
      </c>
      <c r="D64" s="6">
        <f>'RELACIÓN FACTURAS ACTUACIÓN 2'!Q8</f>
        <v>0</v>
      </c>
      <c r="E64" s="129">
        <f>'RELACIÓN FACTURAS ACTUACIÓN 2'!W8</f>
        <v>0</v>
      </c>
      <c r="F64" s="129" t="str">
        <f>IF(C64=0,"",IF(AND(COUNTIF($C$4:C64,C64)=1,SUMIF($C$4:$C$243,C64,$E$4:$E$243)&gt;=15000),C64,""))</f>
        <v/>
      </c>
      <c r="G64" s="129" t="str">
        <f t="shared" si="0"/>
        <v/>
      </c>
      <c r="H64" s="131" t="str">
        <f t="shared" si="1"/>
        <v/>
      </c>
      <c r="I64" s="129" t="str">
        <f t="shared" si="10"/>
        <v/>
      </c>
      <c r="J64" s="129" t="str">
        <f t="shared" si="11"/>
        <v/>
      </c>
      <c r="K64" s="129" t="str">
        <f t="shared" si="12"/>
        <v/>
      </c>
      <c r="L64" s="131" t="str">
        <f t="shared" si="13"/>
        <v/>
      </c>
      <c r="M64" s="129" t="str">
        <f t="shared" si="6"/>
        <v/>
      </c>
      <c r="N64" s="129" t="str">
        <f t="shared" si="7"/>
        <v/>
      </c>
      <c r="O64" s="129" t="str">
        <f t="shared" si="8"/>
        <v/>
      </c>
      <c r="P64" s="131" t="str">
        <f t="shared" si="9"/>
        <v/>
      </c>
    </row>
    <row r="65" spans="2:16" hidden="1">
      <c r="B65" s="5">
        <v>62</v>
      </c>
      <c r="C65" s="6">
        <f>'RELACIÓN FACTURAS ACTUACIÓN 2'!R9</f>
        <v>0</v>
      </c>
      <c r="D65" s="6">
        <f>'RELACIÓN FACTURAS ACTUACIÓN 2'!Q9</f>
        <v>0</v>
      </c>
      <c r="E65" s="129">
        <f>'RELACIÓN FACTURAS ACTUACIÓN 2'!W9</f>
        <v>0</v>
      </c>
      <c r="F65" s="129" t="str">
        <f>IF(C65=0,"",IF(AND(COUNTIF($C$4:C65,C65)=1,SUMIF($C$4:$C$243,C65,$E$4:$E$243)&gt;=15000),C65,""))</f>
        <v/>
      </c>
      <c r="G65" s="129" t="str">
        <f t="shared" si="0"/>
        <v/>
      </c>
      <c r="H65" s="131" t="str">
        <f t="shared" si="1"/>
        <v/>
      </c>
      <c r="I65" s="129" t="str">
        <f t="shared" si="10"/>
        <v/>
      </c>
      <c r="J65" s="129" t="str">
        <f t="shared" si="11"/>
        <v/>
      </c>
      <c r="K65" s="129" t="str">
        <f t="shared" si="12"/>
        <v/>
      </c>
      <c r="L65" s="131" t="str">
        <f t="shared" si="13"/>
        <v/>
      </c>
      <c r="M65" s="129" t="str">
        <f t="shared" si="6"/>
        <v/>
      </c>
      <c r="N65" s="129" t="str">
        <f t="shared" si="7"/>
        <v/>
      </c>
      <c r="O65" s="129" t="str">
        <f t="shared" si="8"/>
        <v/>
      </c>
      <c r="P65" s="131" t="str">
        <f t="shared" si="9"/>
        <v/>
      </c>
    </row>
    <row r="66" spans="2:16" hidden="1">
      <c r="B66" s="5">
        <v>63</v>
      </c>
      <c r="C66" s="6">
        <f>'RELACIÓN FACTURAS ACTUACIÓN 2'!R10</f>
        <v>0</v>
      </c>
      <c r="D66" s="6">
        <f>'RELACIÓN FACTURAS ACTUACIÓN 2'!Q10</f>
        <v>0</v>
      </c>
      <c r="E66" s="129">
        <f>'RELACIÓN FACTURAS ACTUACIÓN 2'!W10</f>
        <v>0</v>
      </c>
      <c r="F66" s="129" t="str">
        <f>IF(C66=0,"",IF(AND(COUNTIF($C$4:C66,C66)=1,SUMIF($C$4:$C$243,C66,$E$4:$E$243)&gt;=15000),C66,""))</f>
        <v/>
      </c>
      <c r="G66" s="129" t="str">
        <f t="shared" si="0"/>
        <v/>
      </c>
      <c r="H66" s="131" t="str">
        <f t="shared" si="1"/>
        <v/>
      </c>
      <c r="I66" s="129" t="str">
        <f t="shared" si="10"/>
        <v/>
      </c>
      <c r="J66" s="129" t="str">
        <f t="shared" si="11"/>
        <v/>
      </c>
      <c r="K66" s="129" t="str">
        <f t="shared" si="12"/>
        <v/>
      </c>
      <c r="L66" s="131" t="str">
        <f t="shared" si="13"/>
        <v/>
      </c>
      <c r="M66" s="129" t="str">
        <f t="shared" si="6"/>
        <v/>
      </c>
      <c r="N66" s="129" t="str">
        <f t="shared" si="7"/>
        <v/>
      </c>
      <c r="O66" s="129" t="str">
        <f t="shared" si="8"/>
        <v/>
      </c>
      <c r="P66" s="131" t="str">
        <f t="shared" si="9"/>
        <v/>
      </c>
    </row>
    <row r="67" spans="2:16" hidden="1">
      <c r="B67" s="5">
        <v>64</v>
      </c>
      <c r="C67" s="6">
        <f>'RELACIÓN FACTURAS ACTUACIÓN 2'!R11</f>
        <v>0</v>
      </c>
      <c r="D67" s="6">
        <f>'RELACIÓN FACTURAS ACTUACIÓN 2'!Q11</f>
        <v>0</v>
      </c>
      <c r="E67" s="129">
        <f>'RELACIÓN FACTURAS ACTUACIÓN 2'!W11</f>
        <v>0</v>
      </c>
      <c r="F67" s="129" t="str">
        <f>IF(C67=0,"",IF(AND(COUNTIF($C$4:C67,C67)=1,SUMIF($C$4:$C$243,C67,$E$4:$E$243)&gt;=15000),C67,""))</f>
        <v/>
      </c>
      <c r="G67" s="129" t="str">
        <f t="shared" si="0"/>
        <v/>
      </c>
      <c r="H67" s="131" t="str">
        <f t="shared" si="1"/>
        <v/>
      </c>
      <c r="I67" s="129" t="str">
        <f t="shared" si="10"/>
        <v/>
      </c>
      <c r="J67" s="129" t="str">
        <f t="shared" si="11"/>
        <v/>
      </c>
      <c r="K67" s="129" t="str">
        <f t="shared" si="12"/>
        <v/>
      </c>
      <c r="L67" s="131" t="str">
        <f t="shared" si="13"/>
        <v/>
      </c>
      <c r="M67" s="129" t="str">
        <f t="shared" si="6"/>
        <v/>
      </c>
      <c r="N67" s="129" t="str">
        <f t="shared" si="7"/>
        <v/>
      </c>
      <c r="O67" s="129" t="str">
        <f t="shared" si="8"/>
        <v/>
      </c>
      <c r="P67" s="131" t="str">
        <f t="shared" si="9"/>
        <v/>
      </c>
    </row>
    <row r="68" spans="2:16" hidden="1">
      <c r="B68" s="5">
        <v>65</v>
      </c>
      <c r="C68" s="6">
        <f>'RELACIÓN FACTURAS ACTUACIÓN 2'!R12</f>
        <v>0</v>
      </c>
      <c r="D68" s="6">
        <f>'RELACIÓN FACTURAS ACTUACIÓN 2'!Q12</f>
        <v>0</v>
      </c>
      <c r="E68" s="129">
        <f>'RELACIÓN FACTURAS ACTUACIÓN 2'!W12</f>
        <v>0</v>
      </c>
      <c r="F68" s="129" t="str">
        <f>IF(C68=0,"",IF(AND(COUNTIF($C$4:C68,C68)=1,SUMIF($C$4:$C$243,C68,$E$4:$E$243)&gt;=15000),C68,""))</f>
        <v/>
      </c>
      <c r="G68" s="129" t="str">
        <f t="shared" ref="G68:G131" si="18">IF(SUMIF($C$4:$C$243,F68,$E$4:$E$243)&lt;15000,"",SUMIF($C$4:$C$243,F68,$E$4:$E$243))</f>
        <v/>
      </c>
      <c r="H68" s="131" t="str">
        <f t="shared" ref="H68:H131" si="19">IFERROR(_xlfn.RANK.EQ(G68,$G$4:$G$243),"")</f>
        <v/>
      </c>
      <c r="I68" s="129" t="str">
        <f t="shared" si="10"/>
        <v/>
      </c>
      <c r="J68" s="129" t="str">
        <f t="shared" si="11"/>
        <v/>
      </c>
      <c r="K68" s="129" t="str">
        <f t="shared" si="12"/>
        <v/>
      </c>
      <c r="L68" s="131" t="str">
        <f t="shared" si="13"/>
        <v/>
      </c>
      <c r="M68" s="129" t="str">
        <f t="shared" ref="M68:M131" si="20">IF(IFERROR(VLOOKUP(B68,$H$4:$K$243,2,0),"")="","",VLOOKUP(B68,$H$4:$K$243,2,0))</f>
        <v/>
      </c>
      <c r="N68" s="129" t="str">
        <f t="shared" ref="N68:N131" si="21">IF(IFERROR(VLOOKUP(B68,$H$4:$K$243,3,0),"")="","",VLOOKUP(B68,$H$4:$K$243,3,0))</f>
        <v/>
      </c>
      <c r="O68" s="129" t="str">
        <f t="shared" ref="O68:O131" si="22">IF(IFERROR(VLOOKUP(B68,$H$4:$K$243,4,0),"")="","",VLOOKUP(B68,$H$4:$K$243,4,0))</f>
        <v/>
      </c>
      <c r="P68" s="131" t="str">
        <f t="shared" ref="P68:P131" si="23">IF(COUNTIF($C$4:$C$243,N68)=0,"",COUNTIF($C$4:$C$243,N68))</f>
        <v/>
      </c>
    </row>
    <row r="69" spans="2:16" hidden="1">
      <c r="B69" s="5">
        <v>66</v>
      </c>
      <c r="C69" s="6">
        <f>'RELACIÓN FACTURAS ACTUACIÓN 2'!R13</f>
        <v>0</v>
      </c>
      <c r="D69" s="6">
        <f>'RELACIÓN FACTURAS ACTUACIÓN 2'!Q13</f>
        <v>0</v>
      </c>
      <c r="E69" s="129">
        <f>'RELACIÓN FACTURAS ACTUACIÓN 2'!W13</f>
        <v>0</v>
      </c>
      <c r="F69" s="129" t="str">
        <f>IF(C69=0,"",IF(AND(COUNTIF($C$4:C69,C69)=1,SUMIF($C$4:$C$243,C69,$E$4:$E$243)&gt;=15000),C69,""))</f>
        <v/>
      </c>
      <c r="G69" s="129" t="str">
        <f t="shared" si="18"/>
        <v/>
      </c>
      <c r="H69" s="131" t="str">
        <f t="shared" si="19"/>
        <v/>
      </c>
      <c r="I69" s="129" t="str">
        <f t="shared" si="10"/>
        <v/>
      </c>
      <c r="J69" s="129" t="str">
        <f t="shared" si="11"/>
        <v/>
      </c>
      <c r="K69" s="129" t="str">
        <f t="shared" si="12"/>
        <v/>
      </c>
      <c r="L69" s="131" t="str">
        <f t="shared" si="13"/>
        <v/>
      </c>
      <c r="M69" s="129" t="str">
        <f t="shared" si="20"/>
        <v/>
      </c>
      <c r="N69" s="129" t="str">
        <f t="shared" si="21"/>
        <v/>
      </c>
      <c r="O69" s="129" t="str">
        <f t="shared" si="22"/>
        <v/>
      </c>
      <c r="P69" s="131" t="str">
        <f t="shared" si="23"/>
        <v/>
      </c>
    </row>
    <row r="70" spans="2:16" hidden="1">
      <c r="B70" s="5">
        <v>67</v>
      </c>
      <c r="C70" s="6">
        <f>'RELACIÓN FACTURAS ACTUACIÓN 2'!R14</f>
        <v>0</v>
      </c>
      <c r="D70" s="6">
        <f>'RELACIÓN FACTURAS ACTUACIÓN 2'!Q14</f>
        <v>0</v>
      </c>
      <c r="E70" s="129">
        <f>'RELACIÓN FACTURAS ACTUACIÓN 2'!W14</f>
        <v>0</v>
      </c>
      <c r="F70" s="129" t="str">
        <f>IF(C70=0,"",IF(AND(COUNTIF($C$4:C70,C70)=1,SUMIF($C$4:$C$243,C70,$E$4:$E$243)&gt;=15000),C70,""))</f>
        <v/>
      </c>
      <c r="G70" s="129" t="str">
        <f t="shared" si="18"/>
        <v/>
      </c>
      <c r="H70" s="131" t="str">
        <f t="shared" si="19"/>
        <v/>
      </c>
      <c r="I70" s="129" t="str">
        <f t="shared" si="10"/>
        <v/>
      </c>
      <c r="J70" s="129" t="str">
        <f t="shared" si="11"/>
        <v/>
      </c>
      <c r="K70" s="129" t="str">
        <f t="shared" si="12"/>
        <v/>
      </c>
      <c r="L70" s="131" t="str">
        <f t="shared" si="13"/>
        <v/>
      </c>
      <c r="M70" s="129" t="str">
        <f t="shared" si="20"/>
        <v/>
      </c>
      <c r="N70" s="129" t="str">
        <f t="shared" si="21"/>
        <v/>
      </c>
      <c r="O70" s="129" t="str">
        <f t="shared" si="22"/>
        <v/>
      </c>
      <c r="P70" s="131" t="str">
        <f t="shared" si="23"/>
        <v/>
      </c>
    </row>
    <row r="71" spans="2:16" hidden="1">
      <c r="B71" s="5">
        <v>68</v>
      </c>
      <c r="C71" s="6">
        <f>'RELACIÓN FACTURAS ACTUACIÓN 2'!R15</f>
        <v>0</v>
      </c>
      <c r="D71" s="6">
        <f>'RELACIÓN FACTURAS ACTUACIÓN 2'!Q15</f>
        <v>0</v>
      </c>
      <c r="E71" s="129">
        <f>'RELACIÓN FACTURAS ACTUACIÓN 2'!W15</f>
        <v>0</v>
      </c>
      <c r="F71" s="129" t="str">
        <f>IF(C71=0,"",IF(AND(COUNTIF($C$4:C71,C71)=1,SUMIF($C$4:$C$243,C71,$E$4:$E$243)&gt;=15000),C71,""))</f>
        <v/>
      </c>
      <c r="G71" s="129" t="str">
        <f t="shared" si="18"/>
        <v/>
      </c>
      <c r="H71" s="131" t="str">
        <f t="shared" si="19"/>
        <v/>
      </c>
      <c r="I71" s="129" t="str">
        <f t="shared" si="10"/>
        <v/>
      </c>
      <c r="J71" s="129" t="str">
        <f t="shared" si="11"/>
        <v/>
      </c>
      <c r="K71" s="129" t="str">
        <f t="shared" si="12"/>
        <v/>
      </c>
      <c r="L71" s="131" t="str">
        <f t="shared" si="13"/>
        <v/>
      </c>
      <c r="M71" s="129" t="str">
        <f t="shared" si="20"/>
        <v/>
      </c>
      <c r="N71" s="129" t="str">
        <f t="shared" si="21"/>
        <v/>
      </c>
      <c r="O71" s="129" t="str">
        <f t="shared" si="22"/>
        <v/>
      </c>
      <c r="P71" s="131" t="str">
        <f t="shared" si="23"/>
        <v/>
      </c>
    </row>
    <row r="72" spans="2:16" hidden="1">
      <c r="B72" s="5">
        <v>69</v>
      </c>
      <c r="C72" s="6">
        <f>'RELACIÓN FACTURAS ACTUACIÓN 2'!R16</f>
        <v>0</v>
      </c>
      <c r="D72" s="6">
        <f>'RELACIÓN FACTURAS ACTUACIÓN 2'!Q16</f>
        <v>0</v>
      </c>
      <c r="E72" s="129">
        <f>'RELACIÓN FACTURAS ACTUACIÓN 2'!W16</f>
        <v>0</v>
      </c>
      <c r="F72" s="129" t="str">
        <f>IF(C72=0,"",IF(AND(COUNTIF($C$4:C72,C72)=1,SUMIF($C$4:$C$243,C72,$E$4:$E$243)&gt;=15000),C72,""))</f>
        <v/>
      </c>
      <c r="G72" s="129" t="str">
        <f t="shared" si="18"/>
        <v/>
      </c>
      <c r="H72" s="131" t="str">
        <f t="shared" si="19"/>
        <v/>
      </c>
      <c r="I72" s="129" t="str">
        <f t="shared" si="10"/>
        <v/>
      </c>
      <c r="J72" s="129" t="str">
        <f t="shared" si="11"/>
        <v/>
      </c>
      <c r="K72" s="129" t="str">
        <f t="shared" si="12"/>
        <v/>
      </c>
      <c r="L72" s="131" t="str">
        <f t="shared" si="13"/>
        <v/>
      </c>
      <c r="M72" s="129" t="str">
        <f t="shared" si="20"/>
        <v/>
      </c>
      <c r="N72" s="129" t="str">
        <f t="shared" si="21"/>
        <v/>
      </c>
      <c r="O72" s="129" t="str">
        <f t="shared" si="22"/>
        <v/>
      </c>
      <c r="P72" s="131" t="str">
        <f t="shared" si="23"/>
        <v/>
      </c>
    </row>
    <row r="73" spans="2:16" hidden="1">
      <c r="B73" s="5">
        <v>70</v>
      </c>
      <c r="C73" s="6">
        <f>'RELACIÓN FACTURAS ACTUACIÓN 2'!R17</f>
        <v>0</v>
      </c>
      <c r="D73" s="6">
        <f>'RELACIÓN FACTURAS ACTUACIÓN 2'!Q17</f>
        <v>0</v>
      </c>
      <c r="E73" s="129">
        <f>'RELACIÓN FACTURAS ACTUACIÓN 2'!W17</f>
        <v>0</v>
      </c>
      <c r="F73" s="129" t="str">
        <f>IF(C73=0,"",IF(AND(COUNTIF($C$4:C73,C73)=1,SUMIF($C$4:$C$243,C73,$E$4:$E$243)&gt;=15000),C73,""))</f>
        <v/>
      </c>
      <c r="G73" s="129" t="str">
        <f t="shared" si="18"/>
        <v/>
      </c>
      <c r="H73" s="131" t="str">
        <f t="shared" si="19"/>
        <v/>
      </c>
      <c r="I73" s="129" t="str">
        <f t="shared" si="10"/>
        <v/>
      </c>
      <c r="J73" s="129" t="str">
        <f t="shared" si="11"/>
        <v/>
      </c>
      <c r="K73" s="129" t="str">
        <f t="shared" si="12"/>
        <v/>
      </c>
      <c r="L73" s="131" t="str">
        <f t="shared" si="13"/>
        <v/>
      </c>
      <c r="M73" s="129" t="str">
        <f t="shared" si="20"/>
        <v/>
      </c>
      <c r="N73" s="129" t="str">
        <f t="shared" si="21"/>
        <v/>
      </c>
      <c r="O73" s="129" t="str">
        <f t="shared" si="22"/>
        <v/>
      </c>
      <c r="P73" s="131" t="str">
        <f t="shared" si="23"/>
        <v/>
      </c>
    </row>
    <row r="74" spans="2:16" hidden="1">
      <c r="B74" s="5">
        <v>71</v>
      </c>
      <c r="C74" s="6">
        <f>'RELACIÓN FACTURAS ACTUACIÓN 2'!R18</f>
        <v>0</v>
      </c>
      <c r="D74" s="6">
        <f>'RELACIÓN FACTURAS ACTUACIÓN 2'!Q18</f>
        <v>0</v>
      </c>
      <c r="E74" s="129">
        <f>'RELACIÓN FACTURAS ACTUACIÓN 2'!W18</f>
        <v>0</v>
      </c>
      <c r="F74" s="129" t="str">
        <f>IF(C74=0,"",IF(AND(COUNTIF($C$4:C74,C74)=1,SUMIF($C$4:$C$243,C74,$E$4:$E$243)&gt;=15000),C74,""))</f>
        <v/>
      </c>
      <c r="G74" s="129" t="str">
        <f t="shared" si="18"/>
        <v/>
      </c>
      <c r="H74" s="131" t="str">
        <f t="shared" si="19"/>
        <v/>
      </c>
      <c r="I74" s="129" t="str">
        <f t="shared" si="10"/>
        <v/>
      </c>
      <c r="J74" s="129" t="str">
        <f t="shared" si="11"/>
        <v/>
      </c>
      <c r="K74" s="129" t="str">
        <f t="shared" si="12"/>
        <v/>
      </c>
      <c r="L74" s="131" t="str">
        <f t="shared" si="13"/>
        <v/>
      </c>
      <c r="M74" s="129" t="str">
        <f t="shared" si="20"/>
        <v/>
      </c>
      <c r="N74" s="129" t="str">
        <f t="shared" si="21"/>
        <v/>
      </c>
      <c r="O74" s="129" t="str">
        <f t="shared" si="22"/>
        <v/>
      </c>
      <c r="P74" s="131" t="str">
        <f t="shared" si="23"/>
        <v/>
      </c>
    </row>
    <row r="75" spans="2:16" hidden="1">
      <c r="B75" s="5">
        <v>72</v>
      </c>
      <c r="C75" s="6">
        <f>'RELACIÓN FACTURAS ACTUACIÓN 2'!R19</f>
        <v>0</v>
      </c>
      <c r="D75" s="6">
        <f>'RELACIÓN FACTURAS ACTUACIÓN 2'!Q19</f>
        <v>0</v>
      </c>
      <c r="E75" s="129">
        <f>'RELACIÓN FACTURAS ACTUACIÓN 2'!W19</f>
        <v>0</v>
      </c>
      <c r="F75" s="129" t="str">
        <f>IF(C75=0,"",IF(AND(COUNTIF($C$4:C75,C75)=1,SUMIF($C$4:$C$243,C75,$E$4:$E$243)&gt;=15000),C75,""))</f>
        <v/>
      </c>
      <c r="G75" s="129" t="str">
        <f t="shared" si="18"/>
        <v/>
      </c>
      <c r="H75" s="131" t="str">
        <f t="shared" si="19"/>
        <v/>
      </c>
      <c r="I75" s="129" t="str">
        <f t="shared" si="10"/>
        <v/>
      </c>
      <c r="J75" s="129" t="str">
        <f t="shared" si="11"/>
        <v/>
      </c>
      <c r="K75" s="129" t="str">
        <f t="shared" si="12"/>
        <v/>
      </c>
      <c r="L75" s="131" t="str">
        <f t="shared" si="13"/>
        <v/>
      </c>
      <c r="M75" s="129" t="str">
        <f t="shared" si="20"/>
        <v/>
      </c>
      <c r="N75" s="129" t="str">
        <f t="shared" si="21"/>
        <v/>
      </c>
      <c r="O75" s="129" t="str">
        <f t="shared" si="22"/>
        <v/>
      </c>
      <c r="P75" s="131" t="str">
        <f t="shared" si="23"/>
        <v/>
      </c>
    </row>
    <row r="76" spans="2:16" hidden="1">
      <c r="B76" s="5">
        <v>73</v>
      </c>
      <c r="C76" s="6">
        <f>'RELACIÓN FACTURAS ACTUACIÓN 2'!R20</f>
        <v>0</v>
      </c>
      <c r="D76" s="6">
        <f>'RELACIÓN FACTURAS ACTUACIÓN 2'!Q20</f>
        <v>0</v>
      </c>
      <c r="E76" s="129">
        <f>'RELACIÓN FACTURAS ACTUACIÓN 2'!W20</f>
        <v>0</v>
      </c>
      <c r="F76" s="129" t="str">
        <f>IF(C76=0,"",IF(AND(COUNTIF($C$4:C76,C76)=1,SUMIF($C$4:$C$243,C76,$E$4:$E$243)&gt;=15000),C76,""))</f>
        <v/>
      </c>
      <c r="G76" s="129" t="str">
        <f t="shared" si="18"/>
        <v/>
      </c>
      <c r="H76" s="131" t="str">
        <f t="shared" si="19"/>
        <v/>
      </c>
      <c r="I76" s="129" t="str">
        <f t="shared" si="10"/>
        <v/>
      </c>
      <c r="J76" s="129" t="str">
        <f t="shared" si="11"/>
        <v/>
      </c>
      <c r="K76" s="129" t="str">
        <f t="shared" si="12"/>
        <v/>
      </c>
      <c r="L76" s="131" t="str">
        <f t="shared" si="13"/>
        <v/>
      </c>
      <c r="M76" s="129" t="str">
        <f t="shared" si="20"/>
        <v/>
      </c>
      <c r="N76" s="129" t="str">
        <f t="shared" si="21"/>
        <v/>
      </c>
      <c r="O76" s="129" t="str">
        <f t="shared" si="22"/>
        <v/>
      </c>
      <c r="P76" s="131" t="str">
        <f t="shared" si="23"/>
        <v/>
      </c>
    </row>
    <row r="77" spans="2:16" hidden="1">
      <c r="B77" s="5">
        <v>74</v>
      </c>
      <c r="C77" s="6">
        <f>'RELACIÓN FACTURAS ACTUACIÓN 2'!R21</f>
        <v>0</v>
      </c>
      <c r="D77" s="6">
        <f>'RELACIÓN FACTURAS ACTUACIÓN 2'!Q21</f>
        <v>0</v>
      </c>
      <c r="E77" s="129">
        <f>'RELACIÓN FACTURAS ACTUACIÓN 2'!W21</f>
        <v>0</v>
      </c>
      <c r="F77" s="129" t="str">
        <f>IF(C77=0,"",IF(AND(COUNTIF($C$4:C77,C77)=1,SUMIF($C$4:$C$243,C77,$E$4:$E$243)&gt;=15000),C77,""))</f>
        <v/>
      </c>
      <c r="G77" s="129" t="str">
        <f t="shared" si="18"/>
        <v/>
      </c>
      <c r="H77" s="131" t="str">
        <f t="shared" si="19"/>
        <v/>
      </c>
      <c r="I77" s="129" t="str">
        <f t="shared" si="10"/>
        <v/>
      </c>
      <c r="J77" s="129" t="str">
        <f t="shared" si="11"/>
        <v/>
      </c>
      <c r="K77" s="129" t="str">
        <f t="shared" si="12"/>
        <v/>
      </c>
      <c r="L77" s="131" t="str">
        <f t="shared" si="13"/>
        <v/>
      </c>
      <c r="M77" s="129" t="str">
        <f t="shared" si="20"/>
        <v/>
      </c>
      <c r="N77" s="129" t="str">
        <f t="shared" si="21"/>
        <v/>
      </c>
      <c r="O77" s="129" t="str">
        <f t="shared" si="22"/>
        <v/>
      </c>
      <c r="P77" s="131" t="str">
        <f t="shared" si="23"/>
        <v/>
      </c>
    </row>
    <row r="78" spans="2:16" hidden="1">
      <c r="B78" s="5">
        <v>75</v>
      </c>
      <c r="C78" s="6">
        <f>'RELACIÓN FACTURAS ACTUACIÓN 2'!R22</f>
        <v>0</v>
      </c>
      <c r="D78" s="6">
        <f>'RELACIÓN FACTURAS ACTUACIÓN 2'!Q22</f>
        <v>0</v>
      </c>
      <c r="E78" s="129">
        <f>'RELACIÓN FACTURAS ACTUACIÓN 2'!W22</f>
        <v>0</v>
      </c>
      <c r="F78" s="129" t="str">
        <f>IF(C78=0,"",IF(AND(COUNTIF($C$4:C78,C78)=1,SUMIF($C$4:$C$243,C78,$E$4:$E$243)&gt;=15000),C78,""))</f>
        <v/>
      </c>
      <c r="G78" s="129" t="str">
        <f t="shared" si="18"/>
        <v/>
      </c>
      <c r="H78" s="131" t="str">
        <f t="shared" si="19"/>
        <v/>
      </c>
      <c r="I78" s="129" t="str">
        <f t="shared" si="10"/>
        <v/>
      </c>
      <c r="J78" s="129" t="str">
        <f t="shared" si="11"/>
        <v/>
      </c>
      <c r="K78" s="129" t="str">
        <f t="shared" si="12"/>
        <v/>
      </c>
      <c r="L78" s="131" t="str">
        <f t="shared" si="13"/>
        <v/>
      </c>
      <c r="M78" s="129" t="str">
        <f t="shared" si="20"/>
        <v/>
      </c>
      <c r="N78" s="129" t="str">
        <f t="shared" si="21"/>
        <v/>
      </c>
      <c r="O78" s="129" t="str">
        <f t="shared" si="22"/>
        <v/>
      </c>
      <c r="P78" s="131" t="str">
        <f t="shared" si="23"/>
        <v/>
      </c>
    </row>
    <row r="79" spans="2:16" hidden="1">
      <c r="B79" s="5">
        <v>76</v>
      </c>
      <c r="C79" s="6">
        <f>'RELACIÓN FACTURAS ACTUACIÓN 2'!R23</f>
        <v>0</v>
      </c>
      <c r="D79" s="6">
        <f>'RELACIÓN FACTURAS ACTUACIÓN 2'!Q23</f>
        <v>0</v>
      </c>
      <c r="E79" s="129">
        <f>'RELACIÓN FACTURAS ACTUACIÓN 2'!W23</f>
        <v>0</v>
      </c>
      <c r="F79" s="129" t="str">
        <f>IF(C79=0,"",IF(AND(COUNTIF($C$4:C79,C79)=1,SUMIF($C$4:$C$243,C79,$E$4:$E$243)&gt;=15000),C79,""))</f>
        <v/>
      </c>
      <c r="G79" s="129" t="str">
        <f t="shared" si="18"/>
        <v/>
      </c>
      <c r="H79" s="131" t="str">
        <f t="shared" si="19"/>
        <v/>
      </c>
      <c r="I79" s="129" t="str">
        <f t="shared" si="10"/>
        <v/>
      </c>
      <c r="J79" s="129" t="str">
        <f t="shared" si="11"/>
        <v/>
      </c>
      <c r="K79" s="129" t="str">
        <f t="shared" si="12"/>
        <v/>
      </c>
      <c r="L79" s="131" t="str">
        <f t="shared" si="13"/>
        <v/>
      </c>
      <c r="M79" s="129" t="str">
        <f t="shared" si="20"/>
        <v/>
      </c>
      <c r="N79" s="129" t="str">
        <f t="shared" si="21"/>
        <v/>
      </c>
      <c r="O79" s="129" t="str">
        <f t="shared" si="22"/>
        <v/>
      </c>
      <c r="P79" s="131" t="str">
        <f t="shared" si="23"/>
        <v/>
      </c>
    </row>
    <row r="80" spans="2:16" hidden="1">
      <c r="B80" s="5">
        <v>77</v>
      </c>
      <c r="C80" s="6">
        <f>'RELACIÓN FACTURAS ACTUACIÓN 2'!R24</f>
        <v>0</v>
      </c>
      <c r="D80" s="6">
        <f>'RELACIÓN FACTURAS ACTUACIÓN 2'!Q24</f>
        <v>0</v>
      </c>
      <c r="E80" s="129">
        <f>'RELACIÓN FACTURAS ACTUACIÓN 2'!W24</f>
        <v>0</v>
      </c>
      <c r="F80" s="129" t="str">
        <f>IF(C80=0,"",IF(AND(COUNTIF($C$4:C80,C80)=1,SUMIF($C$4:$C$243,C80,$E$4:$E$243)&gt;=15000),C80,""))</f>
        <v/>
      </c>
      <c r="G80" s="129" t="str">
        <f t="shared" si="18"/>
        <v/>
      </c>
      <c r="H80" s="131" t="str">
        <f t="shared" si="19"/>
        <v/>
      </c>
      <c r="I80" s="129" t="str">
        <f t="shared" si="10"/>
        <v/>
      </c>
      <c r="J80" s="129" t="str">
        <f t="shared" si="11"/>
        <v/>
      </c>
      <c r="K80" s="129" t="str">
        <f t="shared" si="12"/>
        <v/>
      </c>
      <c r="L80" s="131" t="str">
        <f t="shared" si="13"/>
        <v/>
      </c>
      <c r="M80" s="129" t="str">
        <f t="shared" si="20"/>
        <v/>
      </c>
      <c r="N80" s="129" t="str">
        <f t="shared" si="21"/>
        <v/>
      </c>
      <c r="O80" s="129" t="str">
        <f t="shared" si="22"/>
        <v/>
      </c>
      <c r="P80" s="131" t="str">
        <f t="shared" si="23"/>
        <v/>
      </c>
    </row>
    <row r="81" spans="2:16" hidden="1">
      <c r="B81" s="5">
        <v>78</v>
      </c>
      <c r="C81" s="6">
        <f>'RELACIÓN FACTURAS ACTUACIÓN 2'!R25</f>
        <v>0</v>
      </c>
      <c r="D81" s="6">
        <f>'RELACIÓN FACTURAS ACTUACIÓN 2'!Q25</f>
        <v>0</v>
      </c>
      <c r="E81" s="129">
        <f>'RELACIÓN FACTURAS ACTUACIÓN 2'!W25</f>
        <v>0</v>
      </c>
      <c r="F81" s="129" t="str">
        <f>IF(C81=0,"",IF(AND(COUNTIF($C$4:C81,C81)=1,SUMIF($C$4:$C$243,C81,$E$4:$E$243)&gt;=15000),C81,""))</f>
        <v/>
      </c>
      <c r="G81" s="129" t="str">
        <f t="shared" si="18"/>
        <v/>
      </c>
      <c r="H81" s="131" t="str">
        <f t="shared" si="19"/>
        <v/>
      </c>
      <c r="I81" s="129" t="str">
        <f t="shared" si="10"/>
        <v/>
      </c>
      <c r="J81" s="129" t="str">
        <f t="shared" si="11"/>
        <v/>
      </c>
      <c r="K81" s="129" t="str">
        <f t="shared" si="12"/>
        <v/>
      </c>
      <c r="L81" s="131" t="str">
        <f t="shared" si="13"/>
        <v/>
      </c>
      <c r="M81" s="129" t="str">
        <f t="shared" si="20"/>
        <v/>
      </c>
      <c r="N81" s="129" t="str">
        <f t="shared" si="21"/>
        <v/>
      </c>
      <c r="O81" s="129" t="str">
        <f t="shared" si="22"/>
        <v/>
      </c>
      <c r="P81" s="131" t="str">
        <f t="shared" si="23"/>
        <v/>
      </c>
    </row>
    <row r="82" spans="2:16" hidden="1">
      <c r="B82" s="5">
        <v>79</v>
      </c>
      <c r="C82" s="6">
        <f>'RELACIÓN FACTURAS ACTUACIÓN 2'!R26</f>
        <v>0</v>
      </c>
      <c r="D82" s="6">
        <f>'RELACIÓN FACTURAS ACTUACIÓN 2'!Q26</f>
        <v>0</v>
      </c>
      <c r="E82" s="129">
        <f>'RELACIÓN FACTURAS ACTUACIÓN 2'!W26</f>
        <v>0</v>
      </c>
      <c r="F82" s="129" t="str">
        <f>IF(C82=0,"",IF(AND(COUNTIF($C$4:C82,C82)=1,SUMIF($C$4:$C$243,C82,$E$4:$E$243)&gt;=15000),C82,""))</f>
        <v/>
      </c>
      <c r="G82" s="129" t="str">
        <f t="shared" si="18"/>
        <v/>
      </c>
      <c r="H82" s="131" t="str">
        <f t="shared" si="19"/>
        <v/>
      </c>
      <c r="I82" s="129" t="str">
        <f t="shared" si="10"/>
        <v/>
      </c>
      <c r="J82" s="129" t="str">
        <f t="shared" si="11"/>
        <v/>
      </c>
      <c r="K82" s="129" t="str">
        <f t="shared" si="12"/>
        <v/>
      </c>
      <c r="L82" s="131" t="str">
        <f t="shared" si="13"/>
        <v/>
      </c>
      <c r="M82" s="129" t="str">
        <f t="shared" si="20"/>
        <v/>
      </c>
      <c r="N82" s="129" t="str">
        <f t="shared" si="21"/>
        <v/>
      </c>
      <c r="O82" s="129" t="str">
        <f t="shared" si="22"/>
        <v/>
      </c>
      <c r="P82" s="131" t="str">
        <f t="shared" si="23"/>
        <v/>
      </c>
    </row>
    <row r="83" spans="2:16" hidden="1">
      <c r="B83" s="5">
        <v>80</v>
      </c>
      <c r="C83" s="6">
        <f>'RELACIÓN FACTURAS ACTUACIÓN 2'!R27</f>
        <v>0</v>
      </c>
      <c r="D83" s="6">
        <f>'RELACIÓN FACTURAS ACTUACIÓN 2'!Q27</f>
        <v>0</v>
      </c>
      <c r="E83" s="129">
        <f>'RELACIÓN FACTURAS ACTUACIÓN 2'!W27</f>
        <v>0</v>
      </c>
      <c r="F83" s="129" t="str">
        <f>IF(C83=0,"",IF(AND(COUNTIF($C$4:C83,C83)=1,SUMIF($C$4:$C$243,C83,$E$4:$E$243)&gt;=15000),C83,""))</f>
        <v/>
      </c>
      <c r="G83" s="129" t="str">
        <f t="shared" si="18"/>
        <v/>
      </c>
      <c r="H83" s="131" t="str">
        <f t="shared" si="19"/>
        <v/>
      </c>
      <c r="I83" s="129" t="str">
        <f t="shared" si="10"/>
        <v/>
      </c>
      <c r="J83" s="129" t="str">
        <f t="shared" si="11"/>
        <v/>
      </c>
      <c r="K83" s="129" t="str">
        <f t="shared" si="12"/>
        <v/>
      </c>
      <c r="L83" s="131" t="str">
        <f t="shared" si="13"/>
        <v/>
      </c>
      <c r="M83" s="129" t="str">
        <f t="shared" si="20"/>
        <v/>
      </c>
      <c r="N83" s="129" t="str">
        <f t="shared" si="21"/>
        <v/>
      </c>
      <c r="O83" s="129" t="str">
        <f t="shared" si="22"/>
        <v/>
      </c>
      <c r="P83" s="131" t="str">
        <f t="shared" si="23"/>
        <v/>
      </c>
    </row>
    <row r="84" spans="2:16" hidden="1">
      <c r="B84" s="5">
        <v>81</v>
      </c>
      <c r="C84" s="6">
        <f>'RELACIÓN FACTURAS ACTUACIÓN 2'!R28</f>
        <v>0</v>
      </c>
      <c r="D84" s="6">
        <f>'RELACIÓN FACTURAS ACTUACIÓN 2'!Q28</f>
        <v>0</v>
      </c>
      <c r="E84" s="129">
        <f>'RELACIÓN FACTURAS ACTUACIÓN 2'!W28</f>
        <v>0</v>
      </c>
      <c r="F84" s="129" t="str">
        <f>IF(C84=0,"",IF(AND(COUNTIF($C$4:C84,C84)=1,SUMIF($C$4:$C$243,C84,$E$4:$E$243)&gt;=15000),C84,""))</f>
        <v/>
      </c>
      <c r="G84" s="129" t="str">
        <f t="shared" si="18"/>
        <v/>
      </c>
      <c r="H84" s="131" t="str">
        <f t="shared" si="19"/>
        <v/>
      </c>
      <c r="I84" s="129" t="str">
        <f t="shared" si="10"/>
        <v/>
      </c>
      <c r="J84" s="129" t="str">
        <f t="shared" si="11"/>
        <v/>
      </c>
      <c r="K84" s="129" t="str">
        <f t="shared" si="12"/>
        <v/>
      </c>
      <c r="L84" s="131" t="str">
        <f t="shared" si="13"/>
        <v/>
      </c>
      <c r="M84" s="129" t="str">
        <f t="shared" si="20"/>
        <v/>
      </c>
      <c r="N84" s="129" t="str">
        <f t="shared" si="21"/>
        <v/>
      </c>
      <c r="O84" s="129" t="str">
        <f t="shared" si="22"/>
        <v/>
      </c>
      <c r="P84" s="131" t="str">
        <f t="shared" si="23"/>
        <v/>
      </c>
    </row>
    <row r="85" spans="2:16" hidden="1">
      <c r="B85" s="5">
        <v>82</v>
      </c>
      <c r="C85" s="6">
        <f>'RELACIÓN FACTURAS ACTUACIÓN 2'!R29</f>
        <v>0</v>
      </c>
      <c r="D85" s="6">
        <f>'RELACIÓN FACTURAS ACTUACIÓN 2'!Q29</f>
        <v>0</v>
      </c>
      <c r="E85" s="129">
        <f>'RELACIÓN FACTURAS ACTUACIÓN 2'!W29</f>
        <v>0</v>
      </c>
      <c r="F85" s="129" t="str">
        <f>IF(C85=0,"",IF(AND(COUNTIF($C$4:C85,C85)=1,SUMIF($C$4:$C$243,C85,$E$4:$E$243)&gt;=15000),C85,""))</f>
        <v/>
      </c>
      <c r="G85" s="129" t="str">
        <f t="shared" si="18"/>
        <v/>
      </c>
      <c r="H85" s="131" t="str">
        <f t="shared" si="19"/>
        <v/>
      </c>
      <c r="I85" s="129" t="str">
        <f t="shared" si="10"/>
        <v/>
      </c>
      <c r="J85" s="129" t="str">
        <f t="shared" si="11"/>
        <v/>
      </c>
      <c r="K85" s="129" t="str">
        <f t="shared" si="12"/>
        <v/>
      </c>
      <c r="L85" s="131" t="str">
        <f t="shared" si="13"/>
        <v/>
      </c>
      <c r="M85" s="129" t="str">
        <f t="shared" si="20"/>
        <v/>
      </c>
      <c r="N85" s="129" t="str">
        <f t="shared" si="21"/>
        <v/>
      </c>
      <c r="O85" s="129" t="str">
        <f t="shared" si="22"/>
        <v/>
      </c>
      <c r="P85" s="131" t="str">
        <f t="shared" si="23"/>
        <v/>
      </c>
    </row>
    <row r="86" spans="2:16" hidden="1">
      <c r="B86" s="5">
        <v>83</v>
      </c>
      <c r="C86" s="6">
        <f>'RELACIÓN FACTURAS ACTUACIÓN 2'!R30</f>
        <v>0</v>
      </c>
      <c r="D86" s="6">
        <f>'RELACIÓN FACTURAS ACTUACIÓN 2'!Q30</f>
        <v>0</v>
      </c>
      <c r="E86" s="129">
        <f>'RELACIÓN FACTURAS ACTUACIÓN 2'!W30</f>
        <v>0</v>
      </c>
      <c r="F86" s="129" t="str">
        <f>IF(C86=0,"",IF(AND(COUNTIF($C$4:C86,C86)=1,SUMIF($C$4:$C$243,C86,$E$4:$E$243)&gt;=15000),C86,""))</f>
        <v/>
      </c>
      <c r="G86" s="129" t="str">
        <f t="shared" si="18"/>
        <v/>
      </c>
      <c r="H86" s="131" t="str">
        <f t="shared" si="19"/>
        <v/>
      </c>
      <c r="I86" s="129" t="str">
        <f t="shared" si="10"/>
        <v/>
      </c>
      <c r="J86" s="129" t="str">
        <f t="shared" si="11"/>
        <v/>
      </c>
      <c r="K86" s="129" t="str">
        <f t="shared" si="12"/>
        <v/>
      </c>
      <c r="L86" s="131" t="str">
        <f t="shared" si="13"/>
        <v/>
      </c>
      <c r="M86" s="129" t="str">
        <f t="shared" si="20"/>
        <v/>
      </c>
      <c r="N86" s="129" t="str">
        <f t="shared" si="21"/>
        <v/>
      </c>
      <c r="O86" s="129" t="str">
        <f t="shared" si="22"/>
        <v/>
      </c>
      <c r="P86" s="131" t="str">
        <f t="shared" si="23"/>
        <v/>
      </c>
    </row>
    <row r="87" spans="2:16" hidden="1">
      <c r="B87" s="5">
        <v>84</v>
      </c>
      <c r="C87" s="6">
        <f>'RELACIÓN FACTURAS ACTUACIÓN 2'!R31</f>
        <v>0</v>
      </c>
      <c r="D87" s="6">
        <f>'RELACIÓN FACTURAS ACTUACIÓN 2'!Q31</f>
        <v>0</v>
      </c>
      <c r="E87" s="129">
        <f>'RELACIÓN FACTURAS ACTUACIÓN 2'!W31</f>
        <v>0</v>
      </c>
      <c r="F87" s="129" t="str">
        <f>IF(C87=0,"",IF(AND(COUNTIF($C$4:C87,C87)=1,SUMIF($C$4:$C$243,C87,$E$4:$E$243)&gt;=15000),C87,""))</f>
        <v/>
      </c>
      <c r="G87" s="129" t="str">
        <f t="shared" si="18"/>
        <v/>
      </c>
      <c r="H87" s="131" t="str">
        <f t="shared" si="19"/>
        <v/>
      </c>
      <c r="I87" s="129" t="str">
        <f t="shared" si="10"/>
        <v/>
      </c>
      <c r="J87" s="129" t="str">
        <f t="shared" si="11"/>
        <v/>
      </c>
      <c r="K87" s="129" t="str">
        <f t="shared" si="12"/>
        <v/>
      </c>
      <c r="L87" s="131" t="str">
        <f t="shared" si="13"/>
        <v/>
      </c>
      <c r="M87" s="129" t="str">
        <f t="shared" si="20"/>
        <v/>
      </c>
      <c r="N87" s="129" t="str">
        <f t="shared" si="21"/>
        <v/>
      </c>
      <c r="O87" s="129" t="str">
        <f t="shared" si="22"/>
        <v/>
      </c>
      <c r="P87" s="131" t="str">
        <f t="shared" si="23"/>
        <v/>
      </c>
    </row>
    <row r="88" spans="2:16" hidden="1">
      <c r="B88" s="5">
        <v>85</v>
      </c>
      <c r="C88" s="6">
        <f>'RELACIÓN FACTURAS ACTUACIÓN 2'!R32</f>
        <v>0</v>
      </c>
      <c r="D88" s="6">
        <f>'RELACIÓN FACTURAS ACTUACIÓN 2'!Q32</f>
        <v>0</v>
      </c>
      <c r="E88" s="129">
        <f>'RELACIÓN FACTURAS ACTUACIÓN 2'!W32</f>
        <v>0</v>
      </c>
      <c r="F88" s="129" t="str">
        <f>IF(C88=0,"",IF(AND(COUNTIF($C$4:C88,C88)=1,SUMIF($C$4:$C$243,C88,$E$4:$E$243)&gt;=15000),C88,""))</f>
        <v/>
      </c>
      <c r="G88" s="129" t="str">
        <f t="shared" si="18"/>
        <v/>
      </c>
      <c r="H88" s="131" t="str">
        <f t="shared" si="19"/>
        <v/>
      </c>
      <c r="I88" s="129" t="str">
        <f t="shared" si="10"/>
        <v/>
      </c>
      <c r="J88" s="129" t="str">
        <f t="shared" si="11"/>
        <v/>
      </c>
      <c r="K88" s="129" t="str">
        <f t="shared" si="12"/>
        <v/>
      </c>
      <c r="L88" s="131" t="str">
        <f t="shared" si="13"/>
        <v/>
      </c>
      <c r="M88" s="129" t="str">
        <f t="shared" si="20"/>
        <v/>
      </c>
      <c r="N88" s="129" t="str">
        <f t="shared" si="21"/>
        <v/>
      </c>
      <c r="O88" s="129" t="str">
        <f t="shared" si="22"/>
        <v/>
      </c>
      <c r="P88" s="131" t="str">
        <f t="shared" si="23"/>
        <v/>
      </c>
    </row>
    <row r="89" spans="2:16" hidden="1">
      <c r="B89" s="5">
        <v>86</v>
      </c>
      <c r="C89" s="6">
        <f>'RELACIÓN FACTURAS ACTUACIÓN 2'!R33</f>
        <v>0</v>
      </c>
      <c r="D89" s="6">
        <f>'RELACIÓN FACTURAS ACTUACIÓN 2'!Q33</f>
        <v>0</v>
      </c>
      <c r="E89" s="129">
        <f>'RELACIÓN FACTURAS ACTUACIÓN 2'!W33</f>
        <v>0</v>
      </c>
      <c r="F89" s="129" t="str">
        <f>IF(C89=0,"",IF(AND(COUNTIF($C$4:C89,C89)=1,SUMIF($C$4:$C$243,C89,$E$4:$E$243)&gt;=15000),C89,""))</f>
        <v/>
      </c>
      <c r="G89" s="129" t="str">
        <f t="shared" si="18"/>
        <v/>
      </c>
      <c r="H89" s="131" t="str">
        <f t="shared" si="19"/>
        <v/>
      </c>
      <c r="I89" s="129" t="str">
        <f t="shared" si="10"/>
        <v/>
      </c>
      <c r="J89" s="129" t="str">
        <f t="shared" si="11"/>
        <v/>
      </c>
      <c r="K89" s="129" t="str">
        <f t="shared" si="12"/>
        <v/>
      </c>
      <c r="L89" s="131" t="str">
        <f t="shared" si="13"/>
        <v/>
      </c>
      <c r="M89" s="129" t="str">
        <f t="shared" si="20"/>
        <v/>
      </c>
      <c r="N89" s="129" t="str">
        <f t="shared" si="21"/>
        <v/>
      </c>
      <c r="O89" s="129" t="str">
        <f t="shared" si="22"/>
        <v/>
      </c>
      <c r="P89" s="131" t="str">
        <f t="shared" si="23"/>
        <v/>
      </c>
    </row>
    <row r="90" spans="2:16" hidden="1">
      <c r="B90" s="5">
        <v>87</v>
      </c>
      <c r="C90" s="6">
        <f>'RELACIÓN FACTURAS ACTUACIÓN 2'!R34</f>
        <v>0</v>
      </c>
      <c r="D90" s="6">
        <f>'RELACIÓN FACTURAS ACTUACIÓN 2'!Q34</f>
        <v>0</v>
      </c>
      <c r="E90" s="129">
        <f>'RELACIÓN FACTURAS ACTUACIÓN 2'!W34</f>
        <v>0</v>
      </c>
      <c r="F90" s="129" t="str">
        <f>IF(C90=0,"",IF(AND(COUNTIF($C$4:C90,C90)=1,SUMIF($C$4:$C$243,C90,$E$4:$E$243)&gt;=15000),C90,""))</f>
        <v/>
      </c>
      <c r="G90" s="129" t="str">
        <f t="shared" si="18"/>
        <v/>
      </c>
      <c r="H90" s="131" t="str">
        <f t="shared" si="19"/>
        <v/>
      </c>
      <c r="I90" s="129" t="str">
        <f t="shared" ref="I90:I193" si="24">IF(H90="","",D90)</f>
        <v/>
      </c>
      <c r="J90" s="129" t="str">
        <f t="shared" ref="J90:J193" si="25">IF(H90="","",C90)</f>
        <v/>
      </c>
      <c r="K90" s="129" t="str">
        <f t="shared" ref="K90:K193" si="26">IF(H90="","",G90)</f>
        <v/>
      </c>
      <c r="L90" s="131" t="str">
        <f t="shared" ref="L90:L193" si="27">IF(M90&lt;&gt;"",B90,"")</f>
        <v/>
      </c>
      <c r="M90" s="129" t="str">
        <f t="shared" si="20"/>
        <v/>
      </c>
      <c r="N90" s="129" t="str">
        <f t="shared" si="21"/>
        <v/>
      </c>
      <c r="O90" s="129" t="str">
        <f t="shared" si="22"/>
        <v/>
      </c>
      <c r="P90" s="131" t="str">
        <f t="shared" si="23"/>
        <v/>
      </c>
    </row>
    <row r="91" spans="2:16" hidden="1">
      <c r="B91" s="5">
        <v>88</v>
      </c>
      <c r="C91" s="6">
        <f>'RELACIÓN FACTURAS ACTUACIÓN 2'!R35</f>
        <v>0</v>
      </c>
      <c r="D91" s="6">
        <f>'RELACIÓN FACTURAS ACTUACIÓN 2'!Q35</f>
        <v>0</v>
      </c>
      <c r="E91" s="129">
        <f>'RELACIÓN FACTURAS ACTUACIÓN 2'!W35</f>
        <v>0</v>
      </c>
      <c r="F91" s="129" t="str">
        <f>IF(C91=0,"",IF(AND(COUNTIF($C$4:C91,C91)=1,SUMIF($C$4:$C$243,C91,$E$4:$E$243)&gt;=15000),C91,""))</f>
        <v/>
      </c>
      <c r="G91" s="129" t="str">
        <f t="shared" si="18"/>
        <v/>
      </c>
      <c r="H91" s="131" t="str">
        <f t="shared" si="19"/>
        <v/>
      </c>
      <c r="I91" s="129" t="str">
        <f t="shared" si="24"/>
        <v/>
      </c>
      <c r="J91" s="129" t="str">
        <f t="shared" si="25"/>
        <v/>
      </c>
      <c r="K91" s="129" t="str">
        <f t="shared" si="26"/>
        <v/>
      </c>
      <c r="L91" s="131" t="str">
        <f t="shared" si="27"/>
        <v/>
      </c>
      <c r="M91" s="129" t="str">
        <f t="shared" si="20"/>
        <v/>
      </c>
      <c r="N91" s="129" t="str">
        <f t="shared" si="21"/>
        <v/>
      </c>
      <c r="O91" s="129" t="str">
        <f t="shared" si="22"/>
        <v/>
      </c>
      <c r="P91" s="131" t="str">
        <f t="shared" si="23"/>
        <v/>
      </c>
    </row>
    <row r="92" spans="2:16" hidden="1">
      <c r="B92" s="5">
        <v>89</v>
      </c>
      <c r="C92" s="6">
        <f>'RELACIÓN FACTURAS ACTUACIÓN 2'!R36</f>
        <v>0</v>
      </c>
      <c r="D92" s="6">
        <f>'RELACIÓN FACTURAS ACTUACIÓN 2'!Q36</f>
        <v>0</v>
      </c>
      <c r="E92" s="129">
        <f>'RELACIÓN FACTURAS ACTUACIÓN 2'!W36</f>
        <v>0</v>
      </c>
      <c r="F92" s="129" t="str">
        <f>IF(C92=0,"",IF(AND(COUNTIF($C$4:C92,C92)=1,SUMIF($C$4:$C$243,C92,$E$4:$E$243)&gt;=15000),C92,""))</f>
        <v/>
      </c>
      <c r="G92" s="129" t="str">
        <f t="shared" si="18"/>
        <v/>
      </c>
      <c r="H92" s="131" t="str">
        <f t="shared" si="19"/>
        <v/>
      </c>
      <c r="I92" s="129" t="str">
        <f t="shared" si="24"/>
        <v/>
      </c>
      <c r="J92" s="129" t="str">
        <f t="shared" si="25"/>
        <v/>
      </c>
      <c r="K92" s="129" t="str">
        <f t="shared" si="26"/>
        <v/>
      </c>
      <c r="L92" s="131" t="str">
        <f t="shared" si="27"/>
        <v/>
      </c>
      <c r="M92" s="129" t="str">
        <f t="shared" si="20"/>
        <v/>
      </c>
      <c r="N92" s="129" t="str">
        <f t="shared" si="21"/>
        <v/>
      </c>
      <c r="O92" s="129" t="str">
        <f t="shared" si="22"/>
        <v/>
      </c>
      <c r="P92" s="131" t="str">
        <f t="shared" si="23"/>
        <v/>
      </c>
    </row>
    <row r="93" spans="2:16" hidden="1">
      <c r="B93" s="5">
        <v>90</v>
      </c>
      <c r="C93" s="6">
        <f>'RELACIÓN FACTURAS ACTUACIÓN 2'!R37</f>
        <v>0</v>
      </c>
      <c r="D93" s="6">
        <f>'RELACIÓN FACTURAS ACTUACIÓN 2'!Q37</f>
        <v>0</v>
      </c>
      <c r="E93" s="129">
        <f>'RELACIÓN FACTURAS ACTUACIÓN 2'!W37</f>
        <v>0</v>
      </c>
      <c r="F93" s="129" t="str">
        <f>IF(C93=0,"",IF(AND(COUNTIF($C$4:C93,C93)=1,SUMIF($C$4:$C$243,C93,$E$4:$E$243)&gt;=15000),C93,""))</f>
        <v/>
      </c>
      <c r="G93" s="129" t="str">
        <f t="shared" si="18"/>
        <v/>
      </c>
      <c r="H93" s="131" t="str">
        <f t="shared" si="19"/>
        <v/>
      </c>
      <c r="I93" s="129" t="str">
        <f t="shared" si="24"/>
        <v/>
      </c>
      <c r="J93" s="129" t="str">
        <f t="shared" si="25"/>
        <v/>
      </c>
      <c r="K93" s="129" t="str">
        <f t="shared" si="26"/>
        <v/>
      </c>
      <c r="L93" s="131" t="str">
        <f t="shared" si="27"/>
        <v/>
      </c>
      <c r="M93" s="129" t="str">
        <f t="shared" si="20"/>
        <v/>
      </c>
      <c r="N93" s="129" t="str">
        <f t="shared" si="21"/>
        <v/>
      </c>
      <c r="O93" s="129" t="str">
        <f t="shared" si="22"/>
        <v/>
      </c>
      <c r="P93" s="131" t="str">
        <f t="shared" si="23"/>
        <v/>
      </c>
    </row>
    <row r="94" spans="2:16" hidden="1">
      <c r="B94" s="5">
        <v>91</v>
      </c>
      <c r="C94" s="6">
        <f>'RELACIÓN FACTURAS ACTUACIÓN 2'!R38</f>
        <v>0</v>
      </c>
      <c r="D94" s="6">
        <f>'RELACIÓN FACTURAS ACTUACIÓN 2'!Q38</f>
        <v>0</v>
      </c>
      <c r="E94" s="129">
        <f>'RELACIÓN FACTURAS ACTUACIÓN 2'!W38</f>
        <v>0</v>
      </c>
      <c r="F94" s="129" t="str">
        <f>IF(C94=0,"",IF(AND(COUNTIF($C$4:C94,C94)=1,SUMIF($C$4:$C$243,C94,$E$4:$E$243)&gt;=15000),C94,""))</f>
        <v/>
      </c>
      <c r="G94" s="129" t="str">
        <f t="shared" si="18"/>
        <v/>
      </c>
      <c r="H94" s="131" t="str">
        <f t="shared" si="19"/>
        <v/>
      </c>
      <c r="I94" s="129" t="str">
        <f t="shared" si="24"/>
        <v/>
      </c>
      <c r="J94" s="129" t="str">
        <f t="shared" si="25"/>
        <v/>
      </c>
      <c r="K94" s="129" t="str">
        <f t="shared" si="26"/>
        <v/>
      </c>
      <c r="L94" s="131" t="str">
        <f t="shared" si="27"/>
        <v/>
      </c>
      <c r="M94" s="129" t="str">
        <f t="shared" si="20"/>
        <v/>
      </c>
      <c r="N94" s="129" t="str">
        <f t="shared" si="21"/>
        <v/>
      </c>
      <c r="O94" s="129" t="str">
        <f t="shared" si="22"/>
        <v/>
      </c>
      <c r="P94" s="131" t="str">
        <f t="shared" si="23"/>
        <v/>
      </c>
    </row>
    <row r="95" spans="2:16" hidden="1">
      <c r="B95" s="5">
        <v>92</v>
      </c>
      <c r="C95" s="6">
        <f>'RELACIÓN FACTURAS ACTUACIÓN 2'!R39</f>
        <v>0</v>
      </c>
      <c r="D95" s="6">
        <f>'RELACIÓN FACTURAS ACTUACIÓN 2'!Q39</f>
        <v>0</v>
      </c>
      <c r="E95" s="129">
        <f>'RELACIÓN FACTURAS ACTUACIÓN 2'!W39</f>
        <v>0</v>
      </c>
      <c r="F95" s="129" t="str">
        <f>IF(C95=0,"",IF(AND(COUNTIF($C$4:C95,C95)=1,SUMIF($C$4:$C$243,C95,$E$4:$E$243)&gt;=15000),C95,""))</f>
        <v/>
      </c>
      <c r="G95" s="129" t="str">
        <f t="shared" si="18"/>
        <v/>
      </c>
      <c r="H95" s="131" t="str">
        <f t="shared" si="19"/>
        <v/>
      </c>
      <c r="I95" s="129" t="str">
        <f t="shared" si="24"/>
        <v/>
      </c>
      <c r="J95" s="129" t="str">
        <f t="shared" si="25"/>
        <v/>
      </c>
      <c r="K95" s="129" t="str">
        <f t="shared" si="26"/>
        <v/>
      </c>
      <c r="L95" s="131" t="str">
        <f t="shared" si="27"/>
        <v/>
      </c>
      <c r="M95" s="129" t="str">
        <f t="shared" si="20"/>
        <v/>
      </c>
      <c r="N95" s="129" t="str">
        <f t="shared" si="21"/>
        <v/>
      </c>
      <c r="O95" s="129" t="str">
        <f t="shared" si="22"/>
        <v/>
      </c>
      <c r="P95" s="131" t="str">
        <f t="shared" si="23"/>
        <v/>
      </c>
    </row>
    <row r="96" spans="2:16" hidden="1">
      <c r="B96" s="5">
        <v>93</v>
      </c>
      <c r="C96" s="6">
        <f>'RELACIÓN FACTURAS ACTUACIÓN 2'!R40</f>
        <v>0</v>
      </c>
      <c r="D96" s="6">
        <f>'RELACIÓN FACTURAS ACTUACIÓN 2'!Q40</f>
        <v>0</v>
      </c>
      <c r="E96" s="129">
        <f>'RELACIÓN FACTURAS ACTUACIÓN 2'!W40</f>
        <v>0</v>
      </c>
      <c r="F96" s="129" t="str">
        <f>IF(C96=0,"",IF(AND(COUNTIF($C$4:C96,C96)=1,SUMIF($C$4:$C$243,C96,$E$4:$E$243)&gt;=15000),C96,""))</f>
        <v/>
      </c>
      <c r="G96" s="129" t="str">
        <f t="shared" si="18"/>
        <v/>
      </c>
      <c r="H96" s="131" t="str">
        <f t="shared" si="19"/>
        <v/>
      </c>
      <c r="I96" s="129" t="str">
        <f t="shared" si="24"/>
        <v/>
      </c>
      <c r="J96" s="129" t="str">
        <f t="shared" si="25"/>
        <v/>
      </c>
      <c r="K96" s="129" t="str">
        <f t="shared" si="26"/>
        <v/>
      </c>
      <c r="L96" s="131" t="str">
        <f t="shared" si="27"/>
        <v/>
      </c>
      <c r="M96" s="129" t="str">
        <f t="shared" si="20"/>
        <v/>
      </c>
      <c r="N96" s="129" t="str">
        <f t="shared" si="21"/>
        <v/>
      </c>
      <c r="O96" s="129" t="str">
        <f t="shared" si="22"/>
        <v/>
      </c>
      <c r="P96" s="131" t="str">
        <f t="shared" si="23"/>
        <v/>
      </c>
    </row>
    <row r="97" spans="2:16" hidden="1">
      <c r="B97" s="5">
        <v>94</v>
      </c>
      <c r="C97" s="6">
        <f>'RELACIÓN FACTURAS ACTUACIÓN 2'!R41</f>
        <v>0</v>
      </c>
      <c r="D97" s="6">
        <f>'RELACIÓN FACTURAS ACTUACIÓN 2'!Q41</f>
        <v>0</v>
      </c>
      <c r="E97" s="129">
        <f>'RELACIÓN FACTURAS ACTUACIÓN 2'!W41</f>
        <v>0</v>
      </c>
      <c r="F97" s="129" t="str">
        <f>IF(C97=0,"",IF(AND(COUNTIF($C$4:C97,C97)=1,SUMIF($C$4:$C$243,C97,$E$4:$E$243)&gt;=15000),C97,""))</f>
        <v/>
      </c>
      <c r="G97" s="129" t="str">
        <f t="shared" si="18"/>
        <v/>
      </c>
      <c r="H97" s="131" t="str">
        <f t="shared" si="19"/>
        <v/>
      </c>
      <c r="I97" s="129" t="str">
        <f t="shared" si="24"/>
        <v/>
      </c>
      <c r="J97" s="129" t="str">
        <f t="shared" si="25"/>
        <v/>
      </c>
      <c r="K97" s="129" t="str">
        <f t="shared" si="26"/>
        <v/>
      </c>
      <c r="L97" s="131" t="str">
        <f t="shared" si="27"/>
        <v/>
      </c>
      <c r="M97" s="129" t="str">
        <f t="shared" si="20"/>
        <v/>
      </c>
      <c r="N97" s="129" t="str">
        <f t="shared" si="21"/>
        <v/>
      </c>
      <c r="O97" s="129" t="str">
        <f t="shared" si="22"/>
        <v/>
      </c>
      <c r="P97" s="131" t="str">
        <f t="shared" si="23"/>
        <v/>
      </c>
    </row>
    <row r="98" spans="2:16" hidden="1">
      <c r="B98" s="5">
        <v>95</v>
      </c>
      <c r="C98" s="6">
        <f>'RELACIÓN FACTURAS ACTUACIÓN 2'!R42</f>
        <v>0</v>
      </c>
      <c r="D98" s="6">
        <f>'RELACIÓN FACTURAS ACTUACIÓN 2'!Q42</f>
        <v>0</v>
      </c>
      <c r="E98" s="129">
        <f>'RELACIÓN FACTURAS ACTUACIÓN 2'!W42</f>
        <v>0</v>
      </c>
      <c r="F98" s="129" t="str">
        <f>IF(C98=0,"",IF(AND(COUNTIF($C$4:C98,C98)=1,SUMIF($C$4:$C$243,C98,$E$4:$E$243)&gt;=15000),C98,""))</f>
        <v/>
      </c>
      <c r="G98" s="129" t="str">
        <f t="shared" si="18"/>
        <v/>
      </c>
      <c r="H98" s="131" t="str">
        <f t="shared" si="19"/>
        <v/>
      </c>
      <c r="I98" s="129" t="str">
        <f t="shared" si="24"/>
        <v/>
      </c>
      <c r="J98" s="129" t="str">
        <f t="shared" si="25"/>
        <v/>
      </c>
      <c r="K98" s="129" t="str">
        <f t="shared" si="26"/>
        <v/>
      </c>
      <c r="L98" s="131" t="str">
        <f t="shared" si="27"/>
        <v/>
      </c>
      <c r="M98" s="129" t="str">
        <f t="shared" si="20"/>
        <v/>
      </c>
      <c r="N98" s="129" t="str">
        <f t="shared" si="21"/>
        <v/>
      </c>
      <c r="O98" s="129" t="str">
        <f t="shared" si="22"/>
        <v/>
      </c>
      <c r="P98" s="131" t="str">
        <f t="shared" si="23"/>
        <v/>
      </c>
    </row>
    <row r="99" spans="2:16" hidden="1">
      <c r="B99" s="5">
        <v>96</v>
      </c>
      <c r="C99" s="6">
        <f>'RELACIÓN FACTURAS ACTUACIÓN 2'!R43</f>
        <v>0</v>
      </c>
      <c r="D99" s="6">
        <f>'RELACIÓN FACTURAS ACTUACIÓN 2'!Q43</f>
        <v>0</v>
      </c>
      <c r="E99" s="129">
        <f>'RELACIÓN FACTURAS ACTUACIÓN 2'!W43</f>
        <v>0</v>
      </c>
      <c r="F99" s="129" t="str">
        <f>IF(C99=0,"",IF(AND(COUNTIF($C$4:C99,C99)=1,SUMIF($C$4:$C$243,C99,$E$4:$E$243)&gt;=15000),C99,""))</f>
        <v/>
      </c>
      <c r="G99" s="129" t="str">
        <f t="shared" si="18"/>
        <v/>
      </c>
      <c r="H99" s="131" t="str">
        <f t="shared" si="19"/>
        <v/>
      </c>
      <c r="I99" s="129" t="str">
        <f t="shared" si="24"/>
        <v/>
      </c>
      <c r="J99" s="129" t="str">
        <f t="shared" si="25"/>
        <v/>
      </c>
      <c r="K99" s="129" t="str">
        <f t="shared" si="26"/>
        <v/>
      </c>
      <c r="L99" s="131" t="str">
        <f t="shared" si="27"/>
        <v/>
      </c>
      <c r="M99" s="129" t="str">
        <f t="shared" si="20"/>
        <v/>
      </c>
      <c r="N99" s="129" t="str">
        <f t="shared" si="21"/>
        <v/>
      </c>
      <c r="O99" s="129" t="str">
        <f t="shared" si="22"/>
        <v/>
      </c>
      <c r="P99" s="131" t="str">
        <f t="shared" si="23"/>
        <v/>
      </c>
    </row>
    <row r="100" spans="2:16" hidden="1">
      <c r="B100" s="5">
        <v>97</v>
      </c>
      <c r="C100" s="6">
        <f>'RELACIÓN FACTURAS ACTUACIÓN 2'!R44</f>
        <v>0</v>
      </c>
      <c r="D100" s="6">
        <f>'RELACIÓN FACTURAS ACTUACIÓN 2'!Q44</f>
        <v>0</v>
      </c>
      <c r="E100" s="129">
        <f>'RELACIÓN FACTURAS ACTUACIÓN 2'!W44</f>
        <v>0</v>
      </c>
      <c r="F100" s="129" t="str">
        <f>IF(C100=0,"",IF(AND(COUNTIF($C$4:C100,C100)=1,SUMIF($C$4:$C$243,C100,$E$4:$E$243)&gt;=15000),C100,""))</f>
        <v/>
      </c>
      <c r="G100" s="129" t="str">
        <f t="shared" si="18"/>
        <v/>
      </c>
      <c r="H100" s="131" t="str">
        <f t="shared" si="19"/>
        <v/>
      </c>
      <c r="I100" s="129" t="str">
        <f t="shared" si="24"/>
        <v/>
      </c>
      <c r="J100" s="129" t="str">
        <f t="shared" si="25"/>
        <v/>
      </c>
      <c r="K100" s="129" t="str">
        <f t="shared" si="26"/>
        <v/>
      </c>
      <c r="L100" s="131" t="str">
        <f t="shared" si="27"/>
        <v/>
      </c>
      <c r="M100" s="129" t="str">
        <f t="shared" si="20"/>
        <v/>
      </c>
      <c r="N100" s="129" t="str">
        <f t="shared" si="21"/>
        <v/>
      </c>
      <c r="O100" s="129" t="str">
        <f t="shared" si="22"/>
        <v/>
      </c>
      <c r="P100" s="131" t="str">
        <f t="shared" si="23"/>
        <v/>
      </c>
    </row>
    <row r="101" spans="2:16" hidden="1">
      <c r="B101" s="5">
        <v>98</v>
      </c>
      <c r="C101" s="6">
        <f>'RELACIÓN FACTURAS ACTUACIÓN 2'!R45</f>
        <v>0</v>
      </c>
      <c r="D101" s="6">
        <f>'RELACIÓN FACTURAS ACTUACIÓN 2'!Q45</f>
        <v>0</v>
      </c>
      <c r="E101" s="129">
        <f>'RELACIÓN FACTURAS ACTUACIÓN 2'!W45</f>
        <v>0</v>
      </c>
      <c r="F101" s="129" t="str">
        <f>IF(C101=0,"",IF(AND(COUNTIF($C$4:C101,C101)=1,SUMIF($C$4:$C$243,C101,$E$4:$E$243)&gt;=15000),C101,""))</f>
        <v/>
      </c>
      <c r="G101" s="129" t="str">
        <f t="shared" si="18"/>
        <v/>
      </c>
      <c r="H101" s="131" t="str">
        <f t="shared" si="19"/>
        <v/>
      </c>
      <c r="I101" s="129" t="str">
        <f t="shared" si="24"/>
        <v/>
      </c>
      <c r="J101" s="129" t="str">
        <f t="shared" si="25"/>
        <v/>
      </c>
      <c r="K101" s="129" t="str">
        <f t="shared" si="26"/>
        <v/>
      </c>
      <c r="L101" s="131" t="str">
        <f t="shared" si="27"/>
        <v/>
      </c>
      <c r="M101" s="129" t="str">
        <f t="shared" si="20"/>
        <v/>
      </c>
      <c r="N101" s="129" t="str">
        <f t="shared" si="21"/>
        <v/>
      </c>
      <c r="O101" s="129" t="str">
        <f t="shared" si="22"/>
        <v/>
      </c>
      <c r="P101" s="131" t="str">
        <f t="shared" si="23"/>
        <v/>
      </c>
    </row>
    <row r="102" spans="2:16" hidden="1">
      <c r="B102" s="5">
        <v>99</v>
      </c>
      <c r="C102" s="6">
        <f>'RELACIÓN FACTURAS ACTUACIÓN 2'!R46</f>
        <v>0</v>
      </c>
      <c r="D102" s="6">
        <f>'RELACIÓN FACTURAS ACTUACIÓN 2'!Q46</f>
        <v>0</v>
      </c>
      <c r="E102" s="129">
        <f>'RELACIÓN FACTURAS ACTUACIÓN 2'!W46</f>
        <v>0</v>
      </c>
      <c r="F102" s="129" t="str">
        <f>IF(C102=0,"",IF(AND(COUNTIF($C$4:C102,C102)=1,SUMIF($C$4:$C$243,C102,$E$4:$E$243)&gt;=15000),C102,""))</f>
        <v/>
      </c>
      <c r="G102" s="129" t="str">
        <f t="shared" si="18"/>
        <v/>
      </c>
      <c r="H102" s="131" t="str">
        <f t="shared" si="19"/>
        <v/>
      </c>
      <c r="I102" s="129" t="str">
        <f t="shared" si="24"/>
        <v/>
      </c>
      <c r="J102" s="129" t="str">
        <f t="shared" si="25"/>
        <v/>
      </c>
      <c r="K102" s="129" t="str">
        <f t="shared" si="26"/>
        <v/>
      </c>
      <c r="L102" s="131" t="str">
        <f t="shared" si="27"/>
        <v/>
      </c>
      <c r="M102" s="129" t="str">
        <f t="shared" si="20"/>
        <v/>
      </c>
      <c r="N102" s="129" t="str">
        <f t="shared" si="21"/>
        <v/>
      </c>
      <c r="O102" s="129" t="str">
        <f t="shared" si="22"/>
        <v/>
      </c>
      <c r="P102" s="131" t="str">
        <f t="shared" si="23"/>
        <v/>
      </c>
    </row>
    <row r="103" spans="2:16" hidden="1">
      <c r="B103" s="5">
        <v>100</v>
      </c>
      <c r="C103" s="6">
        <f>'RELACIÓN FACTURAS ACTUACIÓN 2'!R47</f>
        <v>0</v>
      </c>
      <c r="D103" s="6">
        <f>'RELACIÓN FACTURAS ACTUACIÓN 2'!Q47</f>
        <v>0</v>
      </c>
      <c r="E103" s="129">
        <f>'RELACIÓN FACTURAS ACTUACIÓN 2'!W47</f>
        <v>0</v>
      </c>
      <c r="F103" s="129" t="str">
        <f>IF(C103=0,"",IF(AND(COUNTIF($C$4:C103,C103)=1,SUMIF($C$4:$C$243,C103,$E$4:$E$243)&gt;=15000),C103,""))</f>
        <v/>
      </c>
      <c r="G103" s="129" t="str">
        <f t="shared" si="18"/>
        <v/>
      </c>
      <c r="H103" s="131" t="str">
        <f t="shared" si="19"/>
        <v/>
      </c>
      <c r="I103" s="129" t="str">
        <f t="shared" ref="I103:I123" si="28">IF(H103="","",D103)</f>
        <v/>
      </c>
      <c r="J103" s="129" t="str">
        <f t="shared" ref="J103:J123" si="29">IF(H103="","",C103)</f>
        <v/>
      </c>
      <c r="K103" s="129" t="str">
        <f t="shared" ref="K103:K123" si="30">IF(H103="","",G103)</f>
        <v/>
      </c>
      <c r="L103" s="131" t="str">
        <f t="shared" ref="L103:L123" si="31">IF(M103&lt;&gt;"",B103,"")</f>
        <v/>
      </c>
      <c r="M103" s="129" t="str">
        <f t="shared" si="20"/>
        <v/>
      </c>
      <c r="N103" s="129" t="str">
        <f t="shared" si="21"/>
        <v/>
      </c>
      <c r="O103" s="129" t="str">
        <f t="shared" si="22"/>
        <v/>
      </c>
      <c r="P103" s="131" t="str">
        <f t="shared" si="23"/>
        <v/>
      </c>
    </row>
    <row r="104" spans="2:16" hidden="1">
      <c r="B104" s="5">
        <v>101</v>
      </c>
      <c r="C104" s="6">
        <f>'RELACIÓN FACTURAS ACTUACIÓN 2'!R48</f>
        <v>0</v>
      </c>
      <c r="D104" s="6">
        <f>'RELACIÓN FACTURAS ACTUACIÓN 2'!Q48</f>
        <v>0</v>
      </c>
      <c r="E104" s="129">
        <f>'RELACIÓN FACTURAS ACTUACIÓN 2'!W48</f>
        <v>0</v>
      </c>
      <c r="F104" s="129" t="str">
        <f>IF(C104=0,"",IF(AND(COUNTIF($C$4:C104,C104)=1,SUMIF($C$4:$C$243,C104,$E$4:$E$243)&gt;=15000),C104,""))</f>
        <v/>
      </c>
      <c r="G104" s="129" t="str">
        <f t="shared" si="18"/>
        <v/>
      </c>
      <c r="H104" s="131" t="str">
        <f t="shared" si="19"/>
        <v/>
      </c>
      <c r="I104" s="129" t="str">
        <f t="shared" si="28"/>
        <v/>
      </c>
      <c r="J104" s="129" t="str">
        <f t="shared" si="29"/>
        <v/>
      </c>
      <c r="K104" s="129" t="str">
        <f t="shared" si="30"/>
        <v/>
      </c>
      <c r="L104" s="131" t="str">
        <f t="shared" si="31"/>
        <v/>
      </c>
      <c r="M104" s="129" t="str">
        <f t="shared" si="20"/>
        <v/>
      </c>
      <c r="N104" s="129" t="str">
        <f t="shared" si="21"/>
        <v/>
      </c>
      <c r="O104" s="129" t="str">
        <f t="shared" si="22"/>
        <v/>
      </c>
      <c r="P104" s="131" t="str">
        <f t="shared" si="23"/>
        <v/>
      </c>
    </row>
    <row r="105" spans="2:16" hidden="1">
      <c r="B105" s="5">
        <v>102</v>
      </c>
      <c r="C105" s="6">
        <f>'RELACIÓN FACTURAS ACTUACIÓN 2'!R49</f>
        <v>0</v>
      </c>
      <c r="D105" s="6">
        <f>'RELACIÓN FACTURAS ACTUACIÓN 2'!Q49</f>
        <v>0</v>
      </c>
      <c r="E105" s="129">
        <f>'RELACIÓN FACTURAS ACTUACIÓN 2'!W49</f>
        <v>0</v>
      </c>
      <c r="F105" s="129" t="str">
        <f>IF(C105=0,"",IF(AND(COUNTIF($C$4:C105,C105)=1,SUMIF($C$4:$C$243,C105,$E$4:$E$243)&gt;=15000),C105,""))</f>
        <v/>
      </c>
      <c r="G105" s="129" t="str">
        <f t="shared" si="18"/>
        <v/>
      </c>
      <c r="H105" s="131" t="str">
        <f t="shared" si="19"/>
        <v/>
      </c>
      <c r="I105" s="129" t="str">
        <f t="shared" si="28"/>
        <v/>
      </c>
      <c r="J105" s="129" t="str">
        <f t="shared" si="29"/>
        <v/>
      </c>
      <c r="K105" s="129" t="str">
        <f t="shared" si="30"/>
        <v/>
      </c>
      <c r="L105" s="131" t="str">
        <f t="shared" si="31"/>
        <v/>
      </c>
      <c r="M105" s="129" t="str">
        <f t="shared" si="20"/>
        <v/>
      </c>
      <c r="N105" s="129" t="str">
        <f t="shared" si="21"/>
        <v/>
      </c>
      <c r="O105" s="129" t="str">
        <f t="shared" si="22"/>
        <v/>
      </c>
      <c r="P105" s="131" t="str">
        <f t="shared" si="23"/>
        <v/>
      </c>
    </row>
    <row r="106" spans="2:16" hidden="1">
      <c r="B106" s="5">
        <v>103</v>
      </c>
      <c r="C106" s="6">
        <f>'RELACIÓN FACTURAS ACTUACIÓN 2'!R50</f>
        <v>0</v>
      </c>
      <c r="D106" s="6">
        <f>'RELACIÓN FACTURAS ACTUACIÓN 2'!Q50</f>
        <v>0</v>
      </c>
      <c r="E106" s="129">
        <f>'RELACIÓN FACTURAS ACTUACIÓN 2'!W50</f>
        <v>0</v>
      </c>
      <c r="F106" s="129" t="str">
        <f>IF(C106=0,"",IF(AND(COUNTIF($C$4:C106,C106)=1,SUMIF($C$4:$C$243,C106,$E$4:$E$243)&gt;=15000),C106,""))</f>
        <v/>
      </c>
      <c r="G106" s="129" t="str">
        <f t="shared" si="18"/>
        <v/>
      </c>
      <c r="H106" s="131" t="str">
        <f t="shared" si="19"/>
        <v/>
      </c>
      <c r="I106" s="129" t="str">
        <f t="shared" si="28"/>
        <v/>
      </c>
      <c r="J106" s="129" t="str">
        <f t="shared" si="29"/>
        <v/>
      </c>
      <c r="K106" s="129" t="str">
        <f t="shared" si="30"/>
        <v/>
      </c>
      <c r="L106" s="131" t="str">
        <f t="shared" si="31"/>
        <v/>
      </c>
      <c r="M106" s="129" t="str">
        <f t="shared" si="20"/>
        <v/>
      </c>
      <c r="N106" s="129" t="str">
        <f t="shared" si="21"/>
        <v/>
      </c>
      <c r="O106" s="129" t="str">
        <f t="shared" si="22"/>
        <v/>
      </c>
      <c r="P106" s="131" t="str">
        <f t="shared" si="23"/>
        <v/>
      </c>
    </row>
    <row r="107" spans="2:16" hidden="1">
      <c r="B107" s="5">
        <v>104</v>
      </c>
      <c r="C107" s="6">
        <f>'RELACIÓN FACTURAS ACTUACIÓN 2'!R51</f>
        <v>0</v>
      </c>
      <c r="D107" s="6">
        <f>'RELACIÓN FACTURAS ACTUACIÓN 2'!Q51</f>
        <v>0</v>
      </c>
      <c r="E107" s="129">
        <f>'RELACIÓN FACTURAS ACTUACIÓN 2'!W51</f>
        <v>0</v>
      </c>
      <c r="F107" s="129" t="str">
        <f>IF(C107=0,"",IF(AND(COUNTIF($C$4:C107,C107)=1,SUMIF($C$4:$C$243,C107,$E$4:$E$243)&gt;=15000),C107,""))</f>
        <v/>
      </c>
      <c r="G107" s="129" t="str">
        <f t="shared" si="18"/>
        <v/>
      </c>
      <c r="H107" s="131" t="str">
        <f t="shared" si="19"/>
        <v/>
      </c>
      <c r="I107" s="129" t="str">
        <f t="shared" si="28"/>
        <v/>
      </c>
      <c r="J107" s="129" t="str">
        <f t="shared" si="29"/>
        <v/>
      </c>
      <c r="K107" s="129" t="str">
        <f t="shared" si="30"/>
        <v/>
      </c>
      <c r="L107" s="131" t="str">
        <f t="shared" si="31"/>
        <v/>
      </c>
      <c r="M107" s="129" t="str">
        <f t="shared" si="20"/>
        <v/>
      </c>
      <c r="N107" s="129" t="str">
        <f t="shared" si="21"/>
        <v/>
      </c>
      <c r="O107" s="129" t="str">
        <f t="shared" si="22"/>
        <v/>
      </c>
      <c r="P107" s="131" t="str">
        <f t="shared" si="23"/>
        <v/>
      </c>
    </row>
    <row r="108" spans="2:16" hidden="1">
      <c r="B108" s="5">
        <v>105</v>
      </c>
      <c r="C108" s="6">
        <f>'RELACIÓN FACTURAS ACTUACIÓN 2'!R52</f>
        <v>0</v>
      </c>
      <c r="D108" s="6">
        <f>'RELACIÓN FACTURAS ACTUACIÓN 2'!Q52</f>
        <v>0</v>
      </c>
      <c r="E108" s="129">
        <f>'RELACIÓN FACTURAS ACTUACIÓN 2'!W52</f>
        <v>0</v>
      </c>
      <c r="F108" s="129" t="str">
        <f>IF(C108=0,"",IF(AND(COUNTIF($C$4:C108,C108)=1,SUMIF($C$4:$C$243,C108,$E$4:$E$243)&gt;=15000),C108,""))</f>
        <v/>
      </c>
      <c r="G108" s="129" t="str">
        <f t="shared" si="18"/>
        <v/>
      </c>
      <c r="H108" s="131" t="str">
        <f t="shared" si="19"/>
        <v/>
      </c>
      <c r="I108" s="129" t="str">
        <f t="shared" si="28"/>
        <v/>
      </c>
      <c r="J108" s="129" t="str">
        <f t="shared" si="29"/>
        <v/>
      </c>
      <c r="K108" s="129" t="str">
        <f t="shared" si="30"/>
        <v/>
      </c>
      <c r="L108" s="131" t="str">
        <f t="shared" si="31"/>
        <v/>
      </c>
      <c r="M108" s="129" t="str">
        <f t="shared" si="20"/>
        <v/>
      </c>
      <c r="N108" s="129" t="str">
        <f t="shared" si="21"/>
        <v/>
      </c>
      <c r="O108" s="129" t="str">
        <f t="shared" si="22"/>
        <v/>
      </c>
      <c r="P108" s="131" t="str">
        <f t="shared" si="23"/>
        <v/>
      </c>
    </row>
    <row r="109" spans="2:16" hidden="1">
      <c r="B109" s="5">
        <v>106</v>
      </c>
      <c r="C109" s="6">
        <f>'RELACIÓN FACTURAS ACTUACIÓN 2'!R53</f>
        <v>0</v>
      </c>
      <c r="D109" s="6">
        <f>'RELACIÓN FACTURAS ACTUACIÓN 2'!Q53</f>
        <v>0</v>
      </c>
      <c r="E109" s="129">
        <f>'RELACIÓN FACTURAS ACTUACIÓN 2'!W53</f>
        <v>0</v>
      </c>
      <c r="F109" s="129" t="str">
        <f>IF(C109=0,"",IF(AND(COUNTIF($C$4:C109,C109)=1,SUMIF($C$4:$C$243,C109,$E$4:$E$243)&gt;=15000),C109,""))</f>
        <v/>
      </c>
      <c r="G109" s="129" t="str">
        <f t="shared" si="18"/>
        <v/>
      </c>
      <c r="H109" s="131" t="str">
        <f t="shared" si="19"/>
        <v/>
      </c>
      <c r="I109" s="129" t="str">
        <f t="shared" si="28"/>
        <v/>
      </c>
      <c r="J109" s="129" t="str">
        <f t="shared" si="29"/>
        <v/>
      </c>
      <c r="K109" s="129" t="str">
        <f t="shared" si="30"/>
        <v/>
      </c>
      <c r="L109" s="131" t="str">
        <f t="shared" si="31"/>
        <v/>
      </c>
      <c r="M109" s="129" t="str">
        <f t="shared" si="20"/>
        <v/>
      </c>
      <c r="N109" s="129" t="str">
        <f t="shared" si="21"/>
        <v/>
      </c>
      <c r="O109" s="129" t="str">
        <f t="shared" si="22"/>
        <v/>
      </c>
      <c r="P109" s="131" t="str">
        <f t="shared" si="23"/>
        <v/>
      </c>
    </row>
    <row r="110" spans="2:16" hidden="1">
      <c r="B110" s="5">
        <v>107</v>
      </c>
      <c r="C110" s="6">
        <f>'RELACIÓN FACTURAS ACTUACIÓN 2'!R54</f>
        <v>0</v>
      </c>
      <c r="D110" s="6">
        <f>'RELACIÓN FACTURAS ACTUACIÓN 2'!Q54</f>
        <v>0</v>
      </c>
      <c r="E110" s="129">
        <f>'RELACIÓN FACTURAS ACTUACIÓN 2'!W54</f>
        <v>0</v>
      </c>
      <c r="F110" s="129" t="str">
        <f>IF(C110=0,"",IF(AND(COUNTIF($C$4:C110,C110)=1,SUMIF($C$4:$C$243,C110,$E$4:$E$243)&gt;=15000),C110,""))</f>
        <v/>
      </c>
      <c r="G110" s="129" t="str">
        <f t="shared" si="18"/>
        <v/>
      </c>
      <c r="H110" s="131" t="str">
        <f t="shared" si="19"/>
        <v/>
      </c>
      <c r="I110" s="129" t="str">
        <f t="shared" si="28"/>
        <v/>
      </c>
      <c r="J110" s="129" t="str">
        <f t="shared" si="29"/>
        <v/>
      </c>
      <c r="K110" s="129" t="str">
        <f t="shared" si="30"/>
        <v/>
      </c>
      <c r="L110" s="131" t="str">
        <f t="shared" si="31"/>
        <v/>
      </c>
      <c r="M110" s="129" t="str">
        <f t="shared" si="20"/>
        <v/>
      </c>
      <c r="N110" s="129" t="str">
        <f t="shared" si="21"/>
        <v/>
      </c>
      <c r="O110" s="129" t="str">
        <f t="shared" si="22"/>
        <v/>
      </c>
      <c r="P110" s="131" t="str">
        <f t="shared" si="23"/>
        <v/>
      </c>
    </row>
    <row r="111" spans="2:16" hidden="1">
      <c r="B111" s="5">
        <v>108</v>
      </c>
      <c r="C111" s="6">
        <f>'RELACIÓN FACTURAS ACTUACIÓN 2'!R55</f>
        <v>0</v>
      </c>
      <c r="D111" s="6">
        <f>'RELACIÓN FACTURAS ACTUACIÓN 2'!Q55</f>
        <v>0</v>
      </c>
      <c r="E111" s="129">
        <f>'RELACIÓN FACTURAS ACTUACIÓN 2'!W55</f>
        <v>0</v>
      </c>
      <c r="F111" s="129" t="str">
        <f>IF(C111=0,"",IF(AND(COUNTIF($C$4:C111,C111)=1,SUMIF($C$4:$C$243,C111,$E$4:$E$243)&gt;=15000),C111,""))</f>
        <v/>
      </c>
      <c r="G111" s="129" t="str">
        <f t="shared" si="18"/>
        <v/>
      </c>
      <c r="H111" s="131" t="str">
        <f t="shared" si="19"/>
        <v/>
      </c>
      <c r="I111" s="129" t="str">
        <f t="shared" si="28"/>
        <v/>
      </c>
      <c r="J111" s="129" t="str">
        <f t="shared" si="29"/>
        <v/>
      </c>
      <c r="K111" s="129" t="str">
        <f t="shared" si="30"/>
        <v/>
      </c>
      <c r="L111" s="131" t="str">
        <f t="shared" si="31"/>
        <v/>
      </c>
      <c r="M111" s="129" t="str">
        <f t="shared" si="20"/>
        <v/>
      </c>
      <c r="N111" s="129" t="str">
        <f t="shared" si="21"/>
        <v/>
      </c>
      <c r="O111" s="129" t="str">
        <f t="shared" si="22"/>
        <v/>
      </c>
      <c r="P111" s="131" t="str">
        <f t="shared" si="23"/>
        <v/>
      </c>
    </row>
    <row r="112" spans="2:16" hidden="1">
      <c r="B112" s="5">
        <v>109</v>
      </c>
      <c r="C112" s="6">
        <f>'RELACIÓN FACTURAS ACTUACIÓN 2'!R56</f>
        <v>0</v>
      </c>
      <c r="D112" s="6">
        <f>'RELACIÓN FACTURAS ACTUACIÓN 2'!Q56</f>
        <v>0</v>
      </c>
      <c r="E112" s="129">
        <f>'RELACIÓN FACTURAS ACTUACIÓN 2'!W56</f>
        <v>0</v>
      </c>
      <c r="F112" s="129" t="str">
        <f>IF(C112=0,"",IF(AND(COUNTIF($C$4:C112,C112)=1,SUMIF($C$4:$C$243,C112,$E$4:$E$243)&gt;=15000),C112,""))</f>
        <v/>
      </c>
      <c r="G112" s="129" t="str">
        <f t="shared" si="18"/>
        <v/>
      </c>
      <c r="H112" s="131" t="str">
        <f t="shared" si="19"/>
        <v/>
      </c>
      <c r="I112" s="129" t="str">
        <f t="shared" si="28"/>
        <v/>
      </c>
      <c r="J112" s="129" t="str">
        <f t="shared" si="29"/>
        <v/>
      </c>
      <c r="K112" s="129" t="str">
        <f t="shared" si="30"/>
        <v/>
      </c>
      <c r="L112" s="131" t="str">
        <f t="shared" si="31"/>
        <v/>
      </c>
      <c r="M112" s="129" t="str">
        <f t="shared" si="20"/>
        <v/>
      </c>
      <c r="N112" s="129" t="str">
        <f t="shared" si="21"/>
        <v/>
      </c>
      <c r="O112" s="129" t="str">
        <f t="shared" si="22"/>
        <v/>
      </c>
      <c r="P112" s="131" t="str">
        <f t="shared" si="23"/>
        <v/>
      </c>
    </row>
    <row r="113" spans="2:16" hidden="1">
      <c r="B113" s="5">
        <v>110</v>
      </c>
      <c r="C113" s="6">
        <f>'RELACIÓN FACTURAS ACTUACIÓN 2'!R57</f>
        <v>0</v>
      </c>
      <c r="D113" s="6">
        <f>'RELACIÓN FACTURAS ACTUACIÓN 2'!Q57</f>
        <v>0</v>
      </c>
      <c r="E113" s="129">
        <f>'RELACIÓN FACTURAS ACTUACIÓN 2'!W57</f>
        <v>0</v>
      </c>
      <c r="F113" s="129" t="str">
        <f>IF(C113=0,"",IF(AND(COUNTIF($C$4:C113,C113)=1,SUMIF($C$4:$C$243,C113,$E$4:$E$243)&gt;=15000),C113,""))</f>
        <v/>
      </c>
      <c r="G113" s="129" t="str">
        <f t="shared" si="18"/>
        <v/>
      </c>
      <c r="H113" s="131" t="str">
        <f t="shared" si="19"/>
        <v/>
      </c>
      <c r="I113" s="129" t="str">
        <f t="shared" si="28"/>
        <v/>
      </c>
      <c r="J113" s="129" t="str">
        <f t="shared" si="29"/>
        <v/>
      </c>
      <c r="K113" s="129" t="str">
        <f t="shared" si="30"/>
        <v/>
      </c>
      <c r="L113" s="131" t="str">
        <f t="shared" si="31"/>
        <v/>
      </c>
      <c r="M113" s="129" t="str">
        <f t="shared" si="20"/>
        <v/>
      </c>
      <c r="N113" s="129" t="str">
        <f t="shared" si="21"/>
        <v/>
      </c>
      <c r="O113" s="129" t="str">
        <f t="shared" si="22"/>
        <v/>
      </c>
      <c r="P113" s="131" t="str">
        <f t="shared" si="23"/>
        <v/>
      </c>
    </row>
    <row r="114" spans="2:16" hidden="1">
      <c r="B114" s="5">
        <v>111</v>
      </c>
      <c r="C114" s="6">
        <f>'RELACIÓN FACTURAS ACTUACIÓN 2'!R58</f>
        <v>0</v>
      </c>
      <c r="D114" s="6">
        <f>'RELACIÓN FACTURAS ACTUACIÓN 2'!Q58</f>
        <v>0</v>
      </c>
      <c r="E114" s="129">
        <f>'RELACIÓN FACTURAS ACTUACIÓN 2'!W58</f>
        <v>0</v>
      </c>
      <c r="F114" s="129" t="str">
        <f>IF(C114=0,"",IF(AND(COUNTIF($C$4:C114,C114)=1,SUMIF($C$4:$C$243,C114,$E$4:$E$243)&gt;=15000),C114,""))</f>
        <v/>
      </c>
      <c r="G114" s="129" t="str">
        <f t="shared" si="18"/>
        <v/>
      </c>
      <c r="H114" s="131" t="str">
        <f t="shared" si="19"/>
        <v/>
      </c>
      <c r="I114" s="129" t="str">
        <f t="shared" si="28"/>
        <v/>
      </c>
      <c r="J114" s="129" t="str">
        <f t="shared" si="29"/>
        <v/>
      </c>
      <c r="K114" s="129" t="str">
        <f t="shared" si="30"/>
        <v/>
      </c>
      <c r="L114" s="131" t="str">
        <f t="shared" si="31"/>
        <v/>
      </c>
      <c r="M114" s="129" t="str">
        <f t="shared" si="20"/>
        <v/>
      </c>
      <c r="N114" s="129" t="str">
        <f t="shared" si="21"/>
        <v/>
      </c>
      <c r="O114" s="129" t="str">
        <f t="shared" si="22"/>
        <v/>
      </c>
      <c r="P114" s="131" t="str">
        <f t="shared" si="23"/>
        <v/>
      </c>
    </row>
    <row r="115" spans="2:16" hidden="1">
      <c r="B115" s="5">
        <v>112</v>
      </c>
      <c r="C115" s="6">
        <f>'RELACIÓN FACTURAS ACTUACIÓN 2'!R59</f>
        <v>0</v>
      </c>
      <c r="D115" s="6">
        <f>'RELACIÓN FACTURAS ACTUACIÓN 2'!Q59</f>
        <v>0</v>
      </c>
      <c r="E115" s="129">
        <f>'RELACIÓN FACTURAS ACTUACIÓN 2'!W59</f>
        <v>0</v>
      </c>
      <c r="F115" s="129" t="str">
        <f>IF(C115=0,"",IF(AND(COUNTIF($C$4:C115,C115)=1,SUMIF($C$4:$C$243,C115,$E$4:$E$243)&gt;=15000),C115,""))</f>
        <v/>
      </c>
      <c r="G115" s="129" t="str">
        <f t="shared" si="18"/>
        <v/>
      </c>
      <c r="H115" s="131" t="str">
        <f t="shared" si="19"/>
        <v/>
      </c>
      <c r="I115" s="129" t="str">
        <f t="shared" si="28"/>
        <v/>
      </c>
      <c r="J115" s="129" t="str">
        <f t="shared" si="29"/>
        <v/>
      </c>
      <c r="K115" s="129" t="str">
        <f t="shared" si="30"/>
        <v/>
      </c>
      <c r="L115" s="131" t="str">
        <f t="shared" si="31"/>
        <v/>
      </c>
      <c r="M115" s="129" t="str">
        <f t="shared" si="20"/>
        <v/>
      </c>
      <c r="N115" s="129" t="str">
        <f t="shared" si="21"/>
        <v/>
      </c>
      <c r="O115" s="129" t="str">
        <f t="shared" si="22"/>
        <v/>
      </c>
      <c r="P115" s="131" t="str">
        <f t="shared" si="23"/>
        <v/>
      </c>
    </row>
    <row r="116" spans="2:16" hidden="1">
      <c r="B116" s="5">
        <v>113</v>
      </c>
      <c r="C116" s="6">
        <f>'RELACIÓN FACTURAS ACTUACIÓN 2'!R60</f>
        <v>0</v>
      </c>
      <c r="D116" s="6">
        <f>'RELACIÓN FACTURAS ACTUACIÓN 2'!Q60</f>
        <v>0</v>
      </c>
      <c r="E116" s="129">
        <f>'RELACIÓN FACTURAS ACTUACIÓN 2'!W60</f>
        <v>0</v>
      </c>
      <c r="F116" s="129" t="str">
        <f>IF(C116=0,"",IF(AND(COUNTIF($C$4:C116,C116)=1,SUMIF($C$4:$C$243,C116,$E$4:$E$243)&gt;=15000),C116,""))</f>
        <v/>
      </c>
      <c r="G116" s="129" t="str">
        <f t="shared" si="18"/>
        <v/>
      </c>
      <c r="H116" s="131" t="str">
        <f t="shared" si="19"/>
        <v/>
      </c>
      <c r="I116" s="129" t="str">
        <f t="shared" si="28"/>
        <v/>
      </c>
      <c r="J116" s="129" t="str">
        <f t="shared" si="29"/>
        <v/>
      </c>
      <c r="K116" s="129" t="str">
        <f t="shared" si="30"/>
        <v/>
      </c>
      <c r="L116" s="131" t="str">
        <f t="shared" si="31"/>
        <v/>
      </c>
      <c r="M116" s="129" t="str">
        <f t="shared" si="20"/>
        <v/>
      </c>
      <c r="N116" s="129" t="str">
        <f t="shared" si="21"/>
        <v/>
      </c>
      <c r="O116" s="129" t="str">
        <f t="shared" si="22"/>
        <v/>
      </c>
      <c r="P116" s="131" t="str">
        <f t="shared" si="23"/>
        <v/>
      </c>
    </row>
    <row r="117" spans="2:16" hidden="1">
      <c r="B117" s="5">
        <v>114</v>
      </c>
      <c r="C117" s="6">
        <f>'RELACIÓN FACTURAS ACTUACIÓN 2'!R61</f>
        <v>0</v>
      </c>
      <c r="D117" s="6">
        <f>'RELACIÓN FACTURAS ACTUACIÓN 2'!Q61</f>
        <v>0</v>
      </c>
      <c r="E117" s="129">
        <f>'RELACIÓN FACTURAS ACTUACIÓN 2'!W61</f>
        <v>0</v>
      </c>
      <c r="F117" s="129" t="str">
        <f>IF(C117=0,"",IF(AND(COUNTIF($C$4:C117,C117)=1,SUMIF($C$4:$C$243,C117,$E$4:$E$243)&gt;=15000),C117,""))</f>
        <v/>
      </c>
      <c r="G117" s="129" t="str">
        <f t="shared" si="18"/>
        <v/>
      </c>
      <c r="H117" s="131" t="str">
        <f t="shared" si="19"/>
        <v/>
      </c>
      <c r="I117" s="129" t="str">
        <f t="shared" si="28"/>
        <v/>
      </c>
      <c r="J117" s="129" t="str">
        <f t="shared" si="29"/>
        <v/>
      </c>
      <c r="K117" s="129" t="str">
        <f t="shared" si="30"/>
        <v/>
      </c>
      <c r="L117" s="131" t="str">
        <f t="shared" si="31"/>
        <v/>
      </c>
      <c r="M117" s="129" t="str">
        <f t="shared" si="20"/>
        <v/>
      </c>
      <c r="N117" s="129" t="str">
        <f t="shared" si="21"/>
        <v/>
      </c>
      <c r="O117" s="129" t="str">
        <f t="shared" si="22"/>
        <v/>
      </c>
      <c r="P117" s="131" t="str">
        <f t="shared" si="23"/>
        <v/>
      </c>
    </row>
    <row r="118" spans="2:16" hidden="1">
      <c r="B118" s="5">
        <v>115</v>
      </c>
      <c r="C118" s="6">
        <f>'RELACIÓN FACTURAS ACTUACIÓN 2'!R62</f>
        <v>0</v>
      </c>
      <c r="D118" s="6">
        <f>'RELACIÓN FACTURAS ACTUACIÓN 2'!Q62</f>
        <v>0</v>
      </c>
      <c r="E118" s="129">
        <f>'RELACIÓN FACTURAS ACTUACIÓN 2'!W62</f>
        <v>0</v>
      </c>
      <c r="F118" s="129" t="str">
        <f>IF(C118=0,"",IF(AND(COUNTIF($C$4:C118,C118)=1,SUMIF($C$4:$C$243,C118,$E$4:$E$243)&gt;=15000),C118,""))</f>
        <v/>
      </c>
      <c r="G118" s="129" t="str">
        <f t="shared" si="18"/>
        <v/>
      </c>
      <c r="H118" s="131" t="str">
        <f t="shared" si="19"/>
        <v/>
      </c>
      <c r="I118" s="129" t="str">
        <f t="shared" si="28"/>
        <v/>
      </c>
      <c r="J118" s="129" t="str">
        <f t="shared" si="29"/>
        <v/>
      </c>
      <c r="K118" s="129" t="str">
        <f t="shared" si="30"/>
        <v/>
      </c>
      <c r="L118" s="131" t="str">
        <f t="shared" si="31"/>
        <v/>
      </c>
      <c r="M118" s="129" t="str">
        <f t="shared" si="20"/>
        <v/>
      </c>
      <c r="N118" s="129" t="str">
        <f t="shared" si="21"/>
        <v/>
      </c>
      <c r="O118" s="129" t="str">
        <f t="shared" si="22"/>
        <v/>
      </c>
      <c r="P118" s="131" t="str">
        <f t="shared" si="23"/>
        <v/>
      </c>
    </row>
    <row r="119" spans="2:16" hidden="1">
      <c r="B119" s="5">
        <v>116</v>
      </c>
      <c r="C119" s="6">
        <f>'RELACIÓN FACTURAS ACTUACIÓN 2'!R63</f>
        <v>0</v>
      </c>
      <c r="D119" s="6">
        <f>'RELACIÓN FACTURAS ACTUACIÓN 2'!Q63</f>
        <v>0</v>
      </c>
      <c r="E119" s="129">
        <f>'RELACIÓN FACTURAS ACTUACIÓN 2'!W63</f>
        <v>0</v>
      </c>
      <c r="F119" s="129" t="str">
        <f>IF(C119=0,"",IF(AND(COUNTIF($C$4:C119,C119)=1,SUMIF($C$4:$C$243,C119,$E$4:$E$243)&gt;=15000),C119,""))</f>
        <v/>
      </c>
      <c r="G119" s="129" t="str">
        <f t="shared" si="18"/>
        <v/>
      </c>
      <c r="H119" s="131" t="str">
        <f t="shared" si="19"/>
        <v/>
      </c>
      <c r="I119" s="129" t="str">
        <f t="shared" si="28"/>
        <v/>
      </c>
      <c r="J119" s="129" t="str">
        <f t="shared" si="29"/>
        <v/>
      </c>
      <c r="K119" s="129" t="str">
        <f t="shared" si="30"/>
        <v/>
      </c>
      <c r="L119" s="131" t="str">
        <f t="shared" si="31"/>
        <v/>
      </c>
      <c r="M119" s="129" t="str">
        <f t="shared" si="20"/>
        <v/>
      </c>
      <c r="N119" s="129" t="str">
        <f t="shared" si="21"/>
        <v/>
      </c>
      <c r="O119" s="129" t="str">
        <f t="shared" si="22"/>
        <v/>
      </c>
      <c r="P119" s="131" t="str">
        <f t="shared" si="23"/>
        <v/>
      </c>
    </row>
    <row r="120" spans="2:16" hidden="1">
      <c r="B120" s="5">
        <v>117</v>
      </c>
      <c r="C120" s="6">
        <f>'RELACIÓN FACTURAS ACTUACIÓN 2'!R64</f>
        <v>0</v>
      </c>
      <c r="D120" s="6">
        <f>'RELACIÓN FACTURAS ACTUACIÓN 2'!Q64</f>
        <v>0</v>
      </c>
      <c r="E120" s="129">
        <f>'RELACIÓN FACTURAS ACTUACIÓN 2'!W64</f>
        <v>0</v>
      </c>
      <c r="F120" s="129" t="str">
        <f>IF(C120=0,"",IF(AND(COUNTIF($C$4:C120,C120)=1,SUMIF($C$4:$C$243,C120,$E$4:$E$243)&gt;=15000),C120,""))</f>
        <v/>
      </c>
      <c r="G120" s="129" t="str">
        <f t="shared" si="18"/>
        <v/>
      </c>
      <c r="H120" s="131" t="str">
        <f t="shared" si="19"/>
        <v/>
      </c>
      <c r="I120" s="129" t="str">
        <f t="shared" si="28"/>
        <v/>
      </c>
      <c r="J120" s="129" t="str">
        <f t="shared" si="29"/>
        <v/>
      </c>
      <c r="K120" s="129" t="str">
        <f t="shared" si="30"/>
        <v/>
      </c>
      <c r="L120" s="131" t="str">
        <f t="shared" si="31"/>
        <v/>
      </c>
      <c r="M120" s="129" t="str">
        <f t="shared" si="20"/>
        <v/>
      </c>
      <c r="N120" s="129" t="str">
        <f t="shared" si="21"/>
        <v/>
      </c>
      <c r="O120" s="129" t="str">
        <f t="shared" si="22"/>
        <v/>
      </c>
      <c r="P120" s="131" t="str">
        <f t="shared" si="23"/>
        <v/>
      </c>
    </row>
    <row r="121" spans="2:16" hidden="1">
      <c r="B121" s="5">
        <v>118</v>
      </c>
      <c r="C121" s="6">
        <f>'RELACIÓN FACTURAS ACTUACIÓN 2'!R65</f>
        <v>0</v>
      </c>
      <c r="D121" s="6">
        <f>'RELACIÓN FACTURAS ACTUACIÓN 2'!Q65</f>
        <v>0</v>
      </c>
      <c r="E121" s="129">
        <f>'RELACIÓN FACTURAS ACTUACIÓN 2'!W65</f>
        <v>0</v>
      </c>
      <c r="F121" s="129" t="str">
        <f>IF(C121=0,"",IF(AND(COUNTIF($C$4:C121,C121)=1,SUMIF($C$4:$C$243,C121,$E$4:$E$243)&gt;=15000),C121,""))</f>
        <v/>
      </c>
      <c r="G121" s="129" t="str">
        <f t="shared" si="18"/>
        <v/>
      </c>
      <c r="H121" s="131" t="str">
        <f t="shared" si="19"/>
        <v/>
      </c>
      <c r="I121" s="129" t="str">
        <f t="shared" si="28"/>
        <v/>
      </c>
      <c r="J121" s="129" t="str">
        <f t="shared" si="29"/>
        <v/>
      </c>
      <c r="K121" s="129" t="str">
        <f t="shared" si="30"/>
        <v/>
      </c>
      <c r="L121" s="131" t="str">
        <f t="shared" si="31"/>
        <v/>
      </c>
      <c r="M121" s="129" t="str">
        <f t="shared" si="20"/>
        <v/>
      </c>
      <c r="N121" s="129" t="str">
        <f t="shared" si="21"/>
        <v/>
      </c>
      <c r="O121" s="129" t="str">
        <f t="shared" si="22"/>
        <v/>
      </c>
      <c r="P121" s="131" t="str">
        <f t="shared" si="23"/>
        <v/>
      </c>
    </row>
    <row r="122" spans="2:16" hidden="1">
      <c r="B122" s="5">
        <v>119</v>
      </c>
      <c r="C122" s="6">
        <f>'RELACIÓN FACTURAS ACTUACIÓN 2'!R66</f>
        <v>0</v>
      </c>
      <c r="D122" s="6">
        <f>'RELACIÓN FACTURAS ACTUACIÓN 2'!Q66</f>
        <v>0</v>
      </c>
      <c r="E122" s="129">
        <f>'RELACIÓN FACTURAS ACTUACIÓN 2'!W66</f>
        <v>0</v>
      </c>
      <c r="F122" s="129" t="str">
        <f>IF(C122=0,"",IF(AND(COUNTIF($C$4:C122,C122)=1,SUMIF($C$4:$C$243,C122,$E$4:$E$243)&gt;=15000),C122,""))</f>
        <v/>
      </c>
      <c r="G122" s="129" t="str">
        <f t="shared" si="18"/>
        <v/>
      </c>
      <c r="H122" s="131" t="str">
        <f t="shared" si="19"/>
        <v/>
      </c>
      <c r="I122" s="129" t="str">
        <f t="shared" si="28"/>
        <v/>
      </c>
      <c r="J122" s="129" t="str">
        <f t="shared" si="29"/>
        <v/>
      </c>
      <c r="K122" s="129" t="str">
        <f t="shared" si="30"/>
        <v/>
      </c>
      <c r="L122" s="131" t="str">
        <f t="shared" si="31"/>
        <v/>
      </c>
      <c r="M122" s="129" t="str">
        <f t="shared" si="20"/>
        <v/>
      </c>
      <c r="N122" s="129" t="str">
        <f t="shared" si="21"/>
        <v/>
      </c>
      <c r="O122" s="129" t="str">
        <f t="shared" si="22"/>
        <v/>
      </c>
      <c r="P122" s="131" t="str">
        <f t="shared" si="23"/>
        <v/>
      </c>
    </row>
    <row r="123" spans="2:16" hidden="1">
      <c r="B123" s="5">
        <v>120</v>
      </c>
      <c r="C123" s="6">
        <f>'RELACIÓN FACTURAS ACTUACIÓN 2'!R67</f>
        <v>0</v>
      </c>
      <c r="D123" s="6">
        <f>'RELACIÓN FACTURAS ACTUACIÓN 2'!Q67</f>
        <v>0</v>
      </c>
      <c r="E123" s="129">
        <f>'RELACIÓN FACTURAS ACTUACIÓN 2'!W67</f>
        <v>0</v>
      </c>
      <c r="F123" s="129" t="str">
        <f>IF(C123=0,"",IF(AND(COUNTIF($C$4:C123,C123)=1,SUMIF($C$4:$C$243,C123,$E$4:$E$243)&gt;=15000),C123,""))</f>
        <v/>
      </c>
      <c r="G123" s="129" t="str">
        <f t="shared" si="18"/>
        <v/>
      </c>
      <c r="H123" s="131" t="str">
        <f t="shared" si="19"/>
        <v/>
      </c>
      <c r="I123" s="129" t="str">
        <f t="shared" si="28"/>
        <v/>
      </c>
      <c r="J123" s="129" t="str">
        <f t="shared" si="29"/>
        <v/>
      </c>
      <c r="K123" s="129" t="str">
        <f t="shared" si="30"/>
        <v/>
      </c>
      <c r="L123" s="131" t="str">
        <f t="shared" si="31"/>
        <v/>
      </c>
      <c r="M123" s="129" t="str">
        <f t="shared" si="20"/>
        <v/>
      </c>
      <c r="N123" s="129" t="str">
        <f t="shared" si="21"/>
        <v/>
      </c>
      <c r="O123" s="129" t="str">
        <f t="shared" si="22"/>
        <v/>
      </c>
      <c r="P123" s="131" t="str">
        <f t="shared" si="23"/>
        <v/>
      </c>
    </row>
    <row r="124" spans="2:16" hidden="1">
      <c r="B124" s="5">
        <v>121</v>
      </c>
      <c r="C124" s="6">
        <f>'RELACIÓN FACTURAS ACTUACIÓN 3'!R8</f>
        <v>0</v>
      </c>
      <c r="D124" s="6">
        <f>'RELACIÓN FACTURAS ACTUACIÓN 3'!Q8</f>
        <v>0</v>
      </c>
      <c r="E124" s="129">
        <f>'RELACIÓN FACTURAS ACTUACIÓN 3'!W8</f>
        <v>0</v>
      </c>
      <c r="F124" s="129" t="str">
        <f>IF(C124=0,"",IF(AND(COUNTIF($C$4:C124,C124)=1,SUMIF($C$4:$C$243,C124,$E$4:$E$243)&gt;=15000),C124,""))</f>
        <v/>
      </c>
      <c r="G124" s="129" t="str">
        <f t="shared" si="18"/>
        <v/>
      </c>
      <c r="H124" s="131" t="str">
        <f t="shared" si="19"/>
        <v/>
      </c>
      <c r="I124" s="129" t="str">
        <f t="shared" si="24"/>
        <v/>
      </c>
      <c r="J124" s="129" t="str">
        <f t="shared" si="25"/>
        <v/>
      </c>
      <c r="K124" s="129" t="str">
        <f t="shared" si="26"/>
        <v/>
      </c>
      <c r="L124" s="131" t="str">
        <f t="shared" si="27"/>
        <v/>
      </c>
      <c r="M124" s="129" t="str">
        <f t="shared" si="20"/>
        <v/>
      </c>
      <c r="N124" s="129" t="str">
        <f t="shared" si="21"/>
        <v/>
      </c>
      <c r="O124" s="129" t="str">
        <f t="shared" si="22"/>
        <v/>
      </c>
      <c r="P124" s="131" t="str">
        <f t="shared" si="23"/>
        <v/>
      </c>
    </row>
    <row r="125" spans="2:16" hidden="1">
      <c r="B125" s="5">
        <v>122</v>
      </c>
      <c r="C125" s="6">
        <f>'RELACIÓN FACTURAS ACTUACIÓN 3'!R9</f>
        <v>0</v>
      </c>
      <c r="D125" s="6">
        <f>'RELACIÓN FACTURAS ACTUACIÓN 3'!Q9</f>
        <v>0</v>
      </c>
      <c r="E125" s="129">
        <f>'RELACIÓN FACTURAS ACTUACIÓN 3'!W9</f>
        <v>0</v>
      </c>
      <c r="F125" s="129" t="str">
        <f>IF(C125=0,"",IF(AND(COUNTIF($C$4:C125,C125)=1,SUMIF($C$4:$C$243,C125,$E$4:$E$243)&gt;=15000),C125,""))</f>
        <v/>
      </c>
      <c r="G125" s="129" t="str">
        <f t="shared" si="18"/>
        <v/>
      </c>
      <c r="H125" s="131" t="str">
        <f t="shared" si="19"/>
        <v/>
      </c>
      <c r="I125" s="129" t="str">
        <f t="shared" si="24"/>
        <v/>
      </c>
      <c r="J125" s="129" t="str">
        <f t="shared" si="25"/>
        <v/>
      </c>
      <c r="K125" s="129" t="str">
        <f t="shared" si="26"/>
        <v/>
      </c>
      <c r="L125" s="131" t="str">
        <f t="shared" si="27"/>
        <v/>
      </c>
      <c r="M125" s="129" t="str">
        <f t="shared" si="20"/>
        <v/>
      </c>
      <c r="N125" s="129" t="str">
        <f t="shared" si="21"/>
        <v/>
      </c>
      <c r="O125" s="129" t="str">
        <f t="shared" si="22"/>
        <v/>
      </c>
      <c r="P125" s="131" t="str">
        <f t="shared" si="23"/>
        <v/>
      </c>
    </row>
    <row r="126" spans="2:16" hidden="1">
      <c r="B126" s="5">
        <v>123</v>
      </c>
      <c r="C126" s="6">
        <f>'RELACIÓN FACTURAS ACTUACIÓN 3'!R10</f>
        <v>0</v>
      </c>
      <c r="D126" s="6">
        <f>'RELACIÓN FACTURAS ACTUACIÓN 3'!Q10</f>
        <v>0</v>
      </c>
      <c r="E126" s="129">
        <f>'RELACIÓN FACTURAS ACTUACIÓN 3'!W10</f>
        <v>0</v>
      </c>
      <c r="F126" s="129" t="str">
        <f>IF(C126=0,"",IF(AND(COUNTIF($C$4:C126,C126)=1,SUMIF($C$4:$C$243,C126,$E$4:$E$243)&gt;=15000),C126,""))</f>
        <v/>
      </c>
      <c r="G126" s="129" t="str">
        <f t="shared" si="18"/>
        <v/>
      </c>
      <c r="H126" s="131" t="str">
        <f t="shared" si="19"/>
        <v/>
      </c>
      <c r="I126" s="129" t="str">
        <f t="shared" si="24"/>
        <v/>
      </c>
      <c r="J126" s="129" t="str">
        <f t="shared" si="25"/>
        <v/>
      </c>
      <c r="K126" s="129" t="str">
        <f t="shared" si="26"/>
        <v/>
      </c>
      <c r="L126" s="131" t="str">
        <f t="shared" si="27"/>
        <v/>
      </c>
      <c r="M126" s="129" t="str">
        <f t="shared" si="20"/>
        <v/>
      </c>
      <c r="N126" s="129" t="str">
        <f t="shared" si="21"/>
        <v/>
      </c>
      <c r="O126" s="129" t="str">
        <f t="shared" si="22"/>
        <v/>
      </c>
      <c r="P126" s="131" t="str">
        <f t="shared" si="23"/>
        <v/>
      </c>
    </row>
    <row r="127" spans="2:16" hidden="1">
      <c r="B127" s="5">
        <v>124</v>
      </c>
      <c r="C127" s="6">
        <f>'RELACIÓN FACTURAS ACTUACIÓN 3'!R11</f>
        <v>0</v>
      </c>
      <c r="D127" s="6">
        <f>'RELACIÓN FACTURAS ACTUACIÓN 3'!Q11</f>
        <v>0</v>
      </c>
      <c r="E127" s="129">
        <f>'RELACIÓN FACTURAS ACTUACIÓN 3'!W11</f>
        <v>0</v>
      </c>
      <c r="F127" s="129" t="str">
        <f>IF(C127=0,"",IF(AND(COUNTIF($C$4:C127,C127)=1,SUMIF($C$4:$C$243,C127,$E$4:$E$243)&gt;=15000),C127,""))</f>
        <v/>
      </c>
      <c r="G127" s="129" t="str">
        <f t="shared" si="18"/>
        <v/>
      </c>
      <c r="H127" s="131" t="str">
        <f t="shared" si="19"/>
        <v/>
      </c>
      <c r="I127" s="129" t="str">
        <f t="shared" si="24"/>
        <v/>
      </c>
      <c r="J127" s="129" t="str">
        <f t="shared" si="25"/>
        <v/>
      </c>
      <c r="K127" s="129" t="str">
        <f t="shared" si="26"/>
        <v/>
      </c>
      <c r="L127" s="131" t="str">
        <f t="shared" si="27"/>
        <v/>
      </c>
      <c r="M127" s="129" t="str">
        <f t="shared" si="20"/>
        <v/>
      </c>
      <c r="N127" s="129" t="str">
        <f t="shared" si="21"/>
        <v/>
      </c>
      <c r="O127" s="129" t="str">
        <f t="shared" si="22"/>
        <v/>
      </c>
      <c r="P127" s="131" t="str">
        <f t="shared" si="23"/>
        <v/>
      </c>
    </row>
    <row r="128" spans="2:16" hidden="1">
      <c r="B128" s="5">
        <v>125</v>
      </c>
      <c r="C128" s="6">
        <f>'RELACIÓN FACTURAS ACTUACIÓN 3'!R12</f>
        <v>0</v>
      </c>
      <c r="D128" s="6">
        <f>'RELACIÓN FACTURAS ACTUACIÓN 3'!Q12</f>
        <v>0</v>
      </c>
      <c r="E128" s="129">
        <f>'RELACIÓN FACTURAS ACTUACIÓN 3'!W12</f>
        <v>0</v>
      </c>
      <c r="F128" s="129" t="str">
        <f>IF(C128=0,"",IF(AND(COUNTIF($C$4:C128,C128)=1,SUMIF($C$4:$C$243,C128,$E$4:$E$243)&gt;=15000),C128,""))</f>
        <v/>
      </c>
      <c r="G128" s="129" t="str">
        <f t="shared" si="18"/>
        <v/>
      </c>
      <c r="H128" s="131" t="str">
        <f t="shared" si="19"/>
        <v/>
      </c>
      <c r="I128" s="129" t="str">
        <f t="shared" si="24"/>
        <v/>
      </c>
      <c r="J128" s="129" t="str">
        <f t="shared" si="25"/>
        <v/>
      </c>
      <c r="K128" s="129" t="str">
        <f t="shared" si="26"/>
        <v/>
      </c>
      <c r="L128" s="131" t="str">
        <f t="shared" si="27"/>
        <v/>
      </c>
      <c r="M128" s="129" t="str">
        <f t="shared" si="20"/>
        <v/>
      </c>
      <c r="N128" s="129" t="str">
        <f t="shared" si="21"/>
        <v/>
      </c>
      <c r="O128" s="129" t="str">
        <f t="shared" si="22"/>
        <v/>
      </c>
      <c r="P128" s="131" t="str">
        <f t="shared" si="23"/>
        <v/>
      </c>
    </row>
    <row r="129" spans="2:16" hidden="1">
      <c r="B129" s="5">
        <v>126</v>
      </c>
      <c r="C129" s="6">
        <f>'RELACIÓN FACTURAS ACTUACIÓN 3'!R13</f>
        <v>0</v>
      </c>
      <c r="D129" s="6">
        <f>'RELACIÓN FACTURAS ACTUACIÓN 3'!Q13</f>
        <v>0</v>
      </c>
      <c r="E129" s="129">
        <f>'RELACIÓN FACTURAS ACTUACIÓN 3'!W13</f>
        <v>0</v>
      </c>
      <c r="F129" s="129" t="str">
        <f>IF(C129=0,"",IF(AND(COUNTIF($C$4:C129,C129)=1,SUMIF($C$4:$C$243,C129,$E$4:$E$243)&gt;=15000),C129,""))</f>
        <v/>
      </c>
      <c r="G129" s="129" t="str">
        <f t="shared" si="18"/>
        <v/>
      </c>
      <c r="H129" s="131" t="str">
        <f t="shared" si="19"/>
        <v/>
      </c>
      <c r="I129" s="129" t="str">
        <f t="shared" si="24"/>
        <v/>
      </c>
      <c r="J129" s="129" t="str">
        <f t="shared" si="25"/>
        <v/>
      </c>
      <c r="K129" s="129" t="str">
        <f t="shared" si="26"/>
        <v/>
      </c>
      <c r="L129" s="131" t="str">
        <f t="shared" si="27"/>
        <v/>
      </c>
      <c r="M129" s="129" t="str">
        <f t="shared" si="20"/>
        <v/>
      </c>
      <c r="N129" s="129" t="str">
        <f t="shared" si="21"/>
        <v/>
      </c>
      <c r="O129" s="129" t="str">
        <f t="shared" si="22"/>
        <v/>
      </c>
      <c r="P129" s="131" t="str">
        <f t="shared" si="23"/>
        <v/>
      </c>
    </row>
    <row r="130" spans="2:16" hidden="1">
      <c r="B130" s="5">
        <v>127</v>
      </c>
      <c r="C130" s="6">
        <f>'RELACIÓN FACTURAS ACTUACIÓN 3'!R14</f>
        <v>0</v>
      </c>
      <c r="D130" s="6">
        <f>'RELACIÓN FACTURAS ACTUACIÓN 3'!Q14</f>
        <v>0</v>
      </c>
      <c r="E130" s="129">
        <f>'RELACIÓN FACTURAS ACTUACIÓN 3'!W14</f>
        <v>0</v>
      </c>
      <c r="F130" s="129" t="str">
        <f>IF(C130=0,"",IF(AND(COUNTIF($C$4:C130,C130)=1,SUMIF($C$4:$C$243,C130,$E$4:$E$243)&gt;=15000),C130,""))</f>
        <v/>
      </c>
      <c r="G130" s="129" t="str">
        <f t="shared" si="18"/>
        <v/>
      </c>
      <c r="H130" s="131" t="str">
        <f t="shared" si="19"/>
        <v/>
      </c>
      <c r="I130" s="129" t="str">
        <f t="shared" si="24"/>
        <v/>
      </c>
      <c r="J130" s="129" t="str">
        <f t="shared" si="25"/>
        <v/>
      </c>
      <c r="K130" s="129" t="str">
        <f t="shared" si="26"/>
        <v/>
      </c>
      <c r="L130" s="131" t="str">
        <f t="shared" si="27"/>
        <v/>
      </c>
      <c r="M130" s="129" t="str">
        <f t="shared" si="20"/>
        <v/>
      </c>
      <c r="N130" s="129" t="str">
        <f t="shared" si="21"/>
        <v/>
      </c>
      <c r="O130" s="129" t="str">
        <f t="shared" si="22"/>
        <v/>
      </c>
      <c r="P130" s="131" t="str">
        <f t="shared" si="23"/>
        <v/>
      </c>
    </row>
    <row r="131" spans="2:16" hidden="1">
      <c r="B131" s="5">
        <v>128</v>
      </c>
      <c r="C131" s="6">
        <f>'RELACIÓN FACTURAS ACTUACIÓN 3'!R15</f>
        <v>0</v>
      </c>
      <c r="D131" s="6">
        <f>'RELACIÓN FACTURAS ACTUACIÓN 3'!Q15</f>
        <v>0</v>
      </c>
      <c r="E131" s="129">
        <f>'RELACIÓN FACTURAS ACTUACIÓN 3'!W15</f>
        <v>0</v>
      </c>
      <c r="F131" s="129" t="str">
        <f>IF(C131=0,"",IF(AND(COUNTIF($C$4:C131,C131)=1,SUMIF($C$4:$C$243,C131,$E$4:$E$243)&gt;=15000),C131,""))</f>
        <v/>
      </c>
      <c r="G131" s="129" t="str">
        <f t="shared" si="18"/>
        <v/>
      </c>
      <c r="H131" s="131" t="str">
        <f t="shared" si="19"/>
        <v/>
      </c>
      <c r="I131" s="129" t="str">
        <f t="shared" si="24"/>
        <v/>
      </c>
      <c r="J131" s="129" t="str">
        <f t="shared" si="25"/>
        <v/>
      </c>
      <c r="K131" s="129" t="str">
        <f t="shared" si="26"/>
        <v/>
      </c>
      <c r="L131" s="131" t="str">
        <f t="shared" si="27"/>
        <v/>
      </c>
      <c r="M131" s="129" t="str">
        <f t="shared" si="20"/>
        <v/>
      </c>
      <c r="N131" s="129" t="str">
        <f t="shared" si="21"/>
        <v/>
      </c>
      <c r="O131" s="129" t="str">
        <f t="shared" si="22"/>
        <v/>
      </c>
      <c r="P131" s="131" t="str">
        <f t="shared" si="23"/>
        <v/>
      </c>
    </row>
    <row r="132" spans="2:16" hidden="1">
      <c r="B132" s="5">
        <v>129</v>
      </c>
      <c r="C132" s="6">
        <f>'RELACIÓN FACTURAS ACTUACIÓN 3'!R16</f>
        <v>0</v>
      </c>
      <c r="D132" s="6">
        <f>'RELACIÓN FACTURAS ACTUACIÓN 3'!Q16</f>
        <v>0</v>
      </c>
      <c r="E132" s="129">
        <f>'RELACIÓN FACTURAS ACTUACIÓN 3'!W16</f>
        <v>0</v>
      </c>
      <c r="F132" s="129" t="str">
        <f>IF(C132=0,"",IF(AND(COUNTIF($C$4:C132,C132)=1,SUMIF($C$4:$C$243,C132,$E$4:$E$243)&gt;=15000),C132,""))</f>
        <v/>
      </c>
      <c r="G132" s="129" t="str">
        <f t="shared" ref="G132:G195" si="32">IF(SUMIF($C$4:$C$243,F132,$E$4:$E$243)&lt;15000,"",SUMIF($C$4:$C$243,F132,$E$4:$E$243))</f>
        <v/>
      </c>
      <c r="H132" s="131" t="str">
        <f t="shared" ref="H132:H195" si="33">IFERROR(_xlfn.RANK.EQ(G132,$G$4:$G$243),"")</f>
        <v/>
      </c>
      <c r="I132" s="129" t="str">
        <f t="shared" si="24"/>
        <v/>
      </c>
      <c r="J132" s="129" t="str">
        <f t="shared" si="25"/>
        <v/>
      </c>
      <c r="K132" s="129" t="str">
        <f t="shared" si="26"/>
        <v/>
      </c>
      <c r="L132" s="131" t="str">
        <f t="shared" si="27"/>
        <v/>
      </c>
      <c r="M132" s="129" t="str">
        <f t="shared" ref="M132:M195" si="34">IF(IFERROR(VLOOKUP(B132,$H$4:$K$243,2,0),"")="","",VLOOKUP(B132,$H$4:$K$243,2,0))</f>
        <v/>
      </c>
      <c r="N132" s="129" t="str">
        <f t="shared" ref="N132:N195" si="35">IF(IFERROR(VLOOKUP(B132,$H$4:$K$243,3,0),"")="","",VLOOKUP(B132,$H$4:$K$243,3,0))</f>
        <v/>
      </c>
      <c r="O132" s="129" t="str">
        <f t="shared" ref="O132:O195" si="36">IF(IFERROR(VLOOKUP(B132,$H$4:$K$243,4,0),"")="","",VLOOKUP(B132,$H$4:$K$243,4,0))</f>
        <v/>
      </c>
      <c r="P132" s="131" t="str">
        <f t="shared" ref="P132:P195" si="37">IF(COUNTIF($C$4:$C$243,N132)=0,"",COUNTIF($C$4:$C$243,N132))</f>
        <v/>
      </c>
    </row>
    <row r="133" spans="2:16" hidden="1">
      <c r="B133" s="5">
        <v>130</v>
      </c>
      <c r="C133" s="6">
        <f>'RELACIÓN FACTURAS ACTUACIÓN 3'!R17</f>
        <v>0</v>
      </c>
      <c r="D133" s="6">
        <f>'RELACIÓN FACTURAS ACTUACIÓN 3'!Q17</f>
        <v>0</v>
      </c>
      <c r="E133" s="129">
        <f>'RELACIÓN FACTURAS ACTUACIÓN 3'!W17</f>
        <v>0</v>
      </c>
      <c r="F133" s="129" t="str">
        <f>IF(C133=0,"",IF(AND(COUNTIF($C$4:C133,C133)=1,SUMIF($C$4:$C$243,C133,$E$4:$E$243)&gt;=15000),C133,""))</f>
        <v/>
      </c>
      <c r="G133" s="129" t="str">
        <f t="shared" si="32"/>
        <v/>
      </c>
      <c r="H133" s="131" t="str">
        <f t="shared" si="33"/>
        <v/>
      </c>
      <c r="I133" s="129" t="str">
        <f t="shared" si="24"/>
        <v/>
      </c>
      <c r="J133" s="129" t="str">
        <f t="shared" si="25"/>
        <v/>
      </c>
      <c r="K133" s="129" t="str">
        <f t="shared" si="26"/>
        <v/>
      </c>
      <c r="L133" s="131" t="str">
        <f t="shared" si="27"/>
        <v/>
      </c>
      <c r="M133" s="129" t="str">
        <f t="shared" si="34"/>
        <v/>
      </c>
      <c r="N133" s="129" t="str">
        <f t="shared" si="35"/>
        <v/>
      </c>
      <c r="O133" s="129" t="str">
        <f t="shared" si="36"/>
        <v/>
      </c>
      <c r="P133" s="131" t="str">
        <f t="shared" si="37"/>
        <v/>
      </c>
    </row>
    <row r="134" spans="2:16" hidden="1">
      <c r="B134" s="5">
        <v>131</v>
      </c>
      <c r="C134" s="6">
        <f>'RELACIÓN FACTURAS ACTUACIÓN 3'!R18</f>
        <v>0</v>
      </c>
      <c r="D134" s="6">
        <f>'RELACIÓN FACTURAS ACTUACIÓN 3'!Q18</f>
        <v>0</v>
      </c>
      <c r="E134" s="129">
        <f>'RELACIÓN FACTURAS ACTUACIÓN 3'!W18</f>
        <v>0</v>
      </c>
      <c r="F134" s="129" t="str">
        <f>IF(C134=0,"",IF(AND(COUNTIF($C$4:C134,C134)=1,SUMIF($C$4:$C$243,C134,$E$4:$E$243)&gt;=15000),C134,""))</f>
        <v/>
      </c>
      <c r="G134" s="129" t="str">
        <f t="shared" si="32"/>
        <v/>
      </c>
      <c r="H134" s="131" t="str">
        <f t="shared" si="33"/>
        <v/>
      </c>
      <c r="I134" s="129" t="str">
        <f t="shared" si="24"/>
        <v/>
      </c>
      <c r="J134" s="129" t="str">
        <f t="shared" si="25"/>
        <v/>
      </c>
      <c r="K134" s="129" t="str">
        <f t="shared" si="26"/>
        <v/>
      </c>
      <c r="L134" s="131" t="str">
        <f t="shared" si="27"/>
        <v/>
      </c>
      <c r="M134" s="129" t="str">
        <f t="shared" si="34"/>
        <v/>
      </c>
      <c r="N134" s="129" t="str">
        <f t="shared" si="35"/>
        <v/>
      </c>
      <c r="O134" s="129" t="str">
        <f t="shared" si="36"/>
        <v/>
      </c>
      <c r="P134" s="131" t="str">
        <f t="shared" si="37"/>
        <v/>
      </c>
    </row>
    <row r="135" spans="2:16" hidden="1">
      <c r="B135" s="5">
        <v>132</v>
      </c>
      <c r="C135" s="6">
        <f>'RELACIÓN FACTURAS ACTUACIÓN 3'!R19</f>
        <v>0</v>
      </c>
      <c r="D135" s="6">
        <f>'RELACIÓN FACTURAS ACTUACIÓN 3'!Q19</f>
        <v>0</v>
      </c>
      <c r="E135" s="129">
        <f>'RELACIÓN FACTURAS ACTUACIÓN 3'!W19</f>
        <v>0</v>
      </c>
      <c r="F135" s="129" t="str">
        <f>IF(C135=0,"",IF(AND(COUNTIF($C$4:C135,C135)=1,SUMIF($C$4:$C$243,C135,$E$4:$E$243)&gt;=15000),C135,""))</f>
        <v/>
      </c>
      <c r="G135" s="129" t="str">
        <f t="shared" si="32"/>
        <v/>
      </c>
      <c r="H135" s="131" t="str">
        <f t="shared" si="33"/>
        <v/>
      </c>
      <c r="I135" s="129" t="str">
        <f t="shared" si="24"/>
        <v/>
      </c>
      <c r="J135" s="129" t="str">
        <f t="shared" si="25"/>
        <v/>
      </c>
      <c r="K135" s="129" t="str">
        <f t="shared" si="26"/>
        <v/>
      </c>
      <c r="L135" s="131" t="str">
        <f t="shared" si="27"/>
        <v/>
      </c>
      <c r="M135" s="129" t="str">
        <f t="shared" si="34"/>
        <v/>
      </c>
      <c r="N135" s="129" t="str">
        <f t="shared" si="35"/>
        <v/>
      </c>
      <c r="O135" s="129" t="str">
        <f t="shared" si="36"/>
        <v/>
      </c>
      <c r="P135" s="131" t="str">
        <f t="shared" si="37"/>
        <v/>
      </c>
    </row>
    <row r="136" spans="2:16" hidden="1">
      <c r="B136" s="5">
        <v>133</v>
      </c>
      <c r="C136" s="6">
        <f>'RELACIÓN FACTURAS ACTUACIÓN 3'!R20</f>
        <v>0</v>
      </c>
      <c r="D136" s="6">
        <f>'RELACIÓN FACTURAS ACTUACIÓN 3'!Q20</f>
        <v>0</v>
      </c>
      <c r="E136" s="129">
        <f>'RELACIÓN FACTURAS ACTUACIÓN 3'!W20</f>
        <v>0</v>
      </c>
      <c r="F136" s="129" t="str">
        <f>IF(C136=0,"",IF(AND(COUNTIF($C$4:C136,C136)=1,SUMIF($C$4:$C$243,C136,$E$4:$E$243)&gt;=15000),C136,""))</f>
        <v/>
      </c>
      <c r="G136" s="129" t="str">
        <f t="shared" si="32"/>
        <v/>
      </c>
      <c r="H136" s="131" t="str">
        <f t="shared" si="33"/>
        <v/>
      </c>
      <c r="I136" s="129" t="str">
        <f t="shared" si="24"/>
        <v/>
      </c>
      <c r="J136" s="129" t="str">
        <f t="shared" si="25"/>
        <v/>
      </c>
      <c r="K136" s="129" t="str">
        <f t="shared" si="26"/>
        <v/>
      </c>
      <c r="L136" s="131" t="str">
        <f t="shared" si="27"/>
        <v/>
      </c>
      <c r="M136" s="129" t="str">
        <f t="shared" si="34"/>
        <v/>
      </c>
      <c r="N136" s="129" t="str">
        <f t="shared" si="35"/>
        <v/>
      </c>
      <c r="O136" s="129" t="str">
        <f t="shared" si="36"/>
        <v/>
      </c>
      <c r="P136" s="131" t="str">
        <f t="shared" si="37"/>
        <v/>
      </c>
    </row>
    <row r="137" spans="2:16" hidden="1">
      <c r="B137" s="5">
        <v>134</v>
      </c>
      <c r="C137" s="6">
        <f>'RELACIÓN FACTURAS ACTUACIÓN 3'!R21</f>
        <v>0</v>
      </c>
      <c r="D137" s="6">
        <f>'RELACIÓN FACTURAS ACTUACIÓN 3'!Q21</f>
        <v>0</v>
      </c>
      <c r="E137" s="129">
        <f>'RELACIÓN FACTURAS ACTUACIÓN 3'!W21</f>
        <v>0</v>
      </c>
      <c r="F137" s="129" t="str">
        <f>IF(C137=0,"",IF(AND(COUNTIF($C$4:C137,C137)=1,SUMIF($C$4:$C$243,C137,$E$4:$E$243)&gt;=15000),C137,""))</f>
        <v/>
      </c>
      <c r="G137" s="129" t="str">
        <f t="shared" si="32"/>
        <v/>
      </c>
      <c r="H137" s="131" t="str">
        <f t="shared" si="33"/>
        <v/>
      </c>
      <c r="I137" s="129" t="str">
        <f t="shared" si="24"/>
        <v/>
      </c>
      <c r="J137" s="129" t="str">
        <f t="shared" si="25"/>
        <v/>
      </c>
      <c r="K137" s="129" t="str">
        <f t="shared" si="26"/>
        <v/>
      </c>
      <c r="L137" s="131" t="str">
        <f t="shared" si="27"/>
        <v/>
      </c>
      <c r="M137" s="129" t="str">
        <f t="shared" si="34"/>
        <v/>
      </c>
      <c r="N137" s="129" t="str">
        <f t="shared" si="35"/>
        <v/>
      </c>
      <c r="O137" s="129" t="str">
        <f t="shared" si="36"/>
        <v/>
      </c>
      <c r="P137" s="131" t="str">
        <f t="shared" si="37"/>
        <v/>
      </c>
    </row>
    <row r="138" spans="2:16" hidden="1">
      <c r="B138" s="5">
        <v>135</v>
      </c>
      <c r="C138" s="6">
        <f>'RELACIÓN FACTURAS ACTUACIÓN 3'!R22</f>
        <v>0</v>
      </c>
      <c r="D138" s="6">
        <f>'RELACIÓN FACTURAS ACTUACIÓN 3'!Q22</f>
        <v>0</v>
      </c>
      <c r="E138" s="129">
        <f>'RELACIÓN FACTURAS ACTUACIÓN 3'!W22</f>
        <v>0</v>
      </c>
      <c r="F138" s="129" t="str">
        <f>IF(C138=0,"",IF(AND(COUNTIF($C$4:C138,C138)=1,SUMIF($C$4:$C$243,C138,$E$4:$E$243)&gt;=15000),C138,""))</f>
        <v/>
      </c>
      <c r="G138" s="129" t="str">
        <f t="shared" si="32"/>
        <v/>
      </c>
      <c r="H138" s="131" t="str">
        <f t="shared" si="33"/>
        <v/>
      </c>
      <c r="I138" s="129" t="str">
        <f t="shared" si="24"/>
        <v/>
      </c>
      <c r="J138" s="129" t="str">
        <f t="shared" si="25"/>
        <v/>
      </c>
      <c r="K138" s="129" t="str">
        <f t="shared" si="26"/>
        <v/>
      </c>
      <c r="L138" s="131" t="str">
        <f t="shared" si="27"/>
        <v/>
      </c>
      <c r="M138" s="129" t="str">
        <f t="shared" si="34"/>
        <v/>
      </c>
      <c r="N138" s="129" t="str">
        <f t="shared" si="35"/>
        <v/>
      </c>
      <c r="O138" s="129" t="str">
        <f t="shared" si="36"/>
        <v/>
      </c>
      <c r="P138" s="131" t="str">
        <f t="shared" si="37"/>
        <v/>
      </c>
    </row>
    <row r="139" spans="2:16" hidden="1">
      <c r="B139" s="5">
        <v>136</v>
      </c>
      <c r="C139" s="6">
        <f>'RELACIÓN FACTURAS ACTUACIÓN 3'!R23</f>
        <v>0</v>
      </c>
      <c r="D139" s="6">
        <f>'RELACIÓN FACTURAS ACTUACIÓN 3'!Q23</f>
        <v>0</v>
      </c>
      <c r="E139" s="129">
        <f>'RELACIÓN FACTURAS ACTUACIÓN 3'!W23</f>
        <v>0</v>
      </c>
      <c r="F139" s="129" t="str">
        <f>IF(C139=0,"",IF(AND(COUNTIF($C$4:C139,C139)=1,SUMIF($C$4:$C$243,C139,$E$4:$E$243)&gt;=15000),C139,""))</f>
        <v/>
      </c>
      <c r="G139" s="129" t="str">
        <f t="shared" si="32"/>
        <v/>
      </c>
      <c r="H139" s="131" t="str">
        <f t="shared" si="33"/>
        <v/>
      </c>
      <c r="I139" s="129" t="str">
        <f t="shared" si="24"/>
        <v/>
      </c>
      <c r="J139" s="129" t="str">
        <f t="shared" si="25"/>
        <v/>
      </c>
      <c r="K139" s="129" t="str">
        <f t="shared" si="26"/>
        <v/>
      </c>
      <c r="L139" s="131" t="str">
        <f t="shared" si="27"/>
        <v/>
      </c>
      <c r="M139" s="129" t="str">
        <f t="shared" si="34"/>
        <v/>
      </c>
      <c r="N139" s="129" t="str">
        <f t="shared" si="35"/>
        <v/>
      </c>
      <c r="O139" s="129" t="str">
        <f t="shared" si="36"/>
        <v/>
      </c>
      <c r="P139" s="131" t="str">
        <f t="shared" si="37"/>
        <v/>
      </c>
    </row>
    <row r="140" spans="2:16" hidden="1">
      <c r="B140" s="5">
        <v>137</v>
      </c>
      <c r="C140" s="6">
        <f>'RELACIÓN FACTURAS ACTUACIÓN 3'!R24</f>
        <v>0</v>
      </c>
      <c r="D140" s="6">
        <f>'RELACIÓN FACTURAS ACTUACIÓN 3'!Q24</f>
        <v>0</v>
      </c>
      <c r="E140" s="129">
        <f>'RELACIÓN FACTURAS ACTUACIÓN 3'!W24</f>
        <v>0</v>
      </c>
      <c r="F140" s="129" t="str">
        <f>IF(C140=0,"",IF(AND(COUNTIF($C$4:C140,C140)=1,SUMIF($C$4:$C$243,C140,$E$4:$E$243)&gt;=15000),C140,""))</f>
        <v/>
      </c>
      <c r="G140" s="129" t="str">
        <f t="shared" si="32"/>
        <v/>
      </c>
      <c r="H140" s="131" t="str">
        <f t="shared" si="33"/>
        <v/>
      </c>
      <c r="I140" s="129" t="str">
        <f t="shared" si="24"/>
        <v/>
      </c>
      <c r="J140" s="129" t="str">
        <f t="shared" si="25"/>
        <v/>
      </c>
      <c r="K140" s="129" t="str">
        <f t="shared" si="26"/>
        <v/>
      </c>
      <c r="L140" s="131" t="str">
        <f t="shared" si="27"/>
        <v/>
      </c>
      <c r="M140" s="129" t="str">
        <f t="shared" si="34"/>
        <v/>
      </c>
      <c r="N140" s="129" t="str">
        <f t="shared" si="35"/>
        <v/>
      </c>
      <c r="O140" s="129" t="str">
        <f t="shared" si="36"/>
        <v/>
      </c>
      <c r="P140" s="131" t="str">
        <f t="shared" si="37"/>
        <v/>
      </c>
    </row>
    <row r="141" spans="2:16" hidden="1">
      <c r="B141" s="5">
        <v>138</v>
      </c>
      <c r="C141" s="6">
        <f>'RELACIÓN FACTURAS ACTUACIÓN 3'!R25</f>
        <v>0</v>
      </c>
      <c r="D141" s="6">
        <f>'RELACIÓN FACTURAS ACTUACIÓN 3'!Q25</f>
        <v>0</v>
      </c>
      <c r="E141" s="129">
        <f>'RELACIÓN FACTURAS ACTUACIÓN 3'!W25</f>
        <v>0</v>
      </c>
      <c r="F141" s="129" t="str">
        <f>IF(C141=0,"",IF(AND(COUNTIF($C$4:C141,C141)=1,SUMIF($C$4:$C$243,C141,$E$4:$E$243)&gt;=15000),C141,""))</f>
        <v/>
      </c>
      <c r="G141" s="129" t="str">
        <f t="shared" si="32"/>
        <v/>
      </c>
      <c r="H141" s="131" t="str">
        <f t="shared" si="33"/>
        <v/>
      </c>
      <c r="I141" s="129" t="str">
        <f t="shared" si="24"/>
        <v/>
      </c>
      <c r="J141" s="129" t="str">
        <f t="shared" si="25"/>
        <v/>
      </c>
      <c r="K141" s="129" t="str">
        <f t="shared" si="26"/>
        <v/>
      </c>
      <c r="L141" s="131" t="str">
        <f t="shared" si="27"/>
        <v/>
      </c>
      <c r="M141" s="129" t="str">
        <f t="shared" si="34"/>
        <v/>
      </c>
      <c r="N141" s="129" t="str">
        <f t="shared" si="35"/>
        <v/>
      </c>
      <c r="O141" s="129" t="str">
        <f t="shared" si="36"/>
        <v/>
      </c>
      <c r="P141" s="131" t="str">
        <f t="shared" si="37"/>
        <v/>
      </c>
    </row>
    <row r="142" spans="2:16" hidden="1">
      <c r="B142" s="5">
        <v>139</v>
      </c>
      <c r="C142" s="6">
        <f>'RELACIÓN FACTURAS ACTUACIÓN 3'!R26</f>
        <v>0</v>
      </c>
      <c r="D142" s="6">
        <f>'RELACIÓN FACTURAS ACTUACIÓN 3'!Q26</f>
        <v>0</v>
      </c>
      <c r="E142" s="129">
        <f>'RELACIÓN FACTURAS ACTUACIÓN 3'!W26</f>
        <v>0</v>
      </c>
      <c r="F142" s="129" t="str">
        <f>IF(C142=0,"",IF(AND(COUNTIF($C$4:C142,C142)=1,SUMIF($C$4:$C$243,C142,$E$4:$E$243)&gt;=15000),C142,""))</f>
        <v/>
      </c>
      <c r="G142" s="129" t="str">
        <f t="shared" si="32"/>
        <v/>
      </c>
      <c r="H142" s="131" t="str">
        <f t="shared" si="33"/>
        <v/>
      </c>
      <c r="I142" s="129" t="str">
        <f t="shared" si="24"/>
        <v/>
      </c>
      <c r="J142" s="129" t="str">
        <f t="shared" si="25"/>
        <v/>
      </c>
      <c r="K142" s="129" t="str">
        <f t="shared" si="26"/>
        <v/>
      </c>
      <c r="L142" s="131" t="str">
        <f t="shared" si="27"/>
        <v/>
      </c>
      <c r="M142" s="129" t="str">
        <f t="shared" si="34"/>
        <v/>
      </c>
      <c r="N142" s="129" t="str">
        <f t="shared" si="35"/>
        <v/>
      </c>
      <c r="O142" s="129" t="str">
        <f t="shared" si="36"/>
        <v/>
      </c>
      <c r="P142" s="131" t="str">
        <f t="shared" si="37"/>
        <v/>
      </c>
    </row>
    <row r="143" spans="2:16" hidden="1">
      <c r="B143" s="5">
        <v>140</v>
      </c>
      <c r="C143" s="6">
        <f>'RELACIÓN FACTURAS ACTUACIÓN 3'!R27</f>
        <v>0</v>
      </c>
      <c r="D143" s="6">
        <f>'RELACIÓN FACTURAS ACTUACIÓN 3'!Q27</f>
        <v>0</v>
      </c>
      <c r="E143" s="129">
        <f>'RELACIÓN FACTURAS ACTUACIÓN 3'!W27</f>
        <v>0</v>
      </c>
      <c r="F143" s="129" t="str">
        <f>IF(C143=0,"",IF(AND(COUNTIF($C$4:C143,C143)=1,SUMIF($C$4:$C$243,C143,$E$4:$E$243)&gt;=15000),C143,""))</f>
        <v/>
      </c>
      <c r="G143" s="129" t="str">
        <f t="shared" si="32"/>
        <v/>
      </c>
      <c r="H143" s="131" t="str">
        <f t="shared" si="33"/>
        <v/>
      </c>
      <c r="I143" s="129" t="str">
        <f t="shared" si="24"/>
        <v/>
      </c>
      <c r="J143" s="129" t="str">
        <f t="shared" si="25"/>
        <v/>
      </c>
      <c r="K143" s="129" t="str">
        <f t="shared" si="26"/>
        <v/>
      </c>
      <c r="L143" s="131" t="str">
        <f t="shared" si="27"/>
        <v/>
      </c>
      <c r="M143" s="129" t="str">
        <f t="shared" si="34"/>
        <v/>
      </c>
      <c r="N143" s="129" t="str">
        <f t="shared" si="35"/>
        <v/>
      </c>
      <c r="O143" s="129" t="str">
        <f t="shared" si="36"/>
        <v/>
      </c>
      <c r="P143" s="131" t="str">
        <f t="shared" si="37"/>
        <v/>
      </c>
    </row>
    <row r="144" spans="2:16" hidden="1">
      <c r="B144" s="5">
        <v>141</v>
      </c>
      <c r="C144" s="6">
        <f>'RELACIÓN FACTURAS ACTUACIÓN 3'!R28</f>
        <v>0</v>
      </c>
      <c r="D144" s="6">
        <f>'RELACIÓN FACTURAS ACTUACIÓN 3'!Q28</f>
        <v>0</v>
      </c>
      <c r="E144" s="129">
        <f>'RELACIÓN FACTURAS ACTUACIÓN 3'!W28</f>
        <v>0</v>
      </c>
      <c r="F144" s="129" t="str">
        <f>IF(C144=0,"",IF(AND(COUNTIF($C$4:C144,C144)=1,SUMIF($C$4:$C$243,C144,$E$4:$E$243)&gt;=15000),C144,""))</f>
        <v/>
      </c>
      <c r="G144" s="129" t="str">
        <f t="shared" si="32"/>
        <v/>
      </c>
      <c r="H144" s="131" t="str">
        <f t="shared" si="33"/>
        <v/>
      </c>
      <c r="I144" s="129" t="str">
        <f t="shared" si="24"/>
        <v/>
      </c>
      <c r="J144" s="129" t="str">
        <f t="shared" si="25"/>
        <v/>
      </c>
      <c r="K144" s="129" t="str">
        <f t="shared" si="26"/>
        <v/>
      </c>
      <c r="L144" s="131" t="str">
        <f t="shared" si="27"/>
        <v/>
      </c>
      <c r="M144" s="129" t="str">
        <f t="shared" si="34"/>
        <v/>
      </c>
      <c r="N144" s="129" t="str">
        <f t="shared" si="35"/>
        <v/>
      </c>
      <c r="O144" s="129" t="str">
        <f t="shared" si="36"/>
        <v/>
      </c>
      <c r="P144" s="131" t="str">
        <f t="shared" si="37"/>
        <v/>
      </c>
    </row>
    <row r="145" spans="2:16" hidden="1">
      <c r="B145" s="5">
        <v>142</v>
      </c>
      <c r="C145" s="6">
        <f>'RELACIÓN FACTURAS ACTUACIÓN 3'!R29</f>
        <v>0</v>
      </c>
      <c r="D145" s="6">
        <f>'RELACIÓN FACTURAS ACTUACIÓN 3'!Q29</f>
        <v>0</v>
      </c>
      <c r="E145" s="129">
        <f>'RELACIÓN FACTURAS ACTUACIÓN 3'!W29</f>
        <v>0</v>
      </c>
      <c r="F145" s="129" t="str">
        <f>IF(C145=0,"",IF(AND(COUNTIF($C$4:C145,C145)=1,SUMIF($C$4:$C$243,C145,$E$4:$E$243)&gt;=15000),C145,""))</f>
        <v/>
      </c>
      <c r="G145" s="129" t="str">
        <f t="shared" si="32"/>
        <v/>
      </c>
      <c r="H145" s="131" t="str">
        <f t="shared" si="33"/>
        <v/>
      </c>
      <c r="I145" s="129" t="str">
        <f t="shared" si="24"/>
        <v/>
      </c>
      <c r="J145" s="129" t="str">
        <f t="shared" si="25"/>
        <v/>
      </c>
      <c r="K145" s="129" t="str">
        <f t="shared" si="26"/>
        <v/>
      </c>
      <c r="L145" s="131" t="str">
        <f t="shared" si="27"/>
        <v/>
      </c>
      <c r="M145" s="129" t="str">
        <f t="shared" si="34"/>
        <v/>
      </c>
      <c r="N145" s="129" t="str">
        <f t="shared" si="35"/>
        <v/>
      </c>
      <c r="O145" s="129" t="str">
        <f t="shared" si="36"/>
        <v/>
      </c>
      <c r="P145" s="131" t="str">
        <f t="shared" si="37"/>
        <v/>
      </c>
    </row>
    <row r="146" spans="2:16" hidden="1">
      <c r="B146" s="5">
        <v>143</v>
      </c>
      <c r="C146" s="6">
        <f>'RELACIÓN FACTURAS ACTUACIÓN 3'!R30</f>
        <v>0</v>
      </c>
      <c r="D146" s="6">
        <f>'RELACIÓN FACTURAS ACTUACIÓN 3'!Q30</f>
        <v>0</v>
      </c>
      <c r="E146" s="129">
        <f>'RELACIÓN FACTURAS ACTUACIÓN 3'!W30</f>
        <v>0</v>
      </c>
      <c r="F146" s="129" t="str">
        <f>IF(C146=0,"",IF(AND(COUNTIF($C$4:C146,C146)=1,SUMIF($C$4:$C$243,C146,$E$4:$E$243)&gt;=15000),C146,""))</f>
        <v/>
      </c>
      <c r="G146" s="129" t="str">
        <f t="shared" si="32"/>
        <v/>
      </c>
      <c r="H146" s="131" t="str">
        <f t="shared" si="33"/>
        <v/>
      </c>
      <c r="I146" s="129" t="str">
        <f t="shared" si="24"/>
        <v/>
      </c>
      <c r="J146" s="129" t="str">
        <f t="shared" si="25"/>
        <v/>
      </c>
      <c r="K146" s="129" t="str">
        <f t="shared" si="26"/>
        <v/>
      </c>
      <c r="L146" s="131" t="str">
        <f t="shared" si="27"/>
        <v/>
      </c>
      <c r="M146" s="129" t="str">
        <f t="shared" si="34"/>
        <v/>
      </c>
      <c r="N146" s="129" t="str">
        <f t="shared" si="35"/>
        <v/>
      </c>
      <c r="O146" s="129" t="str">
        <f t="shared" si="36"/>
        <v/>
      </c>
      <c r="P146" s="131" t="str">
        <f t="shared" si="37"/>
        <v/>
      </c>
    </row>
    <row r="147" spans="2:16" hidden="1">
      <c r="B147" s="5">
        <v>144</v>
      </c>
      <c r="C147" s="6">
        <f>'RELACIÓN FACTURAS ACTUACIÓN 3'!R31</f>
        <v>0</v>
      </c>
      <c r="D147" s="6">
        <f>'RELACIÓN FACTURAS ACTUACIÓN 3'!Q31</f>
        <v>0</v>
      </c>
      <c r="E147" s="129">
        <f>'RELACIÓN FACTURAS ACTUACIÓN 3'!W31</f>
        <v>0</v>
      </c>
      <c r="F147" s="129" t="str">
        <f>IF(C147=0,"",IF(AND(COUNTIF($C$4:C147,C147)=1,SUMIF($C$4:$C$243,C147,$E$4:$E$243)&gt;=15000),C147,""))</f>
        <v/>
      </c>
      <c r="G147" s="129" t="str">
        <f t="shared" si="32"/>
        <v/>
      </c>
      <c r="H147" s="131" t="str">
        <f t="shared" si="33"/>
        <v/>
      </c>
      <c r="I147" s="129" t="str">
        <f t="shared" si="24"/>
        <v/>
      </c>
      <c r="J147" s="129" t="str">
        <f t="shared" si="25"/>
        <v/>
      </c>
      <c r="K147" s="129" t="str">
        <f t="shared" si="26"/>
        <v/>
      </c>
      <c r="L147" s="131" t="str">
        <f t="shared" si="27"/>
        <v/>
      </c>
      <c r="M147" s="129" t="str">
        <f t="shared" si="34"/>
        <v/>
      </c>
      <c r="N147" s="129" t="str">
        <f t="shared" si="35"/>
        <v/>
      </c>
      <c r="O147" s="129" t="str">
        <f t="shared" si="36"/>
        <v/>
      </c>
      <c r="P147" s="131" t="str">
        <f t="shared" si="37"/>
        <v/>
      </c>
    </row>
    <row r="148" spans="2:16" hidden="1">
      <c r="B148" s="5">
        <v>145</v>
      </c>
      <c r="C148" s="6">
        <f>'RELACIÓN FACTURAS ACTUACIÓN 3'!R32</f>
        <v>0</v>
      </c>
      <c r="D148" s="6">
        <f>'RELACIÓN FACTURAS ACTUACIÓN 3'!Q32</f>
        <v>0</v>
      </c>
      <c r="E148" s="129">
        <f>'RELACIÓN FACTURAS ACTUACIÓN 3'!W32</f>
        <v>0</v>
      </c>
      <c r="F148" s="129" t="str">
        <f>IF(C148=0,"",IF(AND(COUNTIF($C$4:C148,C148)=1,SUMIF($C$4:$C$243,C148,$E$4:$E$243)&gt;=15000),C148,""))</f>
        <v/>
      </c>
      <c r="G148" s="129" t="str">
        <f t="shared" si="32"/>
        <v/>
      </c>
      <c r="H148" s="131" t="str">
        <f t="shared" si="33"/>
        <v/>
      </c>
      <c r="I148" s="129" t="str">
        <f t="shared" si="24"/>
        <v/>
      </c>
      <c r="J148" s="129" t="str">
        <f t="shared" si="25"/>
        <v/>
      </c>
      <c r="K148" s="129" t="str">
        <f t="shared" si="26"/>
        <v/>
      </c>
      <c r="L148" s="131" t="str">
        <f t="shared" si="27"/>
        <v/>
      </c>
      <c r="M148" s="129" t="str">
        <f t="shared" si="34"/>
        <v/>
      </c>
      <c r="N148" s="129" t="str">
        <f t="shared" si="35"/>
        <v/>
      </c>
      <c r="O148" s="129" t="str">
        <f t="shared" si="36"/>
        <v/>
      </c>
      <c r="P148" s="131" t="str">
        <f t="shared" si="37"/>
        <v/>
      </c>
    </row>
    <row r="149" spans="2:16" hidden="1">
      <c r="B149" s="5">
        <v>146</v>
      </c>
      <c r="C149" s="6">
        <f>'RELACIÓN FACTURAS ACTUACIÓN 3'!R33</f>
        <v>0</v>
      </c>
      <c r="D149" s="6">
        <f>'RELACIÓN FACTURAS ACTUACIÓN 3'!Q33</f>
        <v>0</v>
      </c>
      <c r="E149" s="129">
        <f>'RELACIÓN FACTURAS ACTUACIÓN 3'!W33</f>
        <v>0</v>
      </c>
      <c r="F149" s="129" t="str">
        <f>IF(C149=0,"",IF(AND(COUNTIF($C$4:C149,C149)=1,SUMIF($C$4:$C$243,C149,$E$4:$E$243)&gt;=15000),C149,""))</f>
        <v/>
      </c>
      <c r="G149" s="129" t="str">
        <f t="shared" si="32"/>
        <v/>
      </c>
      <c r="H149" s="131" t="str">
        <f t="shared" si="33"/>
        <v/>
      </c>
      <c r="I149" s="129" t="str">
        <f t="shared" si="24"/>
        <v/>
      </c>
      <c r="J149" s="129" t="str">
        <f t="shared" si="25"/>
        <v/>
      </c>
      <c r="K149" s="129" t="str">
        <f t="shared" si="26"/>
        <v/>
      </c>
      <c r="L149" s="131" t="str">
        <f t="shared" si="27"/>
        <v/>
      </c>
      <c r="M149" s="129" t="str">
        <f t="shared" si="34"/>
        <v/>
      </c>
      <c r="N149" s="129" t="str">
        <f t="shared" si="35"/>
        <v/>
      </c>
      <c r="O149" s="129" t="str">
        <f t="shared" si="36"/>
        <v/>
      </c>
      <c r="P149" s="131" t="str">
        <f t="shared" si="37"/>
        <v/>
      </c>
    </row>
    <row r="150" spans="2:16" hidden="1">
      <c r="B150" s="5">
        <v>147</v>
      </c>
      <c r="C150" s="6">
        <f>'RELACIÓN FACTURAS ACTUACIÓN 3'!R34</f>
        <v>0</v>
      </c>
      <c r="D150" s="6">
        <f>'RELACIÓN FACTURAS ACTUACIÓN 3'!Q34</f>
        <v>0</v>
      </c>
      <c r="E150" s="129">
        <f>'RELACIÓN FACTURAS ACTUACIÓN 3'!W34</f>
        <v>0</v>
      </c>
      <c r="F150" s="129" t="str">
        <f>IF(C150=0,"",IF(AND(COUNTIF($C$4:C150,C150)=1,SUMIF($C$4:$C$243,C150,$E$4:$E$243)&gt;=15000),C150,""))</f>
        <v/>
      </c>
      <c r="G150" s="129" t="str">
        <f t="shared" si="32"/>
        <v/>
      </c>
      <c r="H150" s="131" t="str">
        <f t="shared" si="33"/>
        <v/>
      </c>
      <c r="I150" s="129" t="str">
        <f t="shared" si="24"/>
        <v/>
      </c>
      <c r="J150" s="129" t="str">
        <f t="shared" si="25"/>
        <v/>
      </c>
      <c r="K150" s="129" t="str">
        <f t="shared" si="26"/>
        <v/>
      </c>
      <c r="L150" s="131" t="str">
        <f t="shared" si="27"/>
        <v/>
      </c>
      <c r="M150" s="129" t="str">
        <f t="shared" si="34"/>
        <v/>
      </c>
      <c r="N150" s="129" t="str">
        <f t="shared" si="35"/>
        <v/>
      </c>
      <c r="O150" s="129" t="str">
        <f t="shared" si="36"/>
        <v/>
      </c>
      <c r="P150" s="131" t="str">
        <f t="shared" si="37"/>
        <v/>
      </c>
    </row>
    <row r="151" spans="2:16" hidden="1">
      <c r="B151" s="5">
        <v>148</v>
      </c>
      <c r="C151" s="6">
        <f>'RELACIÓN FACTURAS ACTUACIÓN 3'!R35</f>
        <v>0</v>
      </c>
      <c r="D151" s="6">
        <f>'RELACIÓN FACTURAS ACTUACIÓN 3'!Q35</f>
        <v>0</v>
      </c>
      <c r="E151" s="129">
        <f>'RELACIÓN FACTURAS ACTUACIÓN 3'!W35</f>
        <v>0</v>
      </c>
      <c r="F151" s="129" t="str">
        <f>IF(C151=0,"",IF(AND(COUNTIF($C$4:C151,C151)=1,SUMIF($C$4:$C$243,C151,$E$4:$E$243)&gt;=15000),C151,""))</f>
        <v/>
      </c>
      <c r="G151" s="129" t="str">
        <f t="shared" si="32"/>
        <v/>
      </c>
      <c r="H151" s="131" t="str">
        <f t="shared" si="33"/>
        <v/>
      </c>
      <c r="I151" s="129" t="str">
        <f t="shared" si="24"/>
        <v/>
      </c>
      <c r="J151" s="129" t="str">
        <f t="shared" si="25"/>
        <v/>
      </c>
      <c r="K151" s="129" t="str">
        <f t="shared" si="26"/>
        <v/>
      </c>
      <c r="L151" s="131" t="str">
        <f t="shared" si="27"/>
        <v/>
      </c>
      <c r="M151" s="129" t="str">
        <f t="shared" si="34"/>
        <v/>
      </c>
      <c r="N151" s="129" t="str">
        <f t="shared" si="35"/>
        <v/>
      </c>
      <c r="O151" s="129" t="str">
        <f t="shared" si="36"/>
        <v/>
      </c>
      <c r="P151" s="131" t="str">
        <f t="shared" si="37"/>
        <v/>
      </c>
    </row>
    <row r="152" spans="2:16" hidden="1">
      <c r="B152" s="5">
        <v>149</v>
      </c>
      <c r="C152" s="6">
        <f>'RELACIÓN FACTURAS ACTUACIÓN 3'!R36</f>
        <v>0</v>
      </c>
      <c r="D152" s="6">
        <f>'RELACIÓN FACTURAS ACTUACIÓN 3'!Q36</f>
        <v>0</v>
      </c>
      <c r="E152" s="129">
        <f>'RELACIÓN FACTURAS ACTUACIÓN 3'!W36</f>
        <v>0</v>
      </c>
      <c r="F152" s="129" t="str">
        <f>IF(C152=0,"",IF(AND(COUNTIF($C$4:C152,C152)=1,SUMIF($C$4:$C$243,C152,$E$4:$E$243)&gt;=15000),C152,""))</f>
        <v/>
      </c>
      <c r="G152" s="129" t="str">
        <f t="shared" si="32"/>
        <v/>
      </c>
      <c r="H152" s="131" t="str">
        <f t="shared" si="33"/>
        <v/>
      </c>
      <c r="I152" s="129" t="str">
        <f t="shared" si="24"/>
        <v/>
      </c>
      <c r="J152" s="129" t="str">
        <f t="shared" si="25"/>
        <v/>
      </c>
      <c r="K152" s="129" t="str">
        <f t="shared" si="26"/>
        <v/>
      </c>
      <c r="L152" s="131" t="str">
        <f t="shared" si="27"/>
        <v/>
      </c>
      <c r="M152" s="129" t="str">
        <f t="shared" si="34"/>
        <v/>
      </c>
      <c r="N152" s="129" t="str">
        <f t="shared" si="35"/>
        <v/>
      </c>
      <c r="O152" s="129" t="str">
        <f t="shared" si="36"/>
        <v/>
      </c>
      <c r="P152" s="131" t="str">
        <f t="shared" si="37"/>
        <v/>
      </c>
    </row>
    <row r="153" spans="2:16" hidden="1">
      <c r="B153" s="5">
        <v>150</v>
      </c>
      <c r="C153" s="6">
        <f>'RELACIÓN FACTURAS ACTUACIÓN 3'!R37</f>
        <v>0</v>
      </c>
      <c r="D153" s="6">
        <f>'RELACIÓN FACTURAS ACTUACIÓN 3'!Q37</f>
        <v>0</v>
      </c>
      <c r="E153" s="129">
        <f>'RELACIÓN FACTURAS ACTUACIÓN 3'!W37</f>
        <v>0</v>
      </c>
      <c r="F153" s="129" t="str">
        <f>IF(C153=0,"",IF(AND(COUNTIF($C$4:C153,C153)=1,SUMIF($C$4:$C$243,C153,$E$4:$E$243)&gt;=15000),C153,""))</f>
        <v/>
      </c>
      <c r="G153" s="129" t="str">
        <f t="shared" si="32"/>
        <v/>
      </c>
      <c r="H153" s="131" t="str">
        <f t="shared" si="33"/>
        <v/>
      </c>
      <c r="I153" s="129" t="str">
        <f t="shared" si="24"/>
        <v/>
      </c>
      <c r="J153" s="129" t="str">
        <f t="shared" si="25"/>
        <v/>
      </c>
      <c r="K153" s="129" t="str">
        <f t="shared" si="26"/>
        <v/>
      </c>
      <c r="L153" s="131" t="str">
        <f t="shared" si="27"/>
        <v/>
      </c>
      <c r="M153" s="129" t="str">
        <f t="shared" si="34"/>
        <v/>
      </c>
      <c r="N153" s="129" t="str">
        <f t="shared" si="35"/>
        <v/>
      </c>
      <c r="O153" s="129" t="str">
        <f t="shared" si="36"/>
        <v/>
      </c>
      <c r="P153" s="131" t="str">
        <f t="shared" si="37"/>
        <v/>
      </c>
    </row>
    <row r="154" spans="2:16" hidden="1">
      <c r="B154" s="5">
        <v>151</v>
      </c>
      <c r="C154" s="6">
        <f>'RELACIÓN FACTURAS ACTUACIÓN 3'!R38</f>
        <v>0</v>
      </c>
      <c r="D154" s="6">
        <f>'RELACIÓN FACTURAS ACTUACIÓN 3'!Q38</f>
        <v>0</v>
      </c>
      <c r="E154" s="129">
        <f>'RELACIÓN FACTURAS ACTUACIÓN 3'!W38</f>
        <v>0</v>
      </c>
      <c r="F154" s="129" t="str">
        <f>IF(C154=0,"",IF(AND(COUNTIF($C$4:C154,C154)=1,SUMIF($C$4:$C$243,C154,$E$4:$E$243)&gt;=15000),C154,""))</f>
        <v/>
      </c>
      <c r="G154" s="129" t="str">
        <f t="shared" si="32"/>
        <v/>
      </c>
      <c r="H154" s="131" t="str">
        <f t="shared" si="33"/>
        <v/>
      </c>
      <c r="I154" s="129" t="str">
        <f t="shared" si="24"/>
        <v/>
      </c>
      <c r="J154" s="129" t="str">
        <f t="shared" si="25"/>
        <v/>
      </c>
      <c r="K154" s="129" t="str">
        <f t="shared" si="26"/>
        <v/>
      </c>
      <c r="L154" s="131" t="str">
        <f t="shared" si="27"/>
        <v/>
      </c>
      <c r="M154" s="129" t="str">
        <f t="shared" si="34"/>
        <v/>
      </c>
      <c r="N154" s="129" t="str">
        <f t="shared" si="35"/>
        <v/>
      </c>
      <c r="O154" s="129" t="str">
        <f t="shared" si="36"/>
        <v/>
      </c>
      <c r="P154" s="131" t="str">
        <f t="shared" si="37"/>
        <v/>
      </c>
    </row>
    <row r="155" spans="2:16" hidden="1">
      <c r="B155" s="5">
        <v>152</v>
      </c>
      <c r="C155" s="6">
        <f>'RELACIÓN FACTURAS ACTUACIÓN 3'!R39</f>
        <v>0</v>
      </c>
      <c r="D155" s="6">
        <f>'RELACIÓN FACTURAS ACTUACIÓN 3'!Q39</f>
        <v>0</v>
      </c>
      <c r="E155" s="129">
        <f>'RELACIÓN FACTURAS ACTUACIÓN 3'!W39</f>
        <v>0</v>
      </c>
      <c r="F155" s="129" t="str">
        <f>IF(C155=0,"",IF(AND(COUNTIF($C$4:C155,C155)=1,SUMIF($C$4:$C$243,C155,$E$4:$E$243)&gt;=15000),C155,""))</f>
        <v/>
      </c>
      <c r="G155" s="129" t="str">
        <f t="shared" si="32"/>
        <v/>
      </c>
      <c r="H155" s="131" t="str">
        <f t="shared" si="33"/>
        <v/>
      </c>
      <c r="I155" s="129" t="str">
        <f t="shared" si="24"/>
        <v/>
      </c>
      <c r="J155" s="129" t="str">
        <f t="shared" si="25"/>
        <v/>
      </c>
      <c r="K155" s="129" t="str">
        <f t="shared" si="26"/>
        <v/>
      </c>
      <c r="L155" s="131" t="str">
        <f t="shared" si="27"/>
        <v/>
      </c>
      <c r="M155" s="129" t="str">
        <f t="shared" si="34"/>
        <v/>
      </c>
      <c r="N155" s="129" t="str">
        <f t="shared" si="35"/>
        <v/>
      </c>
      <c r="O155" s="129" t="str">
        <f t="shared" si="36"/>
        <v/>
      </c>
      <c r="P155" s="131" t="str">
        <f t="shared" si="37"/>
        <v/>
      </c>
    </row>
    <row r="156" spans="2:16" hidden="1">
      <c r="B156" s="5">
        <v>153</v>
      </c>
      <c r="C156" s="6">
        <f>'RELACIÓN FACTURAS ACTUACIÓN 3'!R40</f>
        <v>0</v>
      </c>
      <c r="D156" s="6">
        <f>'RELACIÓN FACTURAS ACTUACIÓN 3'!Q40</f>
        <v>0</v>
      </c>
      <c r="E156" s="129">
        <f>'RELACIÓN FACTURAS ACTUACIÓN 3'!W40</f>
        <v>0</v>
      </c>
      <c r="F156" s="129" t="str">
        <f>IF(C156=0,"",IF(AND(COUNTIF($C$4:C156,C156)=1,SUMIF($C$4:$C$243,C156,$E$4:$E$243)&gt;=15000),C156,""))</f>
        <v/>
      </c>
      <c r="G156" s="129" t="str">
        <f t="shared" si="32"/>
        <v/>
      </c>
      <c r="H156" s="131" t="str">
        <f t="shared" si="33"/>
        <v/>
      </c>
      <c r="I156" s="129" t="str">
        <f t="shared" si="24"/>
        <v/>
      </c>
      <c r="J156" s="129" t="str">
        <f t="shared" si="25"/>
        <v/>
      </c>
      <c r="K156" s="129" t="str">
        <f t="shared" si="26"/>
        <v/>
      </c>
      <c r="L156" s="131" t="str">
        <f t="shared" si="27"/>
        <v/>
      </c>
      <c r="M156" s="129" t="str">
        <f t="shared" si="34"/>
        <v/>
      </c>
      <c r="N156" s="129" t="str">
        <f t="shared" si="35"/>
        <v/>
      </c>
      <c r="O156" s="129" t="str">
        <f t="shared" si="36"/>
        <v/>
      </c>
      <c r="P156" s="131" t="str">
        <f t="shared" si="37"/>
        <v/>
      </c>
    </row>
    <row r="157" spans="2:16" hidden="1">
      <c r="B157" s="5">
        <v>154</v>
      </c>
      <c r="C157" s="6">
        <f>'RELACIÓN FACTURAS ACTUACIÓN 3'!R41</f>
        <v>0</v>
      </c>
      <c r="D157" s="6">
        <f>'RELACIÓN FACTURAS ACTUACIÓN 3'!Q41</f>
        <v>0</v>
      </c>
      <c r="E157" s="129">
        <f>'RELACIÓN FACTURAS ACTUACIÓN 3'!W41</f>
        <v>0</v>
      </c>
      <c r="F157" s="129" t="str">
        <f>IF(C157=0,"",IF(AND(COUNTIF($C$4:C157,C157)=1,SUMIF($C$4:$C$243,C157,$E$4:$E$243)&gt;=15000),C157,""))</f>
        <v/>
      </c>
      <c r="G157" s="129" t="str">
        <f t="shared" si="32"/>
        <v/>
      </c>
      <c r="H157" s="131" t="str">
        <f t="shared" si="33"/>
        <v/>
      </c>
      <c r="I157" s="129" t="str">
        <f t="shared" si="24"/>
        <v/>
      </c>
      <c r="J157" s="129" t="str">
        <f t="shared" si="25"/>
        <v/>
      </c>
      <c r="K157" s="129" t="str">
        <f t="shared" si="26"/>
        <v/>
      </c>
      <c r="L157" s="131" t="str">
        <f t="shared" si="27"/>
        <v/>
      </c>
      <c r="M157" s="129" t="str">
        <f t="shared" si="34"/>
        <v/>
      </c>
      <c r="N157" s="129" t="str">
        <f t="shared" si="35"/>
        <v/>
      </c>
      <c r="O157" s="129" t="str">
        <f t="shared" si="36"/>
        <v/>
      </c>
      <c r="P157" s="131" t="str">
        <f t="shared" si="37"/>
        <v/>
      </c>
    </row>
    <row r="158" spans="2:16" hidden="1">
      <c r="B158" s="5">
        <v>155</v>
      </c>
      <c r="C158" s="6">
        <f>'RELACIÓN FACTURAS ACTUACIÓN 3'!R42</f>
        <v>0</v>
      </c>
      <c r="D158" s="6">
        <f>'RELACIÓN FACTURAS ACTUACIÓN 3'!Q42</f>
        <v>0</v>
      </c>
      <c r="E158" s="129">
        <f>'RELACIÓN FACTURAS ACTUACIÓN 3'!W42</f>
        <v>0</v>
      </c>
      <c r="F158" s="129" t="str">
        <f>IF(C158=0,"",IF(AND(COUNTIF($C$4:C158,C158)=1,SUMIF($C$4:$C$243,C158,$E$4:$E$243)&gt;=15000),C158,""))</f>
        <v/>
      </c>
      <c r="G158" s="129" t="str">
        <f t="shared" si="32"/>
        <v/>
      </c>
      <c r="H158" s="131" t="str">
        <f t="shared" si="33"/>
        <v/>
      </c>
      <c r="I158" s="129" t="str">
        <f t="shared" si="24"/>
        <v/>
      </c>
      <c r="J158" s="129" t="str">
        <f t="shared" si="25"/>
        <v/>
      </c>
      <c r="K158" s="129" t="str">
        <f t="shared" si="26"/>
        <v/>
      </c>
      <c r="L158" s="131" t="str">
        <f t="shared" si="27"/>
        <v/>
      </c>
      <c r="M158" s="129" t="str">
        <f t="shared" si="34"/>
        <v/>
      </c>
      <c r="N158" s="129" t="str">
        <f t="shared" si="35"/>
        <v/>
      </c>
      <c r="O158" s="129" t="str">
        <f t="shared" si="36"/>
        <v/>
      </c>
      <c r="P158" s="131" t="str">
        <f t="shared" si="37"/>
        <v/>
      </c>
    </row>
    <row r="159" spans="2:16" hidden="1">
      <c r="B159" s="5">
        <v>156</v>
      </c>
      <c r="C159" s="6">
        <f>'RELACIÓN FACTURAS ACTUACIÓN 3'!R43</f>
        <v>0</v>
      </c>
      <c r="D159" s="6">
        <f>'RELACIÓN FACTURAS ACTUACIÓN 3'!Q43</f>
        <v>0</v>
      </c>
      <c r="E159" s="129">
        <f>'RELACIÓN FACTURAS ACTUACIÓN 3'!W43</f>
        <v>0</v>
      </c>
      <c r="F159" s="129" t="str">
        <f>IF(C159=0,"",IF(AND(COUNTIF($C$4:C159,C159)=1,SUMIF($C$4:$C$243,C159,$E$4:$E$243)&gt;=15000),C159,""))</f>
        <v/>
      </c>
      <c r="G159" s="129" t="str">
        <f t="shared" si="32"/>
        <v/>
      </c>
      <c r="H159" s="131" t="str">
        <f t="shared" si="33"/>
        <v/>
      </c>
      <c r="I159" s="129" t="str">
        <f t="shared" si="24"/>
        <v/>
      </c>
      <c r="J159" s="129" t="str">
        <f t="shared" si="25"/>
        <v/>
      </c>
      <c r="K159" s="129" t="str">
        <f t="shared" si="26"/>
        <v/>
      </c>
      <c r="L159" s="131" t="str">
        <f t="shared" si="27"/>
        <v/>
      </c>
      <c r="M159" s="129" t="str">
        <f t="shared" si="34"/>
        <v/>
      </c>
      <c r="N159" s="129" t="str">
        <f t="shared" si="35"/>
        <v/>
      </c>
      <c r="O159" s="129" t="str">
        <f t="shared" si="36"/>
        <v/>
      </c>
      <c r="P159" s="131" t="str">
        <f t="shared" si="37"/>
        <v/>
      </c>
    </row>
    <row r="160" spans="2:16" hidden="1">
      <c r="B160" s="5">
        <v>157</v>
      </c>
      <c r="C160" s="6">
        <f>'RELACIÓN FACTURAS ACTUACIÓN 3'!R44</f>
        <v>0</v>
      </c>
      <c r="D160" s="6">
        <f>'RELACIÓN FACTURAS ACTUACIÓN 3'!Q44</f>
        <v>0</v>
      </c>
      <c r="E160" s="129">
        <f>'RELACIÓN FACTURAS ACTUACIÓN 3'!W44</f>
        <v>0</v>
      </c>
      <c r="F160" s="129" t="str">
        <f>IF(C160=0,"",IF(AND(COUNTIF($C$4:C160,C160)=1,SUMIF($C$4:$C$243,C160,$E$4:$E$243)&gt;=15000),C160,""))</f>
        <v/>
      </c>
      <c r="G160" s="129" t="str">
        <f t="shared" si="32"/>
        <v/>
      </c>
      <c r="H160" s="131" t="str">
        <f t="shared" si="33"/>
        <v/>
      </c>
      <c r="I160" s="129" t="str">
        <f t="shared" si="24"/>
        <v/>
      </c>
      <c r="J160" s="129" t="str">
        <f t="shared" si="25"/>
        <v/>
      </c>
      <c r="K160" s="129" t="str">
        <f t="shared" si="26"/>
        <v/>
      </c>
      <c r="L160" s="131" t="str">
        <f t="shared" si="27"/>
        <v/>
      </c>
      <c r="M160" s="129" t="str">
        <f t="shared" si="34"/>
        <v/>
      </c>
      <c r="N160" s="129" t="str">
        <f t="shared" si="35"/>
        <v/>
      </c>
      <c r="O160" s="129" t="str">
        <f t="shared" si="36"/>
        <v/>
      </c>
      <c r="P160" s="131" t="str">
        <f t="shared" si="37"/>
        <v/>
      </c>
    </row>
    <row r="161" spans="2:16" hidden="1">
      <c r="B161" s="5">
        <v>158</v>
      </c>
      <c r="C161" s="6">
        <f>'RELACIÓN FACTURAS ACTUACIÓN 3'!R45</f>
        <v>0</v>
      </c>
      <c r="D161" s="6">
        <f>'RELACIÓN FACTURAS ACTUACIÓN 3'!Q45</f>
        <v>0</v>
      </c>
      <c r="E161" s="129">
        <f>'RELACIÓN FACTURAS ACTUACIÓN 3'!W45</f>
        <v>0</v>
      </c>
      <c r="F161" s="129" t="str">
        <f>IF(C161=0,"",IF(AND(COUNTIF($C$4:C161,C161)=1,SUMIF($C$4:$C$243,C161,$E$4:$E$243)&gt;=15000),C161,""))</f>
        <v/>
      </c>
      <c r="G161" s="129" t="str">
        <f t="shared" si="32"/>
        <v/>
      </c>
      <c r="H161" s="131" t="str">
        <f t="shared" si="33"/>
        <v/>
      </c>
      <c r="I161" s="129" t="str">
        <f t="shared" si="24"/>
        <v/>
      </c>
      <c r="J161" s="129" t="str">
        <f t="shared" si="25"/>
        <v/>
      </c>
      <c r="K161" s="129" t="str">
        <f t="shared" si="26"/>
        <v/>
      </c>
      <c r="L161" s="131" t="str">
        <f t="shared" si="27"/>
        <v/>
      </c>
      <c r="M161" s="129" t="str">
        <f t="shared" si="34"/>
        <v/>
      </c>
      <c r="N161" s="129" t="str">
        <f t="shared" si="35"/>
        <v/>
      </c>
      <c r="O161" s="129" t="str">
        <f t="shared" si="36"/>
        <v/>
      </c>
      <c r="P161" s="131" t="str">
        <f t="shared" si="37"/>
        <v/>
      </c>
    </row>
    <row r="162" spans="2:16" hidden="1">
      <c r="B162" s="5">
        <v>159</v>
      </c>
      <c r="C162" s="6">
        <f>'RELACIÓN FACTURAS ACTUACIÓN 3'!R46</f>
        <v>0</v>
      </c>
      <c r="D162" s="6">
        <f>'RELACIÓN FACTURAS ACTUACIÓN 3'!Q46</f>
        <v>0</v>
      </c>
      <c r="E162" s="129">
        <f>'RELACIÓN FACTURAS ACTUACIÓN 3'!W46</f>
        <v>0</v>
      </c>
      <c r="F162" s="129" t="str">
        <f>IF(C162=0,"",IF(AND(COUNTIF($C$4:C162,C162)=1,SUMIF($C$4:$C$243,C162,$E$4:$E$243)&gt;=15000),C162,""))</f>
        <v/>
      </c>
      <c r="G162" s="129" t="str">
        <f t="shared" si="32"/>
        <v/>
      </c>
      <c r="H162" s="131" t="str">
        <f t="shared" si="33"/>
        <v/>
      </c>
      <c r="I162" s="129" t="str">
        <f t="shared" si="24"/>
        <v/>
      </c>
      <c r="J162" s="129" t="str">
        <f t="shared" si="25"/>
        <v/>
      </c>
      <c r="K162" s="129" t="str">
        <f t="shared" si="26"/>
        <v/>
      </c>
      <c r="L162" s="131" t="str">
        <f t="shared" si="27"/>
        <v/>
      </c>
      <c r="M162" s="129" t="str">
        <f t="shared" si="34"/>
        <v/>
      </c>
      <c r="N162" s="129" t="str">
        <f t="shared" si="35"/>
        <v/>
      </c>
      <c r="O162" s="129" t="str">
        <f t="shared" si="36"/>
        <v/>
      </c>
      <c r="P162" s="131" t="str">
        <f t="shared" si="37"/>
        <v/>
      </c>
    </row>
    <row r="163" spans="2:16" hidden="1">
      <c r="B163" s="5">
        <v>160</v>
      </c>
      <c r="C163" s="6">
        <f>'RELACIÓN FACTURAS ACTUACIÓN 3'!R47</f>
        <v>0</v>
      </c>
      <c r="D163" s="6">
        <f>'RELACIÓN FACTURAS ACTUACIÓN 3'!Q47</f>
        <v>0</v>
      </c>
      <c r="E163" s="129">
        <f>'RELACIÓN FACTURAS ACTUACIÓN 3'!W47</f>
        <v>0</v>
      </c>
      <c r="F163" s="129" t="str">
        <f>IF(C163=0,"",IF(AND(COUNTIF($C$4:C163,C163)=1,SUMIF($C$4:$C$243,C163,$E$4:$E$243)&gt;=15000),C163,""))</f>
        <v/>
      </c>
      <c r="G163" s="129" t="str">
        <f t="shared" si="32"/>
        <v/>
      </c>
      <c r="H163" s="131" t="str">
        <f t="shared" si="33"/>
        <v/>
      </c>
      <c r="I163" s="129" t="str">
        <f t="shared" ref="I163:I183" si="38">IF(H163="","",D163)</f>
        <v/>
      </c>
      <c r="J163" s="129" t="str">
        <f t="shared" ref="J163:J183" si="39">IF(H163="","",C163)</f>
        <v/>
      </c>
      <c r="K163" s="129" t="str">
        <f t="shared" ref="K163:K183" si="40">IF(H163="","",G163)</f>
        <v/>
      </c>
      <c r="L163" s="131" t="str">
        <f t="shared" ref="L163:L183" si="41">IF(M163&lt;&gt;"",B163,"")</f>
        <v/>
      </c>
      <c r="M163" s="129" t="str">
        <f t="shared" si="34"/>
        <v/>
      </c>
      <c r="N163" s="129" t="str">
        <f t="shared" si="35"/>
        <v/>
      </c>
      <c r="O163" s="129" t="str">
        <f t="shared" si="36"/>
        <v/>
      </c>
      <c r="P163" s="131" t="str">
        <f t="shared" si="37"/>
        <v/>
      </c>
    </row>
    <row r="164" spans="2:16" hidden="1">
      <c r="B164" s="5">
        <v>161</v>
      </c>
      <c r="C164" s="6">
        <f>'RELACIÓN FACTURAS ACTUACIÓN 3'!R48</f>
        <v>0</v>
      </c>
      <c r="D164" s="6">
        <f>'RELACIÓN FACTURAS ACTUACIÓN 3'!Q48</f>
        <v>0</v>
      </c>
      <c r="E164" s="129">
        <f>'RELACIÓN FACTURAS ACTUACIÓN 3'!W48</f>
        <v>0</v>
      </c>
      <c r="F164" s="129" t="str">
        <f>IF(C164=0,"",IF(AND(COUNTIF($C$4:C164,C164)=1,SUMIF($C$4:$C$243,C164,$E$4:$E$243)&gt;=15000),C164,""))</f>
        <v/>
      </c>
      <c r="G164" s="129" t="str">
        <f t="shared" si="32"/>
        <v/>
      </c>
      <c r="H164" s="131" t="str">
        <f t="shared" si="33"/>
        <v/>
      </c>
      <c r="I164" s="129" t="str">
        <f t="shared" si="38"/>
        <v/>
      </c>
      <c r="J164" s="129" t="str">
        <f t="shared" si="39"/>
        <v/>
      </c>
      <c r="K164" s="129" t="str">
        <f t="shared" si="40"/>
        <v/>
      </c>
      <c r="L164" s="131" t="str">
        <f t="shared" si="41"/>
        <v/>
      </c>
      <c r="M164" s="129" t="str">
        <f t="shared" si="34"/>
        <v/>
      </c>
      <c r="N164" s="129" t="str">
        <f t="shared" si="35"/>
        <v/>
      </c>
      <c r="O164" s="129" t="str">
        <f t="shared" si="36"/>
        <v/>
      </c>
      <c r="P164" s="131" t="str">
        <f t="shared" si="37"/>
        <v/>
      </c>
    </row>
    <row r="165" spans="2:16" hidden="1">
      <c r="B165" s="5">
        <v>162</v>
      </c>
      <c r="C165" s="6">
        <f>'RELACIÓN FACTURAS ACTUACIÓN 3'!R49</f>
        <v>0</v>
      </c>
      <c r="D165" s="6">
        <f>'RELACIÓN FACTURAS ACTUACIÓN 3'!Q49</f>
        <v>0</v>
      </c>
      <c r="E165" s="129">
        <f>'RELACIÓN FACTURAS ACTUACIÓN 3'!W49</f>
        <v>0</v>
      </c>
      <c r="F165" s="129" t="str">
        <f>IF(C165=0,"",IF(AND(COUNTIF($C$4:C165,C165)=1,SUMIF($C$4:$C$243,C165,$E$4:$E$243)&gt;=15000),C165,""))</f>
        <v/>
      </c>
      <c r="G165" s="129" t="str">
        <f t="shared" si="32"/>
        <v/>
      </c>
      <c r="H165" s="131" t="str">
        <f t="shared" si="33"/>
        <v/>
      </c>
      <c r="I165" s="129" t="str">
        <f t="shared" si="38"/>
        <v/>
      </c>
      <c r="J165" s="129" t="str">
        <f t="shared" si="39"/>
        <v/>
      </c>
      <c r="K165" s="129" t="str">
        <f t="shared" si="40"/>
        <v/>
      </c>
      <c r="L165" s="131" t="str">
        <f t="shared" si="41"/>
        <v/>
      </c>
      <c r="M165" s="129" t="str">
        <f t="shared" si="34"/>
        <v/>
      </c>
      <c r="N165" s="129" t="str">
        <f t="shared" si="35"/>
        <v/>
      </c>
      <c r="O165" s="129" t="str">
        <f t="shared" si="36"/>
        <v/>
      </c>
      <c r="P165" s="131" t="str">
        <f t="shared" si="37"/>
        <v/>
      </c>
    </row>
    <row r="166" spans="2:16" hidden="1">
      <c r="B166" s="5">
        <v>163</v>
      </c>
      <c r="C166" s="6">
        <f>'RELACIÓN FACTURAS ACTUACIÓN 3'!R50</f>
        <v>0</v>
      </c>
      <c r="D166" s="6">
        <f>'RELACIÓN FACTURAS ACTUACIÓN 3'!Q50</f>
        <v>0</v>
      </c>
      <c r="E166" s="129">
        <f>'RELACIÓN FACTURAS ACTUACIÓN 3'!W50</f>
        <v>0</v>
      </c>
      <c r="F166" s="129" t="str">
        <f>IF(C166=0,"",IF(AND(COUNTIF($C$4:C166,C166)=1,SUMIF($C$4:$C$243,C166,$E$4:$E$243)&gt;=15000),C166,""))</f>
        <v/>
      </c>
      <c r="G166" s="129" t="str">
        <f t="shared" si="32"/>
        <v/>
      </c>
      <c r="H166" s="131" t="str">
        <f t="shared" si="33"/>
        <v/>
      </c>
      <c r="I166" s="129" t="str">
        <f t="shared" si="38"/>
        <v/>
      </c>
      <c r="J166" s="129" t="str">
        <f t="shared" si="39"/>
        <v/>
      </c>
      <c r="K166" s="129" t="str">
        <f t="shared" si="40"/>
        <v/>
      </c>
      <c r="L166" s="131" t="str">
        <f t="shared" si="41"/>
        <v/>
      </c>
      <c r="M166" s="129" t="str">
        <f t="shared" si="34"/>
        <v/>
      </c>
      <c r="N166" s="129" t="str">
        <f t="shared" si="35"/>
        <v/>
      </c>
      <c r="O166" s="129" t="str">
        <f t="shared" si="36"/>
        <v/>
      </c>
      <c r="P166" s="131" t="str">
        <f t="shared" si="37"/>
        <v/>
      </c>
    </row>
    <row r="167" spans="2:16" hidden="1">
      <c r="B167" s="5">
        <v>164</v>
      </c>
      <c r="C167" s="6">
        <f>'RELACIÓN FACTURAS ACTUACIÓN 3'!R51</f>
        <v>0</v>
      </c>
      <c r="D167" s="6">
        <f>'RELACIÓN FACTURAS ACTUACIÓN 3'!Q51</f>
        <v>0</v>
      </c>
      <c r="E167" s="129">
        <f>'RELACIÓN FACTURAS ACTUACIÓN 3'!W51</f>
        <v>0</v>
      </c>
      <c r="F167" s="129" t="str">
        <f>IF(C167=0,"",IF(AND(COUNTIF($C$4:C167,C167)=1,SUMIF($C$4:$C$243,C167,$E$4:$E$243)&gt;=15000),C167,""))</f>
        <v/>
      </c>
      <c r="G167" s="129" t="str">
        <f t="shared" si="32"/>
        <v/>
      </c>
      <c r="H167" s="131" t="str">
        <f t="shared" si="33"/>
        <v/>
      </c>
      <c r="I167" s="129" t="str">
        <f t="shared" si="38"/>
        <v/>
      </c>
      <c r="J167" s="129" t="str">
        <f t="shared" si="39"/>
        <v/>
      </c>
      <c r="K167" s="129" t="str">
        <f t="shared" si="40"/>
        <v/>
      </c>
      <c r="L167" s="131" t="str">
        <f t="shared" si="41"/>
        <v/>
      </c>
      <c r="M167" s="129" t="str">
        <f t="shared" si="34"/>
        <v/>
      </c>
      <c r="N167" s="129" t="str">
        <f t="shared" si="35"/>
        <v/>
      </c>
      <c r="O167" s="129" t="str">
        <f t="shared" si="36"/>
        <v/>
      </c>
      <c r="P167" s="131" t="str">
        <f t="shared" si="37"/>
        <v/>
      </c>
    </row>
    <row r="168" spans="2:16" hidden="1">
      <c r="B168" s="5">
        <v>165</v>
      </c>
      <c r="C168" s="6">
        <f>'RELACIÓN FACTURAS ACTUACIÓN 3'!R52</f>
        <v>0</v>
      </c>
      <c r="D168" s="6">
        <f>'RELACIÓN FACTURAS ACTUACIÓN 3'!Q52</f>
        <v>0</v>
      </c>
      <c r="E168" s="129">
        <f>'RELACIÓN FACTURAS ACTUACIÓN 3'!W52</f>
        <v>0</v>
      </c>
      <c r="F168" s="129" t="str">
        <f>IF(C168=0,"",IF(AND(COUNTIF($C$4:C168,C168)=1,SUMIF($C$4:$C$243,C168,$E$4:$E$243)&gt;=15000),C168,""))</f>
        <v/>
      </c>
      <c r="G168" s="129" t="str">
        <f t="shared" si="32"/>
        <v/>
      </c>
      <c r="H168" s="131" t="str">
        <f t="shared" si="33"/>
        <v/>
      </c>
      <c r="I168" s="129" t="str">
        <f t="shared" si="38"/>
        <v/>
      </c>
      <c r="J168" s="129" t="str">
        <f t="shared" si="39"/>
        <v/>
      </c>
      <c r="K168" s="129" t="str">
        <f t="shared" si="40"/>
        <v/>
      </c>
      <c r="L168" s="131" t="str">
        <f t="shared" si="41"/>
        <v/>
      </c>
      <c r="M168" s="129" t="str">
        <f t="shared" si="34"/>
        <v/>
      </c>
      <c r="N168" s="129" t="str">
        <f t="shared" si="35"/>
        <v/>
      </c>
      <c r="O168" s="129" t="str">
        <f t="shared" si="36"/>
        <v/>
      </c>
      <c r="P168" s="131" t="str">
        <f t="shared" si="37"/>
        <v/>
      </c>
    </row>
    <row r="169" spans="2:16" hidden="1">
      <c r="B169" s="5">
        <v>166</v>
      </c>
      <c r="C169" s="6">
        <f>'RELACIÓN FACTURAS ACTUACIÓN 3'!R53</f>
        <v>0</v>
      </c>
      <c r="D169" s="6">
        <f>'RELACIÓN FACTURAS ACTUACIÓN 3'!Q53</f>
        <v>0</v>
      </c>
      <c r="E169" s="129">
        <f>'RELACIÓN FACTURAS ACTUACIÓN 3'!W53</f>
        <v>0</v>
      </c>
      <c r="F169" s="129" t="str">
        <f>IF(C169=0,"",IF(AND(COUNTIF($C$4:C169,C169)=1,SUMIF($C$4:$C$243,C169,$E$4:$E$243)&gt;=15000),C169,""))</f>
        <v/>
      </c>
      <c r="G169" s="129" t="str">
        <f t="shared" si="32"/>
        <v/>
      </c>
      <c r="H169" s="131" t="str">
        <f t="shared" si="33"/>
        <v/>
      </c>
      <c r="I169" s="129" t="str">
        <f t="shared" si="38"/>
        <v/>
      </c>
      <c r="J169" s="129" t="str">
        <f t="shared" si="39"/>
        <v/>
      </c>
      <c r="K169" s="129" t="str">
        <f t="shared" si="40"/>
        <v/>
      </c>
      <c r="L169" s="131" t="str">
        <f t="shared" si="41"/>
        <v/>
      </c>
      <c r="M169" s="129" t="str">
        <f t="shared" si="34"/>
        <v/>
      </c>
      <c r="N169" s="129" t="str">
        <f t="shared" si="35"/>
        <v/>
      </c>
      <c r="O169" s="129" t="str">
        <f t="shared" si="36"/>
        <v/>
      </c>
      <c r="P169" s="131" t="str">
        <f t="shared" si="37"/>
        <v/>
      </c>
    </row>
    <row r="170" spans="2:16" hidden="1">
      <c r="B170" s="5">
        <v>167</v>
      </c>
      <c r="C170" s="6">
        <f>'RELACIÓN FACTURAS ACTUACIÓN 3'!R54</f>
        <v>0</v>
      </c>
      <c r="D170" s="6">
        <f>'RELACIÓN FACTURAS ACTUACIÓN 3'!Q54</f>
        <v>0</v>
      </c>
      <c r="E170" s="129">
        <f>'RELACIÓN FACTURAS ACTUACIÓN 3'!W54</f>
        <v>0</v>
      </c>
      <c r="F170" s="129" t="str">
        <f>IF(C170=0,"",IF(AND(COUNTIF($C$4:C170,C170)=1,SUMIF($C$4:$C$243,C170,$E$4:$E$243)&gt;=15000),C170,""))</f>
        <v/>
      </c>
      <c r="G170" s="129" t="str">
        <f t="shared" si="32"/>
        <v/>
      </c>
      <c r="H170" s="131" t="str">
        <f t="shared" si="33"/>
        <v/>
      </c>
      <c r="I170" s="129" t="str">
        <f t="shared" si="38"/>
        <v/>
      </c>
      <c r="J170" s="129" t="str">
        <f t="shared" si="39"/>
        <v/>
      </c>
      <c r="K170" s="129" t="str">
        <f t="shared" si="40"/>
        <v/>
      </c>
      <c r="L170" s="131" t="str">
        <f t="shared" si="41"/>
        <v/>
      </c>
      <c r="M170" s="129" t="str">
        <f t="shared" si="34"/>
        <v/>
      </c>
      <c r="N170" s="129" t="str">
        <f t="shared" si="35"/>
        <v/>
      </c>
      <c r="O170" s="129" t="str">
        <f t="shared" si="36"/>
        <v/>
      </c>
      <c r="P170" s="131" t="str">
        <f t="shared" si="37"/>
        <v/>
      </c>
    </row>
    <row r="171" spans="2:16" hidden="1">
      <c r="B171" s="5">
        <v>168</v>
      </c>
      <c r="C171" s="6">
        <f>'RELACIÓN FACTURAS ACTUACIÓN 3'!R55</f>
        <v>0</v>
      </c>
      <c r="D171" s="6">
        <f>'RELACIÓN FACTURAS ACTUACIÓN 3'!Q55</f>
        <v>0</v>
      </c>
      <c r="E171" s="129">
        <f>'RELACIÓN FACTURAS ACTUACIÓN 3'!W55</f>
        <v>0</v>
      </c>
      <c r="F171" s="129" t="str">
        <f>IF(C171=0,"",IF(AND(COUNTIF($C$4:C171,C171)=1,SUMIF($C$4:$C$243,C171,$E$4:$E$243)&gt;=15000),C171,""))</f>
        <v/>
      </c>
      <c r="G171" s="129" t="str">
        <f t="shared" si="32"/>
        <v/>
      </c>
      <c r="H171" s="131" t="str">
        <f t="shared" si="33"/>
        <v/>
      </c>
      <c r="I171" s="129" t="str">
        <f t="shared" si="38"/>
        <v/>
      </c>
      <c r="J171" s="129" t="str">
        <f t="shared" si="39"/>
        <v/>
      </c>
      <c r="K171" s="129" t="str">
        <f t="shared" si="40"/>
        <v/>
      </c>
      <c r="L171" s="131" t="str">
        <f t="shared" si="41"/>
        <v/>
      </c>
      <c r="M171" s="129" t="str">
        <f t="shared" si="34"/>
        <v/>
      </c>
      <c r="N171" s="129" t="str">
        <f t="shared" si="35"/>
        <v/>
      </c>
      <c r="O171" s="129" t="str">
        <f t="shared" si="36"/>
        <v/>
      </c>
      <c r="P171" s="131" t="str">
        <f t="shared" si="37"/>
        <v/>
      </c>
    </row>
    <row r="172" spans="2:16" hidden="1">
      <c r="B172" s="5">
        <v>169</v>
      </c>
      <c r="C172" s="6">
        <f>'RELACIÓN FACTURAS ACTUACIÓN 3'!R56</f>
        <v>0</v>
      </c>
      <c r="D172" s="6">
        <f>'RELACIÓN FACTURAS ACTUACIÓN 3'!Q56</f>
        <v>0</v>
      </c>
      <c r="E172" s="129">
        <f>'RELACIÓN FACTURAS ACTUACIÓN 3'!W56</f>
        <v>0</v>
      </c>
      <c r="F172" s="129" t="str">
        <f>IF(C172=0,"",IF(AND(COUNTIF($C$4:C172,C172)=1,SUMIF($C$4:$C$243,C172,$E$4:$E$243)&gt;=15000),C172,""))</f>
        <v/>
      </c>
      <c r="G172" s="129" t="str">
        <f t="shared" si="32"/>
        <v/>
      </c>
      <c r="H172" s="131" t="str">
        <f t="shared" si="33"/>
        <v/>
      </c>
      <c r="I172" s="129" t="str">
        <f t="shared" si="38"/>
        <v/>
      </c>
      <c r="J172" s="129" t="str">
        <f t="shared" si="39"/>
        <v/>
      </c>
      <c r="K172" s="129" t="str">
        <f t="shared" si="40"/>
        <v/>
      </c>
      <c r="L172" s="131" t="str">
        <f t="shared" si="41"/>
        <v/>
      </c>
      <c r="M172" s="129" t="str">
        <f t="shared" si="34"/>
        <v/>
      </c>
      <c r="N172" s="129" t="str">
        <f t="shared" si="35"/>
        <v/>
      </c>
      <c r="O172" s="129" t="str">
        <f t="shared" si="36"/>
        <v/>
      </c>
      <c r="P172" s="131" t="str">
        <f t="shared" si="37"/>
        <v/>
      </c>
    </row>
    <row r="173" spans="2:16" hidden="1">
      <c r="B173" s="5">
        <v>170</v>
      </c>
      <c r="C173" s="6">
        <f>'RELACIÓN FACTURAS ACTUACIÓN 3'!R57</f>
        <v>0</v>
      </c>
      <c r="D173" s="6">
        <f>'RELACIÓN FACTURAS ACTUACIÓN 3'!Q57</f>
        <v>0</v>
      </c>
      <c r="E173" s="129">
        <f>'RELACIÓN FACTURAS ACTUACIÓN 3'!W57</f>
        <v>0</v>
      </c>
      <c r="F173" s="129" t="str">
        <f>IF(C173=0,"",IF(AND(COUNTIF($C$4:C173,C173)=1,SUMIF($C$4:$C$243,C173,$E$4:$E$243)&gt;=15000),C173,""))</f>
        <v/>
      </c>
      <c r="G173" s="129" t="str">
        <f t="shared" si="32"/>
        <v/>
      </c>
      <c r="H173" s="131" t="str">
        <f t="shared" si="33"/>
        <v/>
      </c>
      <c r="I173" s="129" t="str">
        <f t="shared" si="38"/>
        <v/>
      </c>
      <c r="J173" s="129" t="str">
        <f t="shared" si="39"/>
        <v/>
      </c>
      <c r="K173" s="129" t="str">
        <f t="shared" si="40"/>
        <v/>
      </c>
      <c r="L173" s="131" t="str">
        <f t="shared" si="41"/>
        <v/>
      </c>
      <c r="M173" s="129" t="str">
        <f t="shared" si="34"/>
        <v/>
      </c>
      <c r="N173" s="129" t="str">
        <f t="shared" si="35"/>
        <v/>
      </c>
      <c r="O173" s="129" t="str">
        <f t="shared" si="36"/>
        <v/>
      </c>
      <c r="P173" s="131" t="str">
        <f t="shared" si="37"/>
        <v/>
      </c>
    </row>
    <row r="174" spans="2:16" hidden="1">
      <c r="B174" s="5">
        <v>171</v>
      </c>
      <c r="C174" s="6">
        <f>'RELACIÓN FACTURAS ACTUACIÓN 3'!R58</f>
        <v>0</v>
      </c>
      <c r="D174" s="6">
        <f>'RELACIÓN FACTURAS ACTUACIÓN 3'!Q58</f>
        <v>0</v>
      </c>
      <c r="E174" s="129">
        <f>'RELACIÓN FACTURAS ACTUACIÓN 3'!W58</f>
        <v>0</v>
      </c>
      <c r="F174" s="129" t="str">
        <f>IF(C174=0,"",IF(AND(COUNTIF($C$4:C174,C174)=1,SUMIF($C$4:$C$243,C174,$E$4:$E$243)&gt;=15000),C174,""))</f>
        <v/>
      </c>
      <c r="G174" s="129" t="str">
        <f t="shared" si="32"/>
        <v/>
      </c>
      <c r="H174" s="131" t="str">
        <f t="shared" si="33"/>
        <v/>
      </c>
      <c r="I174" s="129" t="str">
        <f t="shared" si="38"/>
        <v/>
      </c>
      <c r="J174" s="129" t="str">
        <f t="shared" si="39"/>
        <v/>
      </c>
      <c r="K174" s="129" t="str">
        <f t="shared" si="40"/>
        <v/>
      </c>
      <c r="L174" s="131" t="str">
        <f t="shared" si="41"/>
        <v/>
      </c>
      <c r="M174" s="129" t="str">
        <f t="shared" si="34"/>
        <v/>
      </c>
      <c r="N174" s="129" t="str">
        <f t="shared" si="35"/>
        <v/>
      </c>
      <c r="O174" s="129" t="str">
        <f t="shared" si="36"/>
        <v/>
      </c>
      <c r="P174" s="131" t="str">
        <f t="shared" si="37"/>
        <v/>
      </c>
    </row>
    <row r="175" spans="2:16" hidden="1">
      <c r="B175" s="5">
        <v>172</v>
      </c>
      <c r="C175" s="6">
        <f>'RELACIÓN FACTURAS ACTUACIÓN 3'!R59</f>
        <v>0</v>
      </c>
      <c r="D175" s="6">
        <f>'RELACIÓN FACTURAS ACTUACIÓN 3'!Q59</f>
        <v>0</v>
      </c>
      <c r="E175" s="129">
        <f>'RELACIÓN FACTURAS ACTUACIÓN 3'!W59</f>
        <v>0</v>
      </c>
      <c r="F175" s="129" t="str">
        <f>IF(C175=0,"",IF(AND(COUNTIF($C$4:C175,C175)=1,SUMIF($C$4:$C$243,C175,$E$4:$E$243)&gt;=15000),C175,""))</f>
        <v/>
      </c>
      <c r="G175" s="129" t="str">
        <f t="shared" si="32"/>
        <v/>
      </c>
      <c r="H175" s="131" t="str">
        <f t="shared" si="33"/>
        <v/>
      </c>
      <c r="I175" s="129" t="str">
        <f t="shared" si="38"/>
        <v/>
      </c>
      <c r="J175" s="129" t="str">
        <f t="shared" si="39"/>
        <v/>
      </c>
      <c r="K175" s="129" t="str">
        <f t="shared" si="40"/>
        <v/>
      </c>
      <c r="L175" s="131" t="str">
        <f t="shared" si="41"/>
        <v/>
      </c>
      <c r="M175" s="129" t="str">
        <f t="shared" si="34"/>
        <v/>
      </c>
      <c r="N175" s="129" t="str">
        <f t="shared" si="35"/>
        <v/>
      </c>
      <c r="O175" s="129" t="str">
        <f t="shared" si="36"/>
        <v/>
      </c>
      <c r="P175" s="131" t="str">
        <f t="shared" si="37"/>
        <v/>
      </c>
    </row>
    <row r="176" spans="2:16" hidden="1">
      <c r="B176" s="5">
        <v>173</v>
      </c>
      <c r="C176" s="6">
        <f>'RELACIÓN FACTURAS ACTUACIÓN 3'!R60</f>
        <v>0</v>
      </c>
      <c r="D176" s="6">
        <f>'RELACIÓN FACTURAS ACTUACIÓN 3'!Q60</f>
        <v>0</v>
      </c>
      <c r="E176" s="129">
        <f>'RELACIÓN FACTURAS ACTUACIÓN 3'!W60</f>
        <v>0</v>
      </c>
      <c r="F176" s="129" t="str">
        <f>IF(C176=0,"",IF(AND(COUNTIF($C$4:C176,C176)=1,SUMIF($C$4:$C$243,C176,$E$4:$E$243)&gt;=15000),C176,""))</f>
        <v/>
      </c>
      <c r="G176" s="129" t="str">
        <f t="shared" si="32"/>
        <v/>
      </c>
      <c r="H176" s="131" t="str">
        <f t="shared" si="33"/>
        <v/>
      </c>
      <c r="I176" s="129" t="str">
        <f t="shared" si="38"/>
        <v/>
      </c>
      <c r="J176" s="129" t="str">
        <f t="shared" si="39"/>
        <v/>
      </c>
      <c r="K176" s="129" t="str">
        <f t="shared" si="40"/>
        <v/>
      </c>
      <c r="L176" s="131" t="str">
        <f t="shared" si="41"/>
        <v/>
      </c>
      <c r="M176" s="129" t="str">
        <f t="shared" si="34"/>
        <v/>
      </c>
      <c r="N176" s="129" t="str">
        <f t="shared" si="35"/>
        <v/>
      </c>
      <c r="O176" s="129" t="str">
        <f t="shared" si="36"/>
        <v/>
      </c>
      <c r="P176" s="131" t="str">
        <f t="shared" si="37"/>
        <v/>
      </c>
    </row>
    <row r="177" spans="2:16" hidden="1">
      <c r="B177" s="5">
        <v>174</v>
      </c>
      <c r="C177" s="6">
        <f>'RELACIÓN FACTURAS ACTUACIÓN 3'!R61</f>
        <v>0</v>
      </c>
      <c r="D177" s="6">
        <f>'RELACIÓN FACTURAS ACTUACIÓN 3'!Q61</f>
        <v>0</v>
      </c>
      <c r="E177" s="129">
        <f>'RELACIÓN FACTURAS ACTUACIÓN 3'!W61</f>
        <v>0</v>
      </c>
      <c r="F177" s="129" t="str">
        <f>IF(C177=0,"",IF(AND(COUNTIF($C$4:C177,C177)=1,SUMIF($C$4:$C$243,C177,$E$4:$E$243)&gt;=15000),C177,""))</f>
        <v/>
      </c>
      <c r="G177" s="129" t="str">
        <f t="shared" si="32"/>
        <v/>
      </c>
      <c r="H177" s="131" t="str">
        <f t="shared" si="33"/>
        <v/>
      </c>
      <c r="I177" s="129" t="str">
        <f t="shared" si="38"/>
        <v/>
      </c>
      <c r="J177" s="129" t="str">
        <f t="shared" si="39"/>
        <v/>
      </c>
      <c r="K177" s="129" t="str">
        <f t="shared" si="40"/>
        <v/>
      </c>
      <c r="L177" s="131" t="str">
        <f t="shared" si="41"/>
        <v/>
      </c>
      <c r="M177" s="129" t="str">
        <f t="shared" si="34"/>
        <v/>
      </c>
      <c r="N177" s="129" t="str">
        <f t="shared" si="35"/>
        <v/>
      </c>
      <c r="O177" s="129" t="str">
        <f t="shared" si="36"/>
        <v/>
      </c>
      <c r="P177" s="131" t="str">
        <f t="shared" si="37"/>
        <v/>
      </c>
    </row>
    <row r="178" spans="2:16" hidden="1">
      <c r="B178" s="5">
        <v>175</v>
      </c>
      <c r="C178" s="6">
        <f>'RELACIÓN FACTURAS ACTUACIÓN 3'!R62</f>
        <v>0</v>
      </c>
      <c r="D178" s="6">
        <f>'RELACIÓN FACTURAS ACTUACIÓN 3'!Q62</f>
        <v>0</v>
      </c>
      <c r="E178" s="129">
        <f>'RELACIÓN FACTURAS ACTUACIÓN 3'!W62</f>
        <v>0</v>
      </c>
      <c r="F178" s="129" t="str">
        <f>IF(C178=0,"",IF(AND(COUNTIF($C$4:C178,C178)=1,SUMIF($C$4:$C$243,C178,$E$4:$E$243)&gt;=15000),C178,""))</f>
        <v/>
      </c>
      <c r="G178" s="129" t="str">
        <f t="shared" si="32"/>
        <v/>
      </c>
      <c r="H178" s="131" t="str">
        <f t="shared" si="33"/>
        <v/>
      </c>
      <c r="I178" s="129" t="str">
        <f t="shared" si="38"/>
        <v/>
      </c>
      <c r="J178" s="129" t="str">
        <f t="shared" si="39"/>
        <v/>
      </c>
      <c r="K178" s="129" t="str">
        <f t="shared" si="40"/>
        <v/>
      </c>
      <c r="L178" s="131" t="str">
        <f t="shared" si="41"/>
        <v/>
      </c>
      <c r="M178" s="129" t="str">
        <f t="shared" si="34"/>
        <v/>
      </c>
      <c r="N178" s="129" t="str">
        <f t="shared" si="35"/>
        <v/>
      </c>
      <c r="O178" s="129" t="str">
        <f t="shared" si="36"/>
        <v/>
      </c>
      <c r="P178" s="131" t="str">
        <f t="shared" si="37"/>
        <v/>
      </c>
    </row>
    <row r="179" spans="2:16" hidden="1">
      <c r="B179" s="5">
        <v>176</v>
      </c>
      <c r="C179" s="6">
        <f>'RELACIÓN FACTURAS ACTUACIÓN 3'!R63</f>
        <v>0</v>
      </c>
      <c r="D179" s="6">
        <f>'RELACIÓN FACTURAS ACTUACIÓN 3'!Q63</f>
        <v>0</v>
      </c>
      <c r="E179" s="129">
        <f>'RELACIÓN FACTURAS ACTUACIÓN 3'!W63</f>
        <v>0</v>
      </c>
      <c r="F179" s="129" t="str">
        <f>IF(C179=0,"",IF(AND(COUNTIF($C$4:C179,C179)=1,SUMIF($C$4:$C$243,C179,$E$4:$E$243)&gt;=15000),C179,""))</f>
        <v/>
      </c>
      <c r="G179" s="129" t="str">
        <f t="shared" si="32"/>
        <v/>
      </c>
      <c r="H179" s="131" t="str">
        <f t="shared" si="33"/>
        <v/>
      </c>
      <c r="I179" s="129" t="str">
        <f t="shared" si="38"/>
        <v/>
      </c>
      <c r="J179" s="129" t="str">
        <f t="shared" si="39"/>
        <v/>
      </c>
      <c r="K179" s="129" t="str">
        <f t="shared" si="40"/>
        <v/>
      </c>
      <c r="L179" s="131" t="str">
        <f t="shared" si="41"/>
        <v/>
      </c>
      <c r="M179" s="129" t="str">
        <f t="shared" si="34"/>
        <v/>
      </c>
      <c r="N179" s="129" t="str">
        <f t="shared" si="35"/>
        <v/>
      </c>
      <c r="O179" s="129" t="str">
        <f t="shared" si="36"/>
        <v/>
      </c>
      <c r="P179" s="131" t="str">
        <f t="shared" si="37"/>
        <v/>
      </c>
    </row>
    <row r="180" spans="2:16" hidden="1">
      <c r="B180" s="5">
        <v>177</v>
      </c>
      <c r="C180" s="6">
        <f>'RELACIÓN FACTURAS ACTUACIÓN 3'!R64</f>
        <v>0</v>
      </c>
      <c r="D180" s="6">
        <f>'RELACIÓN FACTURAS ACTUACIÓN 3'!Q64</f>
        <v>0</v>
      </c>
      <c r="E180" s="129">
        <f>'RELACIÓN FACTURAS ACTUACIÓN 3'!W64</f>
        <v>0</v>
      </c>
      <c r="F180" s="129" t="str">
        <f>IF(C180=0,"",IF(AND(COUNTIF($C$4:C180,C180)=1,SUMIF($C$4:$C$243,C180,$E$4:$E$243)&gt;=15000),C180,""))</f>
        <v/>
      </c>
      <c r="G180" s="129" t="str">
        <f t="shared" si="32"/>
        <v/>
      </c>
      <c r="H180" s="131" t="str">
        <f t="shared" si="33"/>
        <v/>
      </c>
      <c r="I180" s="129" t="str">
        <f t="shared" si="38"/>
        <v/>
      </c>
      <c r="J180" s="129" t="str">
        <f t="shared" si="39"/>
        <v/>
      </c>
      <c r="K180" s="129" t="str">
        <f t="shared" si="40"/>
        <v/>
      </c>
      <c r="L180" s="131" t="str">
        <f t="shared" si="41"/>
        <v/>
      </c>
      <c r="M180" s="129" t="str">
        <f t="shared" si="34"/>
        <v/>
      </c>
      <c r="N180" s="129" t="str">
        <f t="shared" si="35"/>
        <v/>
      </c>
      <c r="O180" s="129" t="str">
        <f t="shared" si="36"/>
        <v/>
      </c>
      <c r="P180" s="131" t="str">
        <f t="shared" si="37"/>
        <v/>
      </c>
    </row>
    <row r="181" spans="2:16" hidden="1">
      <c r="B181" s="5">
        <v>178</v>
      </c>
      <c r="C181" s="6">
        <f>'RELACIÓN FACTURAS ACTUACIÓN 3'!R65</f>
        <v>0</v>
      </c>
      <c r="D181" s="6">
        <f>'RELACIÓN FACTURAS ACTUACIÓN 3'!Q65</f>
        <v>0</v>
      </c>
      <c r="E181" s="129">
        <f>'RELACIÓN FACTURAS ACTUACIÓN 3'!W65</f>
        <v>0</v>
      </c>
      <c r="F181" s="129" t="str">
        <f>IF(C181=0,"",IF(AND(COUNTIF($C$4:C181,C181)=1,SUMIF($C$4:$C$243,C181,$E$4:$E$243)&gt;=15000),C181,""))</f>
        <v/>
      </c>
      <c r="G181" s="129" t="str">
        <f t="shared" si="32"/>
        <v/>
      </c>
      <c r="H181" s="131" t="str">
        <f t="shared" si="33"/>
        <v/>
      </c>
      <c r="I181" s="129" t="str">
        <f t="shared" si="38"/>
        <v/>
      </c>
      <c r="J181" s="129" t="str">
        <f t="shared" si="39"/>
        <v/>
      </c>
      <c r="K181" s="129" t="str">
        <f t="shared" si="40"/>
        <v/>
      </c>
      <c r="L181" s="131" t="str">
        <f t="shared" si="41"/>
        <v/>
      </c>
      <c r="M181" s="129" t="str">
        <f t="shared" si="34"/>
        <v/>
      </c>
      <c r="N181" s="129" t="str">
        <f t="shared" si="35"/>
        <v/>
      </c>
      <c r="O181" s="129" t="str">
        <f t="shared" si="36"/>
        <v/>
      </c>
      <c r="P181" s="131" t="str">
        <f t="shared" si="37"/>
        <v/>
      </c>
    </row>
    <row r="182" spans="2:16" hidden="1">
      <c r="B182" s="5">
        <v>179</v>
      </c>
      <c r="C182" s="6">
        <f>'RELACIÓN FACTURAS ACTUACIÓN 3'!R66</f>
        <v>0</v>
      </c>
      <c r="D182" s="6">
        <f>'RELACIÓN FACTURAS ACTUACIÓN 3'!Q66</f>
        <v>0</v>
      </c>
      <c r="E182" s="129">
        <f>'RELACIÓN FACTURAS ACTUACIÓN 3'!W66</f>
        <v>0</v>
      </c>
      <c r="F182" s="129" t="str">
        <f>IF(C182=0,"",IF(AND(COUNTIF($C$4:C182,C182)=1,SUMIF($C$4:$C$243,C182,$E$4:$E$243)&gt;=15000),C182,""))</f>
        <v/>
      </c>
      <c r="G182" s="129" t="str">
        <f t="shared" si="32"/>
        <v/>
      </c>
      <c r="H182" s="131" t="str">
        <f t="shared" si="33"/>
        <v/>
      </c>
      <c r="I182" s="129" t="str">
        <f t="shared" si="38"/>
        <v/>
      </c>
      <c r="J182" s="129" t="str">
        <f t="shared" si="39"/>
        <v/>
      </c>
      <c r="K182" s="129" t="str">
        <f t="shared" si="40"/>
        <v/>
      </c>
      <c r="L182" s="131" t="str">
        <f t="shared" si="41"/>
        <v/>
      </c>
      <c r="M182" s="129" t="str">
        <f t="shared" si="34"/>
        <v/>
      </c>
      <c r="N182" s="129" t="str">
        <f t="shared" si="35"/>
        <v/>
      </c>
      <c r="O182" s="129" t="str">
        <f t="shared" si="36"/>
        <v/>
      </c>
      <c r="P182" s="131" t="str">
        <f t="shared" si="37"/>
        <v/>
      </c>
    </row>
    <row r="183" spans="2:16" hidden="1">
      <c r="B183" s="5">
        <v>180</v>
      </c>
      <c r="C183" s="6">
        <f>'RELACIÓN FACTURAS ACTUACIÓN 3'!R67</f>
        <v>0</v>
      </c>
      <c r="D183" s="6">
        <f>'RELACIÓN FACTURAS ACTUACIÓN 3'!Q67</f>
        <v>0</v>
      </c>
      <c r="E183" s="129">
        <f>'RELACIÓN FACTURAS ACTUACIÓN 3'!W67</f>
        <v>0</v>
      </c>
      <c r="F183" s="129" t="str">
        <f>IF(C183=0,"",IF(AND(COUNTIF($C$4:C183,C183)=1,SUMIF($C$4:$C$243,C183,$E$4:$E$243)&gt;=15000),C183,""))</f>
        <v/>
      </c>
      <c r="G183" s="129" t="str">
        <f t="shared" si="32"/>
        <v/>
      </c>
      <c r="H183" s="131" t="str">
        <f t="shared" si="33"/>
        <v/>
      </c>
      <c r="I183" s="129" t="str">
        <f t="shared" si="38"/>
        <v/>
      </c>
      <c r="J183" s="129" t="str">
        <f t="shared" si="39"/>
        <v/>
      </c>
      <c r="K183" s="129" t="str">
        <f t="shared" si="40"/>
        <v/>
      </c>
      <c r="L183" s="131" t="str">
        <f t="shared" si="41"/>
        <v/>
      </c>
      <c r="M183" s="129" t="str">
        <f t="shared" si="34"/>
        <v/>
      </c>
      <c r="N183" s="129" t="str">
        <f t="shared" si="35"/>
        <v/>
      </c>
      <c r="O183" s="129" t="str">
        <f t="shared" si="36"/>
        <v/>
      </c>
      <c r="P183" s="131" t="str">
        <f t="shared" si="37"/>
        <v/>
      </c>
    </row>
    <row r="184" spans="2:16" hidden="1">
      <c r="B184" s="5">
        <v>181</v>
      </c>
      <c r="C184" s="6">
        <f>'RELACIÓN FACTURAS ACTUACIÓN 4'!R8</f>
        <v>0</v>
      </c>
      <c r="D184" s="6">
        <f>'RELACIÓN FACTURAS ACTUACIÓN 4'!Q8</f>
        <v>0</v>
      </c>
      <c r="E184" s="129">
        <f>'RELACIÓN FACTURAS ACTUACIÓN 4'!W8</f>
        <v>0</v>
      </c>
      <c r="F184" s="129" t="str">
        <f>IF(C184=0,"",IF(AND(COUNTIF($C$4:C184,C184)=1,SUMIF($C$4:$C$243,C184,$E$4:$E$243)&gt;=15000),C184,""))</f>
        <v/>
      </c>
      <c r="G184" s="129" t="str">
        <f t="shared" si="32"/>
        <v/>
      </c>
      <c r="H184" s="131" t="str">
        <f t="shared" si="33"/>
        <v/>
      </c>
      <c r="I184" s="129" t="str">
        <f t="shared" si="24"/>
        <v/>
      </c>
      <c r="J184" s="129" t="str">
        <f t="shared" si="25"/>
        <v/>
      </c>
      <c r="K184" s="129" t="str">
        <f t="shared" si="26"/>
        <v/>
      </c>
      <c r="L184" s="131" t="str">
        <f t="shared" si="27"/>
        <v/>
      </c>
      <c r="M184" s="129" t="str">
        <f t="shared" si="34"/>
        <v/>
      </c>
      <c r="N184" s="129" t="str">
        <f t="shared" si="35"/>
        <v/>
      </c>
      <c r="O184" s="129" t="str">
        <f t="shared" si="36"/>
        <v/>
      </c>
      <c r="P184" s="131" t="str">
        <f t="shared" si="37"/>
        <v/>
      </c>
    </row>
    <row r="185" spans="2:16" hidden="1">
      <c r="B185" s="5">
        <v>182</v>
      </c>
      <c r="C185" s="6">
        <f>'RELACIÓN FACTURAS ACTUACIÓN 4'!R9</f>
        <v>0</v>
      </c>
      <c r="D185" s="6">
        <f>'RELACIÓN FACTURAS ACTUACIÓN 4'!Q9</f>
        <v>0</v>
      </c>
      <c r="E185" s="129">
        <f>'RELACIÓN FACTURAS ACTUACIÓN 4'!W9</f>
        <v>0</v>
      </c>
      <c r="F185" s="129" t="str">
        <f>IF(C185=0,"",IF(AND(COUNTIF($C$4:C185,C185)=1,SUMIF($C$4:$C$243,C185,$E$4:$E$243)&gt;=15000),C185,""))</f>
        <v/>
      </c>
      <c r="G185" s="129" t="str">
        <f t="shared" si="32"/>
        <v/>
      </c>
      <c r="H185" s="131" t="str">
        <f t="shared" si="33"/>
        <v/>
      </c>
      <c r="I185" s="129" t="str">
        <f t="shared" si="24"/>
        <v/>
      </c>
      <c r="J185" s="129" t="str">
        <f t="shared" si="25"/>
        <v/>
      </c>
      <c r="K185" s="129" t="str">
        <f t="shared" si="26"/>
        <v/>
      </c>
      <c r="L185" s="131" t="str">
        <f t="shared" si="27"/>
        <v/>
      </c>
      <c r="M185" s="129" t="str">
        <f t="shared" si="34"/>
        <v/>
      </c>
      <c r="N185" s="129" t="str">
        <f t="shared" si="35"/>
        <v/>
      </c>
      <c r="O185" s="129" t="str">
        <f t="shared" si="36"/>
        <v/>
      </c>
      <c r="P185" s="131" t="str">
        <f t="shared" si="37"/>
        <v/>
      </c>
    </row>
    <row r="186" spans="2:16" hidden="1">
      <c r="B186" s="5">
        <v>183</v>
      </c>
      <c r="C186" s="6">
        <f>'RELACIÓN FACTURAS ACTUACIÓN 4'!R10</f>
        <v>0</v>
      </c>
      <c r="D186" s="6">
        <f>'RELACIÓN FACTURAS ACTUACIÓN 4'!Q10</f>
        <v>0</v>
      </c>
      <c r="E186" s="129">
        <f>'RELACIÓN FACTURAS ACTUACIÓN 4'!W10</f>
        <v>0</v>
      </c>
      <c r="F186" s="129" t="str">
        <f>IF(C186=0,"",IF(AND(COUNTIF($C$4:C186,C186)=1,SUMIF($C$4:$C$243,C186,$E$4:$E$243)&gt;=15000),C186,""))</f>
        <v/>
      </c>
      <c r="G186" s="129" t="str">
        <f t="shared" si="32"/>
        <v/>
      </c>
      <c r="H186" s="131" t="str">
        <f t="shared" si="33"/>
        <v/>
      </c>
      <c r="I186" s="129" t="str">
        <f t="shared" si="24"/>
        <v/>
      </c>
      <c r="J186" s="129" t="str">
        <f t="shared" si="25"/>
        <v/>
      </c>
      <c r="K186" s="129" t="str">
        <f t="shared" si="26"/>
        <v/>
      </c>
      <c r="L186" s="131" t="str">
        <f t="shared" si="27"/>
        <v/>
      </c>
      <c r="M186" s="129" t="str">
        <f t="shared" si="34"/>
        <v/>
      </c>
      <c r="N186" s="129" t="str">
        <f t="shared" si="35"/>
        <v/>
      </c>
      <c r="O186" s="129" t="str">
        <f t="shared" si="36"/>
        <v/>
      </c>
      <c r="P186" s="131" t="str">
        <f t="shared" si="37"/>
        <v/>
      </c>
    </row>
    <row r="187" spans="2:16" hidden="1">
      <c r="B187" s="5">
        <v>184</v>
      </c>
      <c r="C187" s="6">
        <f>'RELACIÓN FACTURAS ACTUACIÓN 4'!R11</f>
        <v>0</v>
      </c>
      <c r="D187" s="6">
        <f>'RELACIÓN FACTURAS ACTUACIÓN 4'!Q11</f>
        <v>0</v>
      </c>
      <c r="E187" s="129">
        <f>'RELACIÓN FACTURAS ACTUACIÓN 4'!W11</f>
        <v>0</v>
      </c>
      <c r="F187" s="129" t="str">
        <f>IF(C187=0,"",IF(AND(COUNTIF($C$4:C187,C187)=1,SUMIF($C$4:$C$243,C187,$E$4:$E$243)&gt;=15000),C187,""))</f>
        <v/>
      </c>
      <c r="G187" s="129" t="str">
        <f t="shared" si="32"/>
        <v/>
      </c>
      <c r="H187" s="131" t="str">
        <f t="shared" si="33"/>
        <v/>
      </c>
      <c r="I187" s="129" t="str">
        <f t="shared" si="24"/>
        <v/>
      </c>
      <c r="J187" s="129" t="str">
        <f t="shared" si="25"/>
        <v/>
      </c>
      <c r="K187" s="129" t="str">
        <f t="shared" si="26"/>
        <v/>
      </c>
      <c r="L187" s="131" t="str">
        <f t="shared" si="27"/>
        <v/>
      </c>
      <c r="M187" s="129" t="str">
        <f t="shared" si="34"/>
        <v/>
      </c>
      <c r="N187" s="129" t="str">
        <f t="shared" si="35"/>
        <v/>
      </c>
      <c r="O187" s="129" t="str">
        <f t="shared" si="36"/>
        <v/>
      </c>
      <c r="P187" s="131" t="str">
        <f t="shared" si="37"/>
        <v/>
      </c>
    </row>
    <row r="188" spans="2:16" hidden="1">
      <c r="B188" s="5">
        <v>185</v>
      </c>
      <c r="C188" s="6">
        <f>'RELACIÓN FACTURAS ACTUACIÓN 4'!R12</f>
        <v>0</v>
      </c>
      <c r="D188" s="6">
        <f>'RELACIÓN FACTURAS ACTUACIÓN 4'!Q12</f>
        <v>0</v>
      </c>
      <c r="E188" s="129">
        <f>'RELACIÓN FACTURAS ACTUACIÓN 4'!W12</f>
        <v>0</v>
      </c>
      <c r="F188" s="129" t="str">
        <f>IF(C188=0,"",IF(AND(COUNTIF($C$4:C188,C188)=1,SUMIF($C$4:$C$243,C188,$E$4:$E$243)&gt;=15000),C188,""))</f>
        <v/>
      </c>
      <c r="G188" s="129" t="str">
        <f t="shared" si="32"/>
        <v/>
      </c>
      <c r="H188" s="131" t="str">
        <f t="shared" si="33"/>
        <v/>
      </c>
      <c r="I188" s="129" t="str">
        <f t="shared" si="24"/>
        <v/>
      </c>
      <c r="J188" s="129" t="str">
        <f t="shared" si="25"/>
        <v/>
      </c>
      <c r="K188" s="129" t="str">
        <f t="shared" si="26"/>
        <v/>
      </c>
      <c r="L188" s="131" t="str">
        <f t="shared" si="27"/>
        <v/>
      </c>
      <c r="M188" s="129" t="str">
        <f t="shared" si="34"/>
        <v/>
      </c>
      <c r="N188" s="129" t="str">
        <f t="shared" si="35"/>
        <v/>
      </c>
      <c r="O188" s="129" t="str">
        <f t="shared" si="36"/>
        <v/>
      </c>
      <c r="P188" s="131" t="str">
        <f t="shared" si="37"/>
        <v/>
      </c>
    </row>
    <row r="189" spans="2:16" hidden="1">
      <c r="B189" s="5">
        <v>186</v>
      </c>
      <c r="C189" s="6">
        <f>'RELACIÓN FACTURAS ACTUACIÓN 4'!R13</f>
        <v>0</v>
      </c>
      <c r="D189" s="6">
        <f>'RELACIÓN FACTURAS ACTUACIÓN 4'!Q13</f>
        <v>0</v>
      </c>
      <c r="E189" s="129">
        <f>'RELACIÓN FACTURAS ACTUACIÓN 4'!W13</f>
        <v>0</v>
      </c>
      <c r="F189" s="129" t="str">
        <f>IF(C189=0,"",IF(AND(COUNTIF($C$4:C189,C189)=1,SUMIF($C$4:$C$243,C189,$E$4:$E$243)&gt;=15000),C189,""))</f>
        <v/>
      </c>
      <c r="G189" s="129" t="str">
        <f t="shared" si="32"/>
        <v/>
      </c>
      <c r="H189" s="131" t="str">
        <f t="shared" si="33"/>
        <v/>
      </c>
      <c r="I189" s="129" t="str">
        <f t="shared" si="24"/>
        <v/>
      </c>
      <c r="J189" s="129" t="str">
        <f t="shared" si="25"/>
        <v/>
      </c>
      <c r="K189" s="129" t="str">
        <f t="shared" si="26"/>
        <v/>
      </c>
      <c r="L189" s="131" t="str">
        <f t="shared" si="27"/>
        <v/>
      </c>
      <c r="M189" s="129" t="str">
        <f t="shared" si="34"/>
        <v/>
      </c>
      <c r="N189" s="129" t="str">
        <f t="shared" si="35"/>
        <v/>
      </c>
      <c r="O189" s="129" t="str">
        <f t="shared" si="36"/>
        <v/>
      </c>
      <c r="P189" s="131" t="str">
        <f t="shared" si="37"/>
        <v/>
      </c>
    </row>
    <row r="190" spans="2:16" hidden="1">
      <c r="B190" s="5">
        <v>187</v>
      </c>
      <c r="C190" s="6">
        <f>'RELACIÓN FACTURAS ACTUACIÓN 4'!R14</f>
        <v>0</v>
      </c>
      <c r="D190" s="6">
        <f>'RELACIÓN FACTURAS ACTUACIÓN 4'!Q14</f>
        <v>0</v>
      </c>
      <c r="E190" s="129">
        <f>'RELACIÓN FACTURAS ACTUACIÓN 4'!W14</f>
        <v>0</v>
      </c>
      <c r="F190" s="129" t="str">
        <f>IF(C190=0,"",IF(AND(COUNTIF($C$4:C190,C190)=1,SUMIF($C$4:$C$243,C190,$E$4:$E$243)&gt;=15000),C190,""))</f>
        <v/>
      </c>
      <c r="G190" s="129" t="str">
        <f t="shared" si="32"/>
        <v/>
      </c>
      <c r="H190" s="131" t="str">
        <f t="shared" si="33"/>
        <v/>
      </c>
      <c r="I190" s="129" t="str">
        <f t="shared" si="24"/>
        <v/>
      </c>
      <c r="J190" s="129" t="str">
        <f t="shared" si="25"/>
        <v/>
      </c>
      <c r="K190" s="129" t="str">
        <f t="shared" si="26"/>
        <v/>
      </c>
      <c r="L190" s="131" t="str">
        <f t="shared" si="27"/>
        <v/>
      </c>
      <c r="M190" s="129" t="str">
        <f t="shared" si="34"/>
        <v/>
      </c>
      <c r="N190" s="129" t="str">
        <f t="shared" si="35"/>
        <v/>
      </c>
      <c r="O190" s="129" t="str">
        <f t="shared" si="36"/>
        <v/>
      </c>
      <c r="P190" s="131" t="str">
        <f t="shared" si="37"/>
        <v/>
      </c>
    </row>
    <row r="191" spans="2:16" hidden="1">
      <c r="B191" s="5">
        <v>188</v>
      </c>
      <c r="C191" s="6">
        <f>'RELACIÓN FACTURAS ACTUACIÓN 4'!R15</f>
        <v>0</v>
      </c>
      <c r="D191" s="6">
        <f>'RELACIÓN FACTURAS ACTUACIÓN 4'!Q15</f>
        <v>0</v>
      </c>
      <c r="E191" s="129">
        <f>'RELACIÓN FACTURAS ACTUACIÓN 4'!W15</f>
        <v>0</v>
      </c>
      <c r="F191" s="129" t="str">
        <f>IF(C191=0,"",IF(AND(COUNTIF($C$4:C191,C191)=1,SUMIF($C$4:$C$243,C191,$E$4:$E$243)&gt;=15000),C191,""))</f>
        <v/>
      </c>
      <c r="G191" s="129" t="str">
        <f t="shared" si="32"/>
        <v/>
      </c>
      <c r="H191" s="131" t="str">
        <f t="shared" si="33"/>
        <v/>
      </c>
      <c r="I191" s="129" t="str">
        <f t="shared" si="24"/>
        <v/>
      </c>
      <c r="J191" s="129" t="str">
        <f t="shared" si="25"/>
        <v/>
      </c>
      <c r="K191" s="129" t="str">
        <f t="shared" si="26"/>
        <v/>
      </c>
      <c r="L191" s="131" t="str">
        <f t="shared" si="27"/>
        <v/>
      </c>
      <c r="M191" s="129" t="str">
        <f t="shared" si="34"/>
        <v/>
      </c>
      <c r="N191" s="129" t="str">
        <f t="shared" si="35"/>
        <v/>
      </c>
      <c r="O191" s="129" t="str">
        <f t="shared" si="36"/>
        <v/>
      </c>
      <c r="P191" s="131" t="str">
        <f t="shared" si="37"/>
        <v/>
      </c>
    </row>
    <row r="192" spans="2:16" hidden="1">
      <c r="B192" s="5">
        <v>189</v>
      </c>
      <c r="C192" s="6">
        <f>'RELACIÓN FACTURAS ACTUACIÓN 4'!R16</f>
        <v>0</v>
      </c>
      <c r="D192" s="6">
        <f>'RELACIÓN FACTURAS ACTUACIÓN 4'!Q16</f>
        <v>0</v>
      </c>
      <c r="E192" s="129">
        <f>'RELACIÓN FACTURAS ACTUACIÓN 4'!W16</f>
        <v>0</v>
      </c>
      <c r="F192" s="129" t="str">
        <f>IF(C192=0,"",IF(AND(COUNTIF($C$4:C192,C192)=1,SUMIF($C$4:$C$243,C192,$E$4:$E$243)&gt;=15000),C192,""))</f>
        <v/>
      </c>
      <c r="G192" s="129" t="str">
        <f t="shared" si="32"/>
        <v/>
      </c>
      <c r="H192" s="131" t="str">
        <f t="shared" si="33"/>
        <v/>
      </c>
      <c r="I192" s="129" t="str">
        <f t="shared" si="24"/>
        <v/>
      </c>
      <c r="J192" s="129" t="str">
        <f t="shared" si="25"/>
        <v/>
      </c>
      <c r="K192" s="129" t="str">
        <f t="shared" si="26"/>
        <v/>
      </c>
      <c r="L192" s="131" t="str">
        <f t="shared" si="27"/>
        <v/>
      </c>
      <c r="M192" s="129" t="str">
        <f t="shared" si="34"/>
        <v/>
      </c>
      <c r="N192" s="129" t="str">
        <f t="shared" si="35"/>
        <v/>
      </c>
      <c r="O192" s="129" t="str">
        <f t="shared" si="36"/>
        <v/>
      </c>
      <c r="P192" s="131" t="str">
        <f t="shared" si="37"/>
        <v/>
      </c>
    </row>
    <row r="193" spans="2:16" hidden="1">
      <c r="B193" s="5">
        <v>190</v>
      </c>
      <c r="C193" s="6">
        <f>'RELACIÓN FACTURAS ACTUACIÓN 4'!R17</f>
        <v>0</v>
      </c>
      <c r="D193" s="6">
        <f>'RELACIÓN FACTURAS ACTUACIÓN 4'!Q17</f>
        <v>0</v>
      </c>
      <c r="E193" s="129">
        <f>'RELACIÓN FACTURAS ACTUACIÓN 4'!W17</f>
        <v>0</v>
      </c>
      <c r="F193" s="129" t="str">
        <f>IF(C193=0,"",IF(AND(COUNTIF($C$4:C193,C193)=1,SUMIF($C$4:$C$243,C193,$E$4:$E$243)&gt;=15000),C193,""))</f>
        <v/>
      </c>
      <c r="G193" s="129" t="str">
        <f t="shared" si="32"/>
        <v/>
      </c>
      <c r="H193" s="131" t="str">
        <f t="shared" si="33"/>
        <v/>
      </c>
      <c r="I193" s="129" t="str">
        <f t="shared" si="24"/>
        <v/>
      </c>
      <c r="J193" s="129" t="str">
        <f t="shared" si="25"/>
        <v/>
      </c>
      <c r="K193" s="129" t="str">
        <f t="shared" si="26"/>
        <v/>
      </c>
      <c r="L193" s="131" t="str">
        <f t="shared" si="27"/>
        <v/>
      </c>
      <c r="M193" s="129" t="str">
        <f t="shared" si="34"/>
        <v/>
      </c>
      <c r="N193" s="129" t="str">
        <f t="shared" si="35"/>
        <v/>
      </c>
      <c r="O193" s="129" t="str">
        <f t="shared" si="36"/>
        <v/>
      </c>
      <c r="P193" s="131" t="str">
        <f t="shared" si="37"/>
        <v/>
      </c>
    </row>
    <row r="194" spans="2:16" hidden="1">
      <c r="B194" s="5">
        <v>191</v>
      </c>
      <c r="C194" s="6">
        <f>'RELACIÓN FACTURAS ACTUACIÓN 4'!R18</f>
        <v>0</v>
      </c>
      <c r="D194" s="6">
        <f>'RELACIÓN FACTURAS ACTUACIÓN 4'!Q18</f>
        <v>0</v>
      </c>
      <c r="E194" s="129">
        <f>'RELACIÓN FACTURAS ACTUACIÓN 4'!W18</f>
        <v>0</v>
      </c>
      <c r="F194" s="129" t="str">
        <f>IF(C194=0,"",IF(AND(COUNTIF($C$4:C194,C194)=1,SUMIF($C$4:$C$243,C194,$E$4:$E$243)&gt;=15000),C194,""))</f>
        <v/>
      </c>
      <c r="G194" s="129" t="str">
        <f t="shared" si="32"/>
        <v/>
      </c>
      <c r="H194" s="131" t="str">
        <f t="shared" si="33"/>
        <v/>
      </c>
      <c r="I194" s="129" t="str">
        <f t="shared" ref="I194:I222" si="42">IF(H194="","",D194)</f>
        <v/>
      </c>
      <c r="J194" s="129" t="str">
        <f t="shared" ref="J194:J222" si="43">IF(H194="","",C194)</f>
        <v/>
      </c>
      <c r="K194" s="129" t="str">
        <f t="shared" ref="K194:K222" si="44">IF(H194="","",G194)</f>
        <v/>
      </c>
      <c r="L194" s="131" t="str">
        <f t="shared" ref="L194:L222" si="45">IF(M194&lt;&gt;"",B194,"")</f>
        <v/>
      </c>
      <c r="M194" s="129" t="str">
        <f t="shared" si="34"/>
        <v/>
      </c>
      <c r="N194" s="129" t="str">
        <f t="shared" si="35"/>
        <v/>
      </c>
      <c r="O194" s="129" t="str">
        <f t="shared" si="36"/>
        <v/>
      </c>
      <c r="P194" s="131" t="str">
        <f t="shared" si="37"/>
        <v/>
      </c>
    </row>
    <row r="195" spans="2:16" hidden="1">
      <c r="B195" s="5">
        <v>192</v>
      </c>
      <c r="C195" s="6">
        <f>'RELACIÓN FACTURAS ACTUACIÓN 4'!R19</f>
        <v>0</v>
      </c>
      <c r="D195" s="6">
        <f>'RELACIÓN FACTURAS ACTUACIÓN 4'!Q19</f>
        <v>0</v>
      </c>
      <c r="E195" s="129">
        <f>'RELACIÓN FACTURAS ACTUACIÓN 4'!W19</f>
        <v>0</v>
      </c>
      <c r="F195" s="129" t="str">
        <f>IF(C195=0,"",IF(AND(COUNTIF($C$4:C195,C195)=1,SUMIF($C$4:$C$243,C195,$E$4:$E$243)&gt;=15000),C195,""))</f>
        <v/>
      </c>
      <c r="G195" s="129" t="str">
        <f t="shared" si="32"/>
        <v/>
      </c>
      <c r="H195" s="131" t="str">
        <f t="shared" si="33"/>
        <v/>
      </c>
      <c r="I195" s="129" t="str">
        <f t="shared" si="42"/>
        <v/>
      </c>
      <c r="J195" s="129" t="str">
        <f t="shared" si="43"/>
        <v/>
      </c>
      <c r="K195" s="129" t="str">
        <f t="shared" si="44"/>
        <v/>
      </c>
      <c r="L195" s="131" t="str">
        <f t="shared" si="45"/>
        <v/>
      </c>
      <c r="M195" s="129" t="str">
        <f t="shared" si="34"/>
        <v/>
      </c>
      <c r="N195" s="129" t="str">
        <f t="shared" si="35"/>
        <v/>
      </c>
      <c r="O195" s="129" t="str">
        <f t="shared" si="36"/>
        <v/>
      </c>
      <c r="P195" s="131" t="str">
        <f t="shared" si="37"/>
        <v/>
      </c>
    </row>
    <row r="196" spans="2:16" hidden="1">
      <c r="B196" s="5">
        <v>193</v>
      </c>
      <c r="C196" s="6">
        <f>'RELACIÓN FACTURAS ACTUACIÓN 4'!R20</f>
        <v>0</v>
      </c>
      <c r="D196" s="6">
        <f>'RELACIÓN FACTURAS ACTUACIÓN 4'!Q20</f>
        <v>0</v>
      </c>
      <c r="E196" s="129">
        <f>'RELACIÓN FACTURAS ACTUACIÓN 4'!W20</f>
        <v>0</v>
      </c>
      <c r="F196" s="129" t="str">
        <f>IF(C196=0,"",IF(AND(COUNTIF($C$4:C196,C196)=1,SUMIF($C$4:$C$243,C196,$E$4:$E$243)&gt;=15000),C196,""))</f>
        <v/>
      </c>
      <c r="G196" s="129" t="str">
        <f t="shared" ref="G196:G222" si="46">IF(SUMIF($C$4:$C$243,F196,$E$4:$E$243)&lt;15000,"",SUMIF($C$4:$C$243,F196,$E$4:$E$243))</f>
        <v/>
      </c>
      <c r="H196" s="131" t="str">
        <f t="shared" ref="H196:H222" si="47">IFERROR(_xlfn.RANK.EQ(G196,$G$4:$G$243),"")</f>
        <v/>
      </c>
      <c r="I196" s="129" t="str">
        <f t="shared" si="42"/>
        <v/>
      </c>
      <c r="J196" s="129" t="str">
        <f t="shared" si="43"/>
        <v/>
      </c>
      <c r="K196" s="129" t="str">
        <f t="shared" si="44"/>
        <v/>
      </c>
      <c r="L196" s="131" t="str">
        <f t="shared" si="45"/>
        <v/>
      </c>
      <c r="M196" s="129" t="str">
        <f t="shared" ref="M196:M222" si="48">IF(IFERROR(VLOOKUP(B196,$H$4:$K$243,2,0),"")="","",VLOOKUP(B196,$H$4:$K$243,2,0))</f>
        <v/>
      </c>
      <c r="N196" s="129" t="str">
        <f t="shared" ref="N196:N222" si="49">IF(IFERROR(VLOOKUP(B196,$H$4:$K$243,3,0),"")="","",VLOOKUP(B196,$H$4:$K$243,3,0))</f>
        <v/>
      </c>
      <c r="O196" s="129" t="str">
        <f t="shared" ref="O196:O222" si="50">IF(IFERROR(VLOOKUP(B196,$H$4:$K$243,4,0),"")="","",VLOOKUP(B196,$H$4:$K$243,4,0))</f>
        <v/>
      </c>
      <c r="P196" s="131" t="str">
        <f t="shared" ref="P196:P222" si="51">IF(COUNTIF($C$4:$C$243,N196)=0,"",COUNTIF($C$4:$C$243,N196))</f>
        <v/>
      </c>
    </row>
    <row r="197" spans="2:16" hidden="1">
      <c r="B197" s="5">
        <v>194</v>
      </c>
      <c r="C197" s="6">
        <f>'RELACIÓN FACTURAS ACTUACIÓN 4'!R21</f>
        <v>0</v>
      </c>
      <c r="D197" s="6">
        <f>'RELACIÓN FACTURAS ACTUACIÓN 4'!Q21</f>
        <v>0</v>
      </c>
      <c r="E197" s="129">
        <f>'RELACIÓN FACTURAS ACTUACIÓN 4'!W21</f>
        <v>0</v>
      </c>
      <c r="F197" s="129" t="str">
        <f>IF(C197=0,"",IF(AND(COUNTIF($C$4:C197,C197)=1,SUMIF($C$4:$C$243,C197,$E$4:$E$243)&gt;=15000),C197,""))</f>
        <v/>
      </c>
      <c r="G197" s="129" t="str">
        <f t="shared" si="46"/>
        <v/>
      </c>
      <c r="H197" s="131" t="str">
        <f t="shared" si="47"/>
        <v/>
      </c>
      <c r="I197" s="129" t="str">
        <f t="shared" si="42"/>
        <v/>
      </c>
      <c r="J197" s="129" t="str">
        <f t="shared" si="43"/>
        <v/>
      </c>
      <c r="K197" s="129" t="str">
        <f t="shared" si="44"/>
        <v/>
      </c>
      <c r="L197" s="131" t="str">
        <f t="shared" si="45"/>
        <v/>
      </c>
      <c r="M197" s="129" t="str">
        <f t="shared" si="48"/>
        <v/>
      </c>
      <c r="N197" s="129" t="str">
        <f t="shared" si="49"/>
        <v/>
      </c>
      <c r="O197" s="129" t="str">
        <f t="shared" si="50"/>
        <v/>
      </c>
      <c r="P197" s="131" t="str">
        <f t="shared" si="51"/>
        <v/>
      </c>
    </row>
    <row r="198" spans="2:16" hidden="1">
      <c r="B198" s="5">
        <v>195</v>
      </c>
      <c r="C198" s="6">
        <f>'RELACIÓN FACTURAS ACTUACIÓN 4'!R22</f>
        <v>0</v>
      </c>
      <c r="D198" s="6">
        <f>'RELACIÓN FACTURAS ACTUACIÓN 4'!Q22</f>
        <v>0</v>
      </c>
      <c r="E198" s="129">
        <f>'RELACIÓN FACTURAS ACTUACIÓN 4'!W22</f>
        <v>0</v>
      </c>
      <c r="F198" s="129" t="str">
        <f>IF(C198=0,"",IF(AND(COUNTIF($C$4:C198,C198)=1,SUMIF($C$4:$C$243,C198,$E$4:$E$243)&gt;=15000),C198,""))</f>
        <v/>
      </c>
      <c r="G198" s="129" t="str">
        <f t="shared" si="46"/>
        <v/>
      </c>
      <c r="H198" s="131" t="str">
        <f t="shared" si="47"/>
        <v/>
      </c>
      <c r="I198" s="129" t="str">
        <f t="shared" si="42"/>
        <v/>
      </c>
      <c r="J198" s="129" t="str">
        <f t="shared" si="43"/>
        <v/>
      </c>
      <c r="K198" s="129" t="str">
        <f t="shared" si="44"/>
        <v/>
      </c>
      <c r="L198" s="131" t="str">
        <f t="shared" si="45"/>
        <v/>
      </c>
      <c r="M198" s="129" t="str">
        <f t="shared" si="48"/>
        <v/>
      </c>
      <c r="N198" s="129" t="str">
        <f t="shared" si="49"/>
        <v/>
      </c>
      <c r="O198" s="129" t="str">
        <f t="shared" si="50"/>
        <v/>
      </c>
      <c r="P198" s="131" t="str">
        <f t="shared" si="51"/>
        <v/>
      </c>
    </row>
    <row r="199" spans="2:16" hidden="1">
      <c r="B199" s="5">
        <v>196</v>
      </c>
      <c r="C199" s="6">
        <f>'RELACIÓN FACTURAS ACTUACIÓN 4'!R23</f>
        <v>0</v>
      </c>
      <c r="D199" s="6">
        <f>'RELACIÓN FACTURAS ACTUACIÓN 4'!Q23</f>
        <v>0</v>
      </c>
      <c r="E199" s="129">
        <f>'RELACIÓN FACTURAS ACTUACIÓN 4'!W23</f>
        <v>0</v>
      </c>
      <c r="F199" s="129" t="str">
        <f>IF(C199=0,"",IF(AND(COUNTIF($C$4:C199,C199)=1,SUMIF($C$4:$C$243,C199,$E$4:$E$243)&gt;=15000),C199,""))</f>
        <v/>
      </c>
      <c r="G199" s="129" t="str">
        <f t="shared" si="46"/>
        <v/>
      </c>
      <c r="H199" s="131" t="str">
        <f t="shared" si="47"/>
        <v/>
      </c>
      <c r="I199" s="129" t="str">
        <f t="shared" si="42"/>
        <v/>
      </c>
      <c r="J199" s="129" t="str">
        <f t="shared" si="43"/>
        <v/>
      </c>
      <c r="K199" s="129" t="str">
        <f t="shared" si="44"/>
        <v/>
      </c>
      <c r="L199" s="131" t="str">
        <f t="shared" si="45"/>
        <v/>
      </c>
      <c r="M199" s="129" t="str">
        <f t="shared" si="48"/>
        <v/>
      </c>
      <c r="N199" s="129" t="str">
        <f t="shared" si="49"/>
        <v/>
      </c>
      <c r="O199" s="129" t="str">
        <f t="shared" si="50"/>
        <v/>
      </c>
      <c r="P199" s="131" t="str">
        <f t="shared" si="51"/>
        <v/>
      </c>
    </row>
    <row r="200" spans="2:16" hidden="1">
      <c r="B200" s="5">
        <v>197</v>
      </c>
      <c r="C200" s="6">
        <f>'RELACIÓN FACTURAS ACTUACIÓN 4'!R24</f>
        <v>0</v>
      </c>
      <c r="D200" s="6">
        <f>'RELACIÓN FACTURAS ACTUACIÓN 4'!Q24</f>
        <v>0</v>
      </c>
      <c r="E200" s="129">
        <f>'RELACIÓN FACTURAS ACTUACIÓN 4'!W24</f>
        <v>0</v>
      </c>
      <c r="F200" s="129" t="str">
        <f>IF(C200=0,"",IF(AND(COUNTIF($C$4:C200,C200)=1,SUMIF($C$4:$C$243,C200,$E$4:$E$243)&gt;=15000),C200,""))</f>
        <v/>
      </c>
      <c r="G200" s="129" t="str">
        <f t="shared" si="46"/>
        <v/>
      </c>
      <c r="H200" s="131" t="str">
        <f t="shared" si="47"/>
        <v/>
      </c>
      <c r="I200" s="129" t="str">
        <f t="shared" si="42"/>
        <v/>
      </c>
      <c r="J200" s="129" t="str">
        <f t="shared" si="43"/>
        <v/>
      </c>
      <c r="K200" s="129" t="str">
        <f t="shared" si="44"/>
        <v/>
      </c>
      <c r="L200" s="131" t="str">
        <f t="shared" si="45"/>
        <v/>
      </c>
      <c r="M200" s="129" t="str">
        <f t="shared" si="48"/>
        <v/>
      </c>
      <c r="N200" s="129" t="str">
        <f t="shared" si="49"/>
        <v/>
      </c>
      <c r="O200" s="129" t="str">
        <f t="shared" si="50"/>
        <v/>
      </c>
      <c r="P200" s="131" t="str">
        <f t="shared" si="51"/>
        <v/>
      </c>
    </row>
    <row r="201" spans="2:16" hidden="1">
      <c r="B201" s="5">
        <v>198</v>
      </c>
      <c r="C201" s="6">
        <f>'RELACIÓN FACTURAS ACTUACIÓN 4'!R25</f>
        <v>0</v>
      </c>
      <c r="D201" s="6">
        <f>'RELACIÓN FACTURAS ACTUACIÓN 4'!Q25</f>
        <v>0</v>
      </c>
      <c r="E201" s="129">
        <f>'RELACIÓN FACTURAS ACTUACIÓN 4'!W25</f>
        <v>0</v>
      </c>
      <c r="F201" s="129" t="str">
        <f>IF(C201=0,"",IF(AND(COUNTIF($C$4:C201,C201)=1,SUMIF($C$4:$C$243,C201,$E$4:$E$243)&gt;=15000),C201,""))</f>
        <v/>
      </c>
      <c r="G201" s="129" t="str">
        <f t="shared" si="46"/>
        <v/>
      </c>
      <c r="H201" s="131" t="str">
        <f t="shared" si="47"/>
        <v/>
      </c>
      <c r="I201" s="129" t="str">
        <f t="shared" si="42"/>
        <v/>
      </c>
      <c r="J201" s="129" t="str">
        <f t="shared" si="43"/>
        <v/>
      </c>
      <c r="K201" s="129" t="str">
        <f t="shared" si="44"/>
        <v/>
      </c>
      <c r="L201" s="131" t="str">
        <f t="shared" si="45"/>
        <v/>
      </c>
      <c r="M201" s="129" t="str">
        <f t="shared" si="48"/>
        <v/>
      </c>
      <c r="N201" s="129" t="str">
        <f t="shared" si="49"/>
        <v/>
      </c>
      <c r="O201" s="129" t="str">
        <f t="shared" si="50"/>
        <v/>
      </c>
      <c r="P201" s="131" t="str">
        <f t="shared" si="51"/>
        <v/>
      </c>
    </row>
    <row r="202" spans="2:16" hidden="1">
      <c r="B202" s="5">
        <v>199</v>
      </c>
      <c r="C202" s="6">
        <f>'RELACIÓN FACTURAS ACTUACIÓN 4'!R26</f>
        <v>0</v>
      </c>
      <c r="D202" s="6">
        <f>'RELACIÓN FACTURAS ACTUACIÓN 4'!Q26</f>
        <v>0</v>
      </c>
      <c r="E202" s="129">
        <f>'RELACIÓN FACTURAS ACTUACIÓN 4'!W26</f>
        <v>0</v>
      </c>
      <c r="F202" s="129" t="str">
        <f>IF(C202=0,"",IF(AND(COUNTIF($C$4:C202,C202)=1,SUMIF($C$4:$C$243,C202,$E$4:$E$243)&gt;=15000),C202,""))</f>
        <v/>
      </c>
      <c r="G202" s="129" t="str">
        <f t="shared" si="46"/>
        <v/>
      </c>
      <c r="H202" s="131" t="str">
        <f t="shared" si="47"/>
        <v/>
      </c>
      <c r="I202" s="129" t="str">
        <f t="shared" si="42"/>
        <v/>
      </c>
      <c r="J202" s="129" t="str">
        <f t="shared" si="43"/>
        <v/>
      </c>
      <c r="K202" s="129" t="str">
        <f t="shared" si="44"/>
        <v/>
      </c>
      <c r="L202" s="131" t="str">
        <f t="shared" si="45"/>
        <v/>
      </c>
      <c r="M202" s="129" t="str">
        <f t="shared" si="48"/>
        <v/>
      </c>
      <c r="N202" s="129" t="str">
        <f t="shared" si="49"/>
        <v/>
      </c>
      <c r="O202" s="129" t="str">
        <f t="shared" si="50"/>
        <v/>
      </c>
      <c r="P202" s="131" t="str">
        <f t="shared" si="51"/>
        <v/>
      </c>
    </row>
    <row r="203" spans="2:16" hidden="1">
      <c r="B203" s="5">
        <v>200</v>
      </c>
      <c r="C203" s="6">
        <f>'RELACIÓN FACTURAS ACTUACIÓN 4'!R27</f>
        <v>0</v>
      </c>
      <c r="D203" s="6">
        <f>'RELACIÓN FACTURAS ACTUACIÓN 4'!Q27</f>
        <v>0</v>
      </c>
      <c r="E203" s="129">
        <f>'RELACIÓN FACTURAS ACTUACIÓN 4'!W27</f>
        <v>0</v>
      </c>
      <c r="F203" s="129" t="str">
        <f>IF(C203=0,"",IF(AND(COUNTIF($C$4:C203,C203)=1,SUMIF($C$4:$C$243,C203,$E$4:$E$243)&gt;=15000),C203,""))</f>
        <v/>
      </c>
      <c r="G203" s="129" t="str">
        <f t="shared" si="46"/>
        <v/>
      </c>
      <c r="H203" s="131" t="str">
        <f t="shared" si="47"/>
        <v/>
      </c>
      <c r="I203" s="129" t="str">
        <f t="shared" si="42"/>
        <v/>
      </c>
      <c r="J203" s="129" t="str">
        <f t="shared" si="43"/>
        <v/>
      </c>
      <c r="K203" s="129" t="str">
        <f t="shared" si="44"/>
        <v/>
      </c>
      <c r="L203" s="131" t="str">
        <f t="shared" si="45"/>
        <v/>
      </c>
      <c r="M203" s="129" t="str">
        <f t="shared" si="48"/>
        <v/>
      </c>
      <c r="N203" s="129" t="str">
        <f t="shared" si="49"/>
        <v/>
      </c>
      <c r="O203" s="129" t="str">
        <f t="shared" si="50"/>
        <v/>
      </c>
      <c r="P203" s="131" t="str">
        <f t="shared" si="51"/>
        <v/>
      </c>
    </row>
    <row r="204" spans="2:16" hidden="1">
      <c r="B204" s="5">
        <v>201</v>
      </c>
      <c r="C204" s="6">
        <f>'RELACIÓN FACTURAS ACTUACIÓN 4'!R28</f>
        <v>0</v>
      </c>
      <c r="D204" s="6">
        <f>'RELACIÓN FACTURAS ACTUACIÓN 4'!Q28</f>
        <v>0</v>
      </c>
      <c r="E204" s="129">
        <f>'RELACIÓN FACTURAS ACTUACIÓN 4'!W28</f>
        <v>0</v>
      </c>
      <c r="F204" s="129" t="str">
        <f>IF(C204=0,"",IF(AND(COUNTIF($C$4:C204,C204)=1,SUMIF($C$4:$C$243,C204,$E$4:$E$243)&gt;=15000),C204,""))</f>
        <v/>
      </c>
      <c r="G204" s="129" t="str">
        <f t="shared" si="46"/>
        <v/>
      </c>
      <c r="H204" s="131" t="str">
        <f t="shared" si="47"/>
        <v/>
      </c>
      <c r="I204" s="129" t="str">
        <f t="shared" si="42"/>
        <v/>
      </c>
      <c r="J204" s="129" t="str">
        <f t="shared" si="43"/>
        <v/>
      </c>
      <c r="K204" s="129" t="str">
        <f t="shared" si="44"/>
        <v/>
      </c>
      <c r="L204" s="131" t="str">
        <f t="shared" si="45"/>
        <v/>
      </c>
      <c r="M204" s="129" t="str">
        <f t="shared" si="48"/>
        <v/>
      </c>
      <c r="N204" s="129" t="str">
        <f t="shared" si="49"/>
        <v/>
      </c>
      <c r="O204" s="129" t="str">
        <f t="shared" si="50"/>
        <v/>
      </c>
      <c r="P204" s="131" t="str">
        <f t="shared" si="51"/>
        <v/>
      </c>
    </row>
    <row r="205" spans="2:16" hidden="1">
      <c r="B205" s="5">
        <v>202</v>
      </c>
      <c r="C205" s="6">
        <f>'RELACIÓN FACTURAS ACTUACIÓN 4'!R29</f>
        <v>0</v>
      </c>
      <c r="D205" s="6">
        <f>'RELACIÓN FACTURAS ACTUACIÓN 4'!Q29</f>
        <v>0</v>
      </c>
      <c r="E205" s="129">
        <f>'RELACIÓN FACTURAS ACTUACIÓN 4'!W29</f>
        <v>0</v>
      </c>
      <c r="F205" s="129" t="str">
        <f>IF(C205=0,"",IF(AND(COUNTIF($C$4:C205,C205)=1,SUMIF($C$4:$C$243,C205,$E$4:$E$243)&gt;=15000),C205,""))</f>
        <v/>
      </c>
      <c r="G205" s="129" t="str">
        <f t="shared" si="46"/>
        <v/>
      </c>
      <c r="H205" s="131" t="str">
        <f t="shared" si="47"/>
        <v/>
      </c>
      <c r="I205" s="129" t="str">
        <f t="shared" si="42"/>
        <v/>
      </c>
      <c r="J205" s="129" t="str">
        <f t="shared" si="43"/>
        <v/>
      </c>
      <c r="K205" s="129" t="str">
        <f t="shared" si="44"/>
        <v/>
      </c>
      <c r="L205" s="131" t="str">
        <f t="shared" si="45"/>
        <v/>
      </c>
      <c r="M205" s="129" t="str">
        <f t="shared" si="48"/>
        <v/>
      </c>
      <c r="N205" s="129" t="str">
        <f t="shared" si="49"/>
        <v/>
      </c>
      <c r="O205" s="129" t="str">
        <f t="shared" si="50"/>
        <v/>
      </c>
      <c r="P205" s="131" t="str">
        <f t="shared" si="51"/>
        <v/>
      </c>
    </row>
    <row r="206" spans="2:16" hidden="1">
      <c r="B206" s="5">
        <v>203</v>
      </c>
      <c r="C206" s="6">
        <f>'RELACIÓN FACTURAS ACTUACIÓN 4'!R30</f>
        <v>0</v>
      </c>
      <c r="D206" s="6">
        <f>'RELACIÓN FACTURAS ACTUACIÓN 4'!Q30</f>
        <v>0</v>
      </c>
      <c r="E206" s="129">
        <f>'RELACIÓN FACTURAS ACTUACIÓN 4'!W30</f>
        <v>0</v>
      </c>
      <c r="F206" s="129" t="str">
        <f>IF(C206=0,"",IF(AND(COUNTIF($C$4:C206,C206)=1,SUMIF($C$4:$C$243,C206,$E$4:$E$243)&gt;=15000),C206,""))</f>
        <v/>
      </c>
      <c r="G206" s="129" t="str">
        <f t="shared" si="46"/>
        <v/>
      </c>
      <c r="H206" s="131" t="str">
        <f t="shared" si="47"/>
        <v/>
      </c>
      <c r="I206" s="129" t="str">
        <f t="shared" si="42"/>
        <v/>
      </c>
      <c r="J206" s="129" t="str">
        <f t="shared" si="43"/>
        <v/>
      </c>
      <c r="K206" s="129" t="str">
        <f t="shared" si="44"/>
        <v/>
      </c>
      <c r="L206" s="131" t="str">
        <f t="shared" si="45"/>
        <v/>
      </c>
      <c r="M206" s="129" t="str">
        <f t="shared" si="48"/>
        <v/>
      </c>
      <c r="N206" s="129" t="str">
        <f t="shared" si="49"/>
        <v/>
      </c>
      <c r="O206" s="129" t="str">
        <f t="shared" si="50"/>
        <v/>
      </c>
      <c r="P206" s="131" t="str">
        <f t="shared" si="51"/>
        <v/>
      </c>
    </row>
    <row r="207" spans="2:16" hidden="1">
      <c r="B207" s="5">
        <v>204</v>
      </c>
      <c r="C207" s="6">
        <f>'RELACIÓN FACTURAS ACTUACIÓN 4'!R31</f>
        <v>0</v>
      </c>
      <c r="D207" s="6">
        <f>'RELACIÓN FACTURAS ACTUACIÓN 4'!Q31</f>
        <v>0</v>
      </c>
      <c r="E207" s="129">
        <f>'RELACIÓN FACTURAS ACTUACIÓN 4'!W31</f>
        <v>0</v>
      </c>
      <c r="F207" s="129" t="str">
        <f>IF(C207=0,"",IF(AND(COUNTIF($C$4:C207,C207)=1,SUMIF($C$4:$C$243,C207,$E$4:$E$243)&gt;=15000),C207,""))</f>
        <v/>
      </c>
      <c r="G207" s="129" t="str">
        <f t="shared" si="46"/>
        <v/>
      </c>
      <c r="H207" s="131" t="str">
        <f t="shared" si="47"/>
        <v/>
      </c>
      <c r="I207" s="129" t="str">
        <f t="shared" si="42"/>
        <v/>
      </c>
      <c r="J207" s="129" t="str">
        <f t="shared" si="43"/>
        <v/>
      </c>
      <c r="K207" s="129" t="str">
        <f t="shared" si="44"/>
        <v/>
      </c>
      <c r="L207" s="131" t="str">
        <f t="shared" si="45"/>
        <v/>
      </c>
      <c r="M207" s="129" t="str">
        <f t="shared" si="48"/>
        <v/>
      </c>
      <c r="N207" s="129" t="str">
        <f t="shared" si="49"/>
        <v/>
      </c>
      <c r="O207" s="129" t="str">
        <f t="shared" si="50"/>
        <v/>
      </c>
      <c r="P207" s="131" t="str">
        <f t="shared" si="51"/>
        <v/>
      </c>
    </row>
    <row r="208" spans="2:16" hidden="1">
      <c r="B208" s="5">
        <v>205</v>
      </c>
      <c r="C208" s="6">
        <f>'RELACIÓN FACTURAS ACTUACIÓN 4'!R32</f>
        <v>0</v>
      </c>
      <c r="D208" s="6">
        <f>'RELACIÓN FACTURAS ACTUACIÓN 4'!Q32</f>
        <v>0</v>
      </c>
      <c r="E208" s="129">
        <f>'RELACIÓN FACTURAS ACTUACIÓN 4'!W32</f>
        <v>0</v>
      </c>
      <c r="F208" s="129" t="str">
        <f>IF(C208=0,"",IF(AND(COUNTIF($C$4:C208,C208)=1,SUMIF($C$4:$C$243,C208,$E$4:$E$243)&gt;=15000),C208,""))</f>
        <v/>
      </c>
      <c r="G208" s="129" t="str">
        <f t="shared" si="46"/>
        <v/>
      </c>
      <c r="H208" s="131" t="str">
        <f t="shared" si="47"/>
        <v/>
      </c>
      <c r="I208" s="129" t="str">
        <f t="shared" si="42"/>
        <v/>
      </c>
      <c r="J208" s="129" t="str">
        <f t="shared" si="43"/>
        <v/>
      </c>
      <c r="K208" s="129" t="str">
        <f t="shared" si="44"/>
        <v/>
      </c>
      <c r="L208" s="131" t="str">
        <f t="shared" si="45"/>
        <v/>
      </c>
      <c r="M208" s="129" t="str">
        <f t="shared" si="48"/>
        <v/>
      </c>
      <c r="N208" s="129" t="str">
        <f t="shared" si="49"/>
        <v/>
      </c>
      <c r="O208" s="129" t="str">
        <f t="shared" si="50"/>
        <v/>
      </c>
      <c r="P208" s="131" t="str">
        <f t="shared" si="51"/>
        <v/>
      </c>
    </row>
    <row r="209" spans="2:16" hidden="1">
      <c r="B209" s="5">
        <v>206</v>
      </c>
      <c r="C209" s="6">
        <f>'RELACIÓN FACTURAS ACTUACIÓN 4'!R33</f>
        <v>0</v>
      </c>
      <c r="D209" s="6">
        <f>'RELACIÓN FACTURAS ACTUACIÓN 4'!Q33</f>
        <v>0</v>
      </c>
      <c r="E209" s="129">
        <f>'RELACIÓN FACTURAS ACTUACIÓN 4'!W33</f>
        <v>0</v>
      </c>
      <c r="F209" s="129" t="str">
        <f>IF(C209=0,"",IF(AND(COUNTIF($C$4:C209,C209)=1,SUMIF($C$4:$C$243,C209,$E$4:$E$243)&gt;=15000),C209,""))</f>
        <v/>
      </c>
      <c r="G209" s="129" t="str">
        <f t="shared" si="46"/>
        <v/>
      </c>
      <c r="H209" s="131" t="str">
        <f t="shared" si="47"/>
        <v/>
      </c>
      <c r="I209" s="129" t="str">
        <f t="shared" si="42"/>
        <v/>
      </c>
      <c r="J209" s="129" t="str">
        <f t="shared" si="43"/>
        <v/>
      </c>
      <c r="K209" s="129" t="str">
        <f t="shared" si="44"/>
        <v/>
      </c>
      <c r="L209" s="131" t="str">
        <f t="shared" si="45"/>
        <v/>
      </c>
      <c r="M209" s="129" t="str">
        <f t="shared" si="48"/>
        <v/>
      </c>
      <c r="N209" s="129" t="str">
        <f t="shared" si="49"/>
        <v/>
      </c>
      <c r="O209" s="129" t="str">
        <f t="shared" si="50"/>
        <v/>
      </c>
      <c r="P209" s="131" t="str">
        <f t="shared" si="51"/>
        <v/>
      </c>
    </row>
    <row r="210" spans="2:16" hidden="1">
      <c r="B210" s="5">
        <v>207</v>
      </c>
      <c r="C210" s="6">
        <f>'RELACIÓN FACTURAS ACTUACIÓN 4'!R34</f>
        <v>0</v>
      </c>
      <c r="D210" s="6">
        <f>'RELACIÓN FACTURAS ACTUACIÓN 4'!Q34</f>
        <v>0</v>
      </c>
      <c r="E210" s="129">
        <f>'RELACIÓN FACTURAS ACTUACIÓN 4'!W34</f>
        <v>0</v>
      </c>
      <c r="F210" s="129" t="str">
        <f>IF(C210=0,"",IF(AND(COUNTIF($C$4:C210,C210)=1,SUMIF($C$4:$C$243,C210,$E$4:$E$243)&gt;=15000),C210,""))</f>
        <v/>
      </c>
      <c r="G210" s="129" t="str">
        <f t="shared" si="46"/>
        <v/>
      </c>
      <c r="H210" s="131" t="str">
        <f t="shared" si="47"/>
        <v/>
      </c>
      <c r="I210" s="129" t="str">
        <f t="shared" si="42"/>
        <v/>
      </c>
      <c r="J210" s="129" t="str">
        <f t="shared" si="43"/>
        <v/>
      </c>
      <c r="K210" s="129" t="str">
        <f t="shared" si="44"/>
        <v/>
      </c>
      <c r="L210" s="131" t="str">
        <f t="shared" si="45"/>
        <v/>
      </c>
      <c r="M210" s="129" t="str">
        <f t="shared" si="48"/>
        <v/>
      </c>
      <c r="N210" s="129" t="str">
        <f t="shared" si="49"/>
        <v/>
      </c>
      <c r="O210" s="129" t="str">
        <f t="shared" si="50"/>
        <v/>
      </c>
      <c r="P210" s="131" t="str">
        <f t="shared" si="51"/>
        <v/>
      </c>
    </row>
    <row r="211" spans="2:16" hidden="1">
      <c r="B211" s="5">
        <v>208</v>
      </c>
      <c r="C211" s="6">
        <f>'RELACIÓN FACTURAS ACTUACIÓN 4'!R35</f>
        <v>0</v>
      </c>
      <c r="D211" s="6">
        <f>'RELACIÓN FACTURAS ACTUACIÓN 4'!Q35</f>
        <v>0</v>
      </c>
      <c r="E211" s="129">
        <f>'RELACIÓN FACTURAS ACTUACIÓN 4'!W35</f>
        <v>0</v>
      </c>
      <c r="F211" s="129" t="str">
        <f>IF(C211=0,"",IF(AND(COUNTIF($C$4:C211,C211)=1,SUMIF($C$4:$C$243,C211,$E$4:$E$243)&gt;=15000),C211,""))</f>
        <v/>
      </c>
      <c r="G211" s="129" t="str">
        <f t="shared" si="46"/>
        <v/>
      </c>
      <c r="H211" s="131" t="str">
        <f t="shared" si="47"/>
        <v/>
      </c>
      <c r="I211" s="129" t="str">
        <f t="shared" si="42"/>
        <v/>
      </c>
      <c r="J211" s="129" t="str">
        <f t="shared" si="43"/>
        <v/>
      </c>
      <c r="K211" s="129" t="str">
        <f t="shared" si="44"/>
        <v/>
      </c>
      <c r="L211" s="131" t="str">
        <f t="shared" si="45"/>
        <v/>
      </c>
      <c r="M211" s="129" t="str">
        <f t="shared" si="48"/>
        <v/>
      </c>
      <c r="N211" s="129" t="str">
        <f t="shared" si="49"/>
        <v/>
      </c>
      <c r="O211" s="129" t="str">
        <f t="shared" si="50"/>
        <v/>
      </c>
      <c r="P211" s="131" t="str">
        <f t="shared" si="51"/>
        <v/>
      </c>
    </row>
    <row r="212" spans="2:16" hidden="1">
      <c r="B212" s="5">
        <v>209</v>
      </c>
      <c r="C212" s="6">
        <f>'RELACIÓN FACTURAS ACTUACIÓN 4'!R36</f>
        <v>0</v>
      </c>
      <c r="D212" s="6">
        <f>'RELACIÓN FACTURAS ACTUACIÓN 4'!Q36</f>
        <v>0</v>
      </c>
      <c r="E212" s="129">
        <f>'RELACIÓN FACTURAS ACTUACIÓN 4'!W36</f>
        <v>0</v>
      </c>
      <c r="F212" s="129" t="str">
        <f>IF(C212=0,"",IF(AND(COUNTIF($C$4:C212,C212)=1,SUMIF($C$4:$C$243,C212,$E$4:$E$243)&gt;=15000),C212,""))</f>
        <v/>
      </c>
      <c r="G212" s="129" t="str">
        <f t="shared" si="46"/>
        <v/>
      </c>
      <c r="H212" s="131" t="str">
        <f t="shared" si="47"/>
        <v/>
      </c>
      <c r="I212" s="129" t="str">
        <f t="shared" si="42"/>
        <v/>
      </c>
      <c r="J212" s="129" t="str">
        <f t="shared" si="43"/>
        <v/>
      </c>
      <c r="K212" s="129" t="str">
        <f t="shared" si="44"/>
        <v/>
      </c>
      <c r="L212" s="131" t="str">
        <f t="shared" si="45"/>
        <v/>
      </c>
      <c r="M212" s="129" t="str">
        <f t="shared" si="48"/>
        <v/>
      </c>
      <c r="N212" s="129" t="str">
        <f t="shared" si="49"/>
        <v/>
      </c>
      <c r="O212" s="129" t="str">
        <f t="shared" si="50"/>
        <v/>
      </c>
      <c r="P212" s="131" t="str">
        <f t="shared" si="51"/>
        <v/>
      </c>
    </row>
    <row r="213" spans="2:16" hidden="1">
      <c r="B213" s="5">
        <v>210</v>
      </c>
      <c r="C213" s="6">
        <f>'RELACIÓN FACTURAS ACTUACIÓN 4'!R37</f>
        <v>0</v>
      </c>
      <c r="D213" s="6">
        <f>'RELACIÓN FACTURAS ACTUACIÓN 4'!Q37</f>
        <v>0</v>
      </c>
      <c r="E213" s="129">
        <f>'RELACIÓN FACTURAS ACTUACIÓN 4'!W37</f>
        <v>0</v>
      </c>
      <c r="F213" s="129" t="str">
        <f>IF(C213=0,"",IF(AND(COUNTIF($C$4:C213,C213)=1,SUMIF($C$4:$C$243,C213,$E$4:$E$243)&gt;=15000),C213,""))</f>
        <v/>
      </c>
      <c r="G213" s="129" t="str">
        <f t="shared" si="46"/>
        <v/>
      </c>
      <c r="H213" s="131" t="str">
        <f t="shared" si="47"/>
        <v/>
      </c>
      <c r="I213" s="129" t="str">
        <f t="shared" si="42"/>
        <v/>
      </c>
      <c r="J213" s="129" t="str">
        <f t="shared" si="43"/>
        <v/>
      </c>
      <c r="K213" s="129" t="str">
        <f t="shared" si="44"/>
        <v/>
      </c>
      <c r="L213" s="131" t="str">
        <f t="shared" si="45"/>
        <v/>
      </c>
      <c r="M213" s="129" t="str">
        <f t="shared" si="48"/>
        <v/>
      </c>
      <c r="N213" s="129" t="str">
        <f t="shared" si="49"/>
        <v/>
      </c>
      <c r="O213" s="129" t="str">
        <f t="shared" si="50"/>
        <v/>
      </c>
      <c r="P213" s="131" t="str">
        <f t="shared" si="51"/>
        <v/>
      </c>
    </row>
    <row r="214" spans="2:16" hidden="1">
      <c r="B214" s="5">
        <v>211</v>
      </c>
      <c r="C214" s="6">
        <f>'RELACIÓN FACTURAS ACTUACIÓN 4'!R38</f>
        <v>0</v>
      </c>
      <c r="D214" s="6">
        <f>'RELACIÓN FACTURAS ACTUACIÓN 4'!Q38</f>
        <v>0</v>
      </c>
      <c r="E214" s="129">
        <f>'RELACIÓN FACTURAS ACTUACIÓN 4'!W38</f>
        <v>0</v>
      </c>
      <c r="F214" s="129" t="str">
        <f>IF(C214=0,"",IF(AND(COUNTIF($C$4:C214,C214)=1,SUMIF($C$4:$C$243,C214,$E$4:$E$243)&gt;=15000),C214,""))</f>
        <v/>
      </c>
      <c r="G214" s="129" t="str">
        <f t="shared" si="46"/>
        <v/>
      </c>
      <c r="H214" s="131" t="str">
        <f t="shared" si="47"/>
        <v/>
      </c>
      <c r="I214" s="129" t="str">
        <f t="shared" si="42"/>
        <v/>
      </c>
      <c r="J214" s="129" t="str">
        <f t="shared" si="43"/>
        <v/>
      </c>
      <c r="K214" s="129" t="str">
        <f t="shared" si="44"/>
        <v/>
      </c>
      <c r="L214" s="131" t="str">
        <f t="shared" si="45"/>
        <v/>
      </c>
      <c r="M214" s="129" t="str">
        <f t="shared" si="48"/>
        <v/>
      </c>
      <c r="N214" s="129" t="str">
        <f t="shared" si="49"/>
        <v/>
      </c>
      <c r="O214" s="129" t="str">
        <f t="shared" si="50"/>
        <v/>
      </c>
      <c r="P214" s="131" t="str">
        <f t="shared" si="51"/>
        <v/>
      </c>
    </row>
    <row r="215" spans="2:16" hidden="1">
      <c r="B215" s="5">
        <v>212</v>
      </c>
      <c r="C215" s="6">
        <f>'RELACIÓN FACTURAS ACTUACIÓN 4'!R39</f>
        <v>0</v>
      </c>
      <c r="D215" s="6">
        <f>'RELACIÓN FACTURAS ACTUACIÓN 4'!Q39</f>
        <v>0</v>
      </c>
      <c r="E215" s="129">
        <f>'RELACIÓN FACTURAS ACTUACIÓN 4'!W39</f>
        <v>0</v>
      </c>
      <c r="F215" s="129" t="str">
        <f>IF(C215=0,"",IF(AND(COUNTIF($C$4:C215,C215)=1,SUMIF($C$4:$C$243,C215,$E$4:$E$243)&gt;=15000),C215,""))</f>
        <v/>
      </c>
      <c r="G215" s="129" t="str">
        <f t="shared" si="46"/>
        <v/>
      </c>
      <c r="H215" s="131" t="str">
        <f t="shared" si="47"/>
        <v/>
      </c>
      <c r="I215" s="129" t="str">
        <f t="shared" si="42"/>
        <v/>
      </c>
      <c r="J215" s="129" t="str">
        <f t="shared" si="43"/>
        <v/>
      </c>
      <c r="K215" s="129" t="str">
        <f t="shared" si="44"/>
        <v/>
      </c>
      <c r="L215" s="131" t="str">
        <f t="shared" si="45"/>
        <v/>
      </c>
      <c r="M215" s="129" t="str">
        <f t="shared" si="48"/>
        <v/>
      </c>
      <c r="N215" s="129" t="str">
        <f t="shared" si="49"/>
        <v/>
      </c>
      <c r="O215" s="129" t="str">
        <f t="shared" si="50"/>
        <v/>
      </c>
      <c r="P215" s="131" t="str">
        <f t="shared" si="51"/>
        <v/>
      </c>
    </row>
    <row r="216" spans="2:16" hidden="1">
      <c r="B216" s="5">
        <v>213</v>
      </c>
      <c r="C216" s="6">
        <f>'RELACIÓN FACTURAS ACTUACIÓN 4'!R40</f>
        <v>0</v>
      </c>
      <c r="D216" s="6">
        <f>'RELACIÓN FACTURAS ACTUACIÓN 4'!Q40</f>
        <v>0</v>
      </c>
      <c r="E216" s="129">
        <f>'RELACIÓN FACTURAS ACTUACIÓN 4'!W40</f>
        <v>0</v>
      </c>
      <c r="F216" s="129" t="str">
        <f>IF(C216=0,"",IF(AND(COUNTIF($C$4:C216,C216)=1,SUMIF($C$4:$C$243,C216,$E$4:$E$243)&gt;=15000),C216,""))</f>
        <v/>
      </c>
      <c r="G216" s="129" t="str">
        <f t="shared" si="46"/>
        <v/>
      </c>
      <c r="H216" s="131" t="str">
        <f t="shared" si="47"/>
        <v/>
      </c>
      <c r="I216" s="129" t="str">
        <f t="shared" si="42"/>
        <v/>
      </c>
      <c r="J216" s="129" t="str">
        <f t="shared" si="43"/>
        <v/>
      </c>
      <c r="K216" s="129" t="str">
        <f t="shared" si="44"/>
        <v/>
      </c>
      <c r="L216" s="131" t="str">
        <f t="shared" si="45"/>
        <v/>
      </c>
      <c r="M216" s="129" t="str">
        <f t="shared" si="48"/>
        <v/>
      </c>
      <c r="N216" s="129" t="str">
        <f t="shared" si="49"/>
        <v/>
      </c>
      <c r="O216" s="129" t="str">
        <f t="shared" si="50"/>
        <v/>
      </c>
      <c r="P216" s="131" t="str">
        <f t="shared" si="51"/>
        <v/>
      </c>
    </row>
    <row r="217" spans="2:16" hidden="1">
      <c r="B217" s="5">
        <v>214</v>
      </c>
      <c r="C217" s="6">
        <f>'RELACIÓN FACTURAS ACTUACIÓN 4'!R41</f>
        <v>0</v>
      </c>
      <c r="D217" s="6">
        <f>'RELACIÓN FACTURAS ACTUACIÓN 4'!Q41</f>
        <v>0</v>
      </c>
      <c r="E217" s="129">
        <f>'RELACIÓN FACTURAS ACTUACIÓN 4'!W41</f>
        <v>0</v>
      </c>
      <c r="F217" s="129" t="str">
        <f>IF(C217=0,"",IF(AND(COUNTIF($C$4:C217,C217)=1,SUMIF($C$4:$C$243,C217,$E$4:$E$243)&gt;=15000),C217,""))</f>
        <v/>
      </c>
      <c r="G217" s="129" t="str">
        <f t="shared" si="46"/>
        <v/>
      </c>
      <c r="H217" s="131" t="str">
        <f t="shared" si="47"/>
        <v/>
      </c>
      <c r="I217" s="129" t="str">
        <f t="shared" si="42"/>
        <v/>
      </c>
      <c r="J217" s="129" t="str">
        <f t="shared" si="43"/>
        <v/>
      </c>
      <c r="K217" s="129" t="str">
        <f t="shared" si="44"/>
        <v/>
      </c>
      <c r="L217" s="131" t="str">
        <f t="shared" si="45"/>
        <v/>
      </c>
      <c r="M217" s="129" t="str">
        <f t="shared" si="48"/>
        <v/>
      </c>
      <c r="N217" s="129" t="str">
        <f t="shared" si="49"/>
        <v/>
      </c>
      <c r="O217" s="129" t="str">
        <f t="shared" si="50"/>
        <v/>
      </c>
      <c r="P217" s="131" t="str">
        <f t="shared" si="51"/>
        <v/>
      </c>
    </row>
    <row r="218" spans="2:16" hidden="1">
      <c r="B218" s="5">
        <v>215</v>
      </c>
      <c r="C218" s="6">
        <f>'RELACIÓN FACTURAS ACTUACIÓN 4'!R42</f>
        <v>0</v>
      </c>
      <c r="D218" s="6">
        <f>'RELACIÓN FACTURAS ACTUACIÓN 4'!Q42</f>
        <v>0</v>
      </c>
      <c r="E218" s="129">
        <f>'RELACIÓN FACTURAS ACTUACIÓN 4'!W42</f>
        <v>0</v>
      </c>
      <c r="F218" s="129" t="str">
        <f>IF(C218=0,"",IF(AND(COUNTIF($C$4:C218,C218)=1,SUMIF($C$4:$C$243,C218,$E$4:$E$243)&gt;=15000),C218,""))</f>
        <v/>
      </c>
      <c r="G218" s="129" t="str">
        <f t="shared" si="46"/>
        <v/>
      </c>
      <c r="H218" s="131" t="str">
        <f t="shared" si="47"/>
        <v/>
      </c>
      <c r="I218" s="129" t="str">
        <f t="shared" si="42"/>
        <v/>
      </c>
      <c r="J218" s="129" t="str">
        <f t="shared" si="43"/>
        <v/>
      </c>
      <c r="K218" s="129" t="str">
        <f t="shared" si="44"/>
        <v/>
      </c>
      <c r="L218" s="131" t="str">
        <f t="shared" si="45"/>
        <v/>
      </c>
      <c r="M218" s="129" t="str">
        <f t="shared" si="48"/>
        <v/>
      </c>
      <c r="N218" s="129" t="str">
        <f t="shared" si="49"/>
        <v/>
      </c>
      <c r="O218" s="129" t="str">
        <f t="shared" si="50"/>
        <v/>
      </c>
      <c r="P218" s="131" t="str">
        <f t="shared" si="51"/>
        <v/>
      </c>
    </row>
    <row r="219" spans="2:16" hidden="1">
      <c r="B219" s="5">
        <v>216</v>
      </c>
      <c r="C219" s="6">
        <f>'RELACIÓN FACTURAS ACTUACIÓN 4'!R43</f>
        <v>0</v>
      </c>
      <c r="D219" s="6">
        <f>'RELACIÓN FACTURAS ACTUACIÓN 4'!Q43</f>
        <v>0</v>
      </c>
      <c r="E219" s="129">
        <f>'RELACIÓN FACTURAS ACTUACIÓN 4'!W43</f>
        <v>0</v>
      </c>
      <c r="F219" s="129" t="str">
        <f>IF(C219=0,"",IF(AND(COUNTIF($C$4:C219,C219)=1,SUMIF($C$4:$C$243,C219,$E$4:$E$243)&gt;=15000),C219,""))</f>
        <v/>
      </c>
      <c r="G219" s="129" t="str">
        <f t="shared" si="46"/>
        <v/>
      </c>
      <c r="H219" s="131" t="str">
        <f t="shared" si="47"/>
        <v/>
      </c>
      <c r="I219" s="129" t="str">
        <f t="shared" si="42"/>
        <v/>
      </c>
      <c r="J219" s="129" t="str">
        <f t="shared" si="43"/>
        <v/>
      </c>
      <c r="K219" s="129" t="str">
        <f t="shared" si="44"/>
        <v/>
      </c>
      <c r="L219" s="131" t="str">
        <f t="shared" si="45"/>
        <v/>
      </c>
      <c r="M219" s="129" t="str">
        <f t="shared" si="48"/>
        <v/>
      </c>
      <c r="N219" s="129" t="str">
        <f t="shared" si="49"/>
        <v/>
      </c>
      <c r="O219" s="129" t="str">
        <f t="shared" si="50"/>
        <v/>
      </c>
      <c r="P219" s="131" t="str">
        <f t="shared" si="51"/>
        <v/>
      </c>
    </row>
    <row r="220" spans="2:16" hidden="1">
      <c r="B220" s="5">
        <v>217</v>
      </c>
      <c r="C220" s="6">
        <f>'RELACIÓN FACTURAS ACTUACIÓN 4'!R44</f>
        <v>0</v>
      </c>
      <c r="D220" s="6">
        <f>'RELACIÓN FACTURAS ACTUACIÓN 4'!Q44</f>
        <v>0</v>
      </c>
      <c r="E220" s="129">
        <f>'RELACIÓN FACTURAS ACTUACIÓN 4'!W44</f>
        <v>0</v>
      </c>
      <c r="F220" s="129" t="str">
        <f>IF(C220=0,"",IF(AND(COUNTIF($C$4:C220,C220)=1,SUMIF($C$4:$C$243,C220,$E$4:$E$243)&gt;=15000),C220,""))</f>
        <v/>
      </c>
      <c r="G220" s="129" t="str">
        <f t="shared" si="46"/>
        <v/>
      </c>
      <c r="H220" s="131" t="str">
        <f t="shared" si="47"/>
        <v/>
      </c>
      <c r="I220" s="129" t="str">
        <f t="shared" si="42"/>
        <v/>
      </c>
      <c r="J220" s="129" t="str">
        <f t="shared" si="43"/>
        <v/>
      </c>
      <c r="K220" s="129" t="str">
        <f t="shared" si="44"/>
        <v/>
      </c>
      <c r="L220" s="131" t="str">
        <f t="shared" si="45"/>
        <v/>
      </c>
      <c r="M220" s="129" t="str">
        <f t="shared" si="48"/>
        <v/>
      </c>
      <c r="N220" s="129" t="str">
        <f t="shared" si="49"/>
        <v/>
      </c>
      <c r="O220" s="129" t="str">
        <f t="shared" si="50"/>
        <v/>
      </c>
      <c r="P220" s="131" t="str">
        <f t="shared" si="51"/>
        <v/>
      </c>
    </row>
    <row r="221" spans="2:16" hidden="1">
      <c r="B221" s="5">
        <v>218</v>
      </c>
      <c r="C221" s="6">
        <f>'RELACIÓN FACTURAS ACTUACIÓN 4'!R45</f>
        <v>0</v>
      </c>
      <c r="D221" s="6">
        <f>'RELACIÓN FACTURAS ACTUACIÓN 4'!Q45</f>
        <v>0</v>
      </c>
      <c r="E221" s="129">
        <f>'RELACIÓN FACTURAS ACTUACIÓN 4'!W45</f>
        <v>0</v>
      </c>
      <c r="F221" s="129" t="str">
        <f>IF(C221=0,"",IF(AND(COUNTIF($C$4:C221,C221)=1,SUMIF($C$4:$C$243,C221,$E$4:$E$243)&gt;=15000),C221,""))</f>
        <v/>
      </c>
      <c r="G221" s="129" t="str">
        <f t="shared" si="46"/>
        <v/>
      </c>
      <c r="H221" s="131" t="str">
        <f t="shared" si="47"/>
        <v/>
      </c>
      <c r="I221" s="129" t="str">
        <f t="shared" si="42"/>
        <v/>
      </c>
      <c r="J221" s="129" t="str">
        <f t="shared" si="43"/>
        <v/>
      </c>
      <c r="K221" s="129" t="str">
        <f t="shared" si="44"/>
        <v/>
      </c>
      <c r="L221" s="131" t="str">
        <f t="shared" si="45"/>
        <v/>
      </c>
      <c r="M221" s="129" t="str">
        <f t="shared" si="48"/>
        <v/>
      </c>
      <c r="N221" s="129" t="str">
        <f t="shared" si="49"/>
        <v/>
      </c>
      <c r="O221" s="129" t="str">
        <f t="shared" si="50"/>
        <v/>
      </c>
      <c r="P221" s="131" t="str">
        <f t="shared" si="51"/>
        <v/>
      </c>
    </row>
    <row r="222" spans="2:16" hidden="1">
      <c r="B222" s="5">
        <v>219</v>
      </c>
      <c r="C222" s="6">
        <f>'RELACIÓN FACTURAS ACTUACIÓN 4'!R46</f>
        <v>0</v>
      </c>
      <c r="D222" s="6">
        <f>'RELACIÓN FACTURAS ACTUACIÓN 4'!Q46</f>
        <v>0</v>
      </c>
      <c r="E222" s="129">
        <f>'RELACIÓN FACTURAS ACTUACIÓN 4'!W46</f>
        <v>0</v>
      </c>
      <c r="F222" s="129" t="str">
        <f>IF(C222=0,"",IF(AND(COUNTIF($C$4:C222,C222)=1,SUMIF($C$4:$C$243,C222,$E$4:$E$243)&gt;=15000),C222,""))</f>
        <v/>
      </c>
      <c r="G222" s="129" t="str">
        <f t="shared" si="46"/>
        <v/>
      </c>
      <c r="H222" s="131" t="str">
        <f t="shared" si="47"/>
        <v/>
      </c>
      <c r="I222" s="129" t="str">
        <f t="shared" si="42"/>
        <v/>
      </c>
      <c r="J222" s="129" t="str">
        <f t="shared" si="43"/>
        <v/>
      </c>
      <c r="K222" s="129" t="str">
        <f t="shared" si="44"/>
        <v/>
      </c>
      <c r="L222" s="131" t="str">
        <f t="shared" si="45"/>
        <v/>
      </c>
      <c r="M222" s="129" t="str">
        <f t="shared" si="48"/>
        <v/>
      </c>
      <c r="N222" s="129" t="str">
        <f t="shared" si="49"/>
        <v/>
      </c>
      <c r="O222" s="129" t="str">
        <f t="shared" si="50"/>
        <v/>
      </c>
      <c r="P222" s="131" t="str">
        <f t="shared" si="51"/>
        <v/>
      </c>
    </row>
    <row r="223" spans="2:16" hidden="1">
      <c r="B223" s="5">
        <v>220</v>
      </c>
      <c r="C223" s="6">
        <f>'RELACIÓN FACTURAS ACTUACIÓN 4'!R47</f>
        <v>0</v>
      </c>
      <c r="D223" s="6">
        <f>'RELACIÓN FACTURAS ACTUACIÓN 4'!Q47</f>
        <v>0</v>
      </c>
      <c r="E223" s="129">
        <f>'RELACIÓN FACTURAS ACTUACIÓN 4'!W47</f>
        <v>0</v>
      </c>
      <c r="F223" s="129" t="str">
        <f>IF(C223=0,"",IF(AND(COUNTIF($C$4:C223,C223)=1,SUMIF($C$4:$C$243,C223,$E$4:$E$243)&gt;=15000),C223,""))</f>
        <v/>
      </c>
      <c r="G223" s="129" t="str">
        <f t="shared" ref="G223:G243" si="52">IF(SUMIF($C$4:$C$243,F223,$E$4:$E$243)&lt;15000,"",SUMIF($C$4:$C$243,F223,$E$4:$E$243))</f>
        <v/>
      </c>
      <c r="H223" s="131" t="str">
        <f t="shared" ref="H223:H243" si="53">IFERROR(_xlfn.RANK.EQ(G223,$G$4:$G$243),"")</f>
        <v/>
      </c>
      <c r="I223" s="129" t="str">
        <f t="shared" ref="I223:I243" si="54">IF(H223="","",D223)</f>
        <v/>
      </c>
      <c r="J223" s="129" t="str">
        <f t="shared" ref="J223:J243" si="55">IF(H223="","",C223)</f>
        <v/>
      </c>
      <c r="K223" s="129" t="str">
        <f t="shared" ref="K223:K243" si="56">IF(H223="","",G223)</f>
        <v/>
      </c>
      <c r="L223" s="131" t="str">
        <f t="shared" ref="L223:L243" si="57">IF(M223&lt;&gt;"",B223,"")</f>
        <v/>
      </c>
      <c r="M223" s="129" t="str">
        <f t="shared" ref="M223:M243" si="58">IF(IFERROR(VLOOKUP(B223,$H$4:$K$243,2,0),"")="","",VLOOKUP(B223,$H$4:$K$243,2,0))</f>
        <v/>
      </c>
      <c r="N223" s="129" t="str">
        <f t="shared" ref="N223:N243" si="59">IF(IFERROR(VLOOKUP(B223,$H$4:$K$243,3,0),"")="","",VLOOKUP(B223,$H$4:$K$243,3,0))</f>
        <v/>
      </c>
      <c r="O223" s="129" t="str">
        <f t="shared" ref="O223:O243" si="60">IF(IFERROR(VLOOKUP(B223,$H$4:$K$243,4,0),"")="","",VLOOKUP(B223,$H$4:$K$243,4,0))</f>
        <v/>
      </c>
      <c r="P223" s="131" t="str">
        <f t="shared" ref="P223:P243" si="61">IF(COUNTIF($C$4:$C$243,N223)=0,"",COUNTIF($C$4:$C$243,N223))</f>
        <v/>
      </c>
    </row>
    <row r="224" spans="2:16" hidden="1">
      <c r="B224" s="5">
        <v>221</v>
      </c>
      <c r="C224" s="6">
        <f>'RELACIÓN FACTURAS ACTUACIÓN 4'!R48</f>
        <v>0</v>
      </c>
      <c r="D224" s="6">
        <f>'RELACIÓN FACTURAS ACTUACIÓN 4'!Q48</f>
        <v>0</v>
      </c>
      <c r="E224" s="129">
        <f>'RELACIÓN FACTURAS ACTUACIÓN 4'!W48</f>
        <v>0</v>
      </c>
      <c r="F224" s="129" t="str">
        <f>IF(C224=0,"",IF(AND(COUNTIF($C$4:C224,C224)=1,SUMIF($C$4:$C$243,C224,$E$4:$E$243)&gt;=15000),C224,""))</f>
        <v/>
      </c>
      <c r="G224" s="129" t="str">
        <f t="shared" si="52"/>
        <v/>
      </c>
      <c r="H224" s="131" t="str">
        <f t="shared" si="53"/>
        <v/>
      </c>
      <c r="I224" s="129" t="str">
        <f t="shared" si="54"/>
        <v/>
      </c>
      <c r="J224" s="129" t="str">
        <f t="shared" si="55"/>
        <v/>
      </c>
      <c r="K224" s="129" t="str">
        <f t="shared" si="56"/>
        <v/>
      </c>
      <c r="L224" s="131" t="str">
        <f t="shared" si="57"/>
        <v/>
      </c>
      <c r="M224" s="129" t="str">
        <f t="shared" si="58"/>
        <v/>
      </c>
      <c r="N224" s="129" t="str">
        <f t="shared" si="59"/>
        <v/>
      </c>
      <c r="O224" s="129" t="str">
        <f t="shared" si="60"/>
        <v/>
      </c>
      <c r="P224" s="131" t="str">
        <f t="shared" si="61"/>
        <v/>
      </c>
    </row>
    <row r="225" spans="2:16" hidden="1">
      <c r="B225" s="5">
        <v>222</v>
      </c>
      <c r="C225" s="6">
        <f>'RELACIÓN FACTURAS ACTUACIÓN 4'!R49</f>
        <v>0</v>
      </c>
      <c r="D225" s="6">
        <f>'RELACIÓN FACTURAS ACTUACIÓN 4'!Q49</f>
        <v>0</v>
      </c>
      <c r="E225" s="129">
        <f>'RELACIÓN FACTURAS ACTUACIÓN 4'!W49</f>
        <v>0</v>
      </c>
      <c r="F225" s="129" t="str">
        <f>IF(C225=0,"",IF(AND(COUNTIF($C$4:C225,C225)=1,SUMIF($C$4:$C$243,C225,$E$4:$E$243)&gt;=15000),C225,""))</f>
        <v/>
      </c>
      <c r="G225" s="129" t="str">
        <f t="shared" si="52"/>
        <v/>
      </c>
      <c r="H225" s="131" t="str">
        <f t="shared" si="53"/>
        <v/>
      </c>
      <c r="I225" s="129" t="str">
        <f t="shared" si="54"/>
        <v/>
      </c>
      <c r="J225" s="129" t="str">
        <f t="shared" si="55"/>
        <v/>
      </c>
      <c r="K225" s="129" t="str">
        <f t="shared" si="56"/>
        <v/>
      </c>
      <c r="L225" s="131" t="str">
        <f t="shared" si="57"/>
        <v/>
      </c>
      <c r="M225" s="129" t="str">
        <f t="shared" si="58"/>
        <v/>
      </c>
      <c r="N225" s="129" t="str">
        <f t="shared" si="59"/>
        <v/>
      </c>
      <c r="O225" s="129" t="str">
        <f t="shared" si="60"/>
        <v/>
      </c>
      <c r="P225" s="131" t="str">
        <f t="shared" si="61"/>
        <v/>
      </c>
    </row>
    <row r="226" spans="2:16" hidden="1">
      <c r="B226" s="5">
        <v>223</v>
      </c>
      <c r="C226" s="6">
        <f>'RELACIÓN FACTURAS ACTUACIÓN 4'!R50</f>
        <v>0</v>
      </c>
      <c r="D226" s="6">
        <f>'RELACIÓN FACTURAS ACTUACIÓN 4'!Q50</f>
        <v>0</v>
      </c>
      <c r="E226" s="129">
        <f>'RELACIÓN FACTURAS ACTUACIÓN 4'!W50</f>
        <v>0</v>
      </c>
      <c r="F226" s="129" t="str">
        <f>IF(C226=0,"",IF(AND(COUNTIF($C$4:C226,C226)=1,SUMIF($C$4:$C$243,C226,$E$4:$E$243)&gt;=15000),C226,""))</f>
        <v/>
      </c>
      <c r="G226" s="129" t="str">
        <f t="shared" si="52"/>
        <v/>
      </c>
      <c r="H226" s="131" t="str">
        <f t="shared" si="53"/>
        <v/>
      </c>
      <c r="I226" s="129" t="str">
        <f t="shared" si="54"/>
        <v/>
      </c>
      <c r="J226" s="129" t="str">
        <f t="shared" si="55"/>
        <v/>
      </c>
      <c r="K226" s="129" t="str">
        <f t="shared" si="56"/>
        <v/>
      </c>
      <c r="L226" s="131" t="str">
        <f t="shared" si="57"/>
        <v/>
      </c>
      <c r="M226" s="129" t="str">
        <f t="shared" si="58"/>
        <v/>
      </c>
      <c r="N226" s="129" t="str">
        <f t="shared" si="59"/>
        <v/>
      </c>
      <c r="O226" s="129" t="str">
        <f t="shared" si="60"/>
        <v/>
      </c>
      <c r="P226" s="131" t="str">
        <f t="shared" si="61"/>
        <v/>
      </c>
    </row>
    <row r="227" spans="2:16" hidden="1">
      <c r="B227" s="5">
        <v>224</v>
      </c>
      <c r="C227" s="6">
        <f>'RELACIÓN FACTURAS ACTUACIÓN 4'!R51</f>
        <v>0</v>
      </c>
      <c r="D227" s="6">
        <f>'RELACIÓN FACTURAS ACTUACIÓN 4'!Q51</f>
        <v>0</v>
      </c>
      <c r="E227" s="129">
        <f>'RELACIÓN FACTURAS ACTUACIÓN 4'!W51</f>
        <v>0</v>
      </c>
      <c r="F227" s="129" t="str">
        <f>IF(C227=0,"",IF(AND(COUNTIF($C$4:C227,C227)=1,SUMIF($C$4:$C$243,C227,$E$4:$E$243)&gt;=15000),C227,""))</f>
        <v/>
      </c>
      <c r="G227" s="129" t="str">
        <f t="shared" si="52"/>
        <v/>
      </c>
      <c r="H227" s="131" t="str">
        <f t="shared" si="53"/>
        <v/>
      </c>
      <c r="I227" s="129" t="str">
        <f t="shared" si="54"/>
        <v/>
      </c>
      <c r="J227" s="129" t="str">
        <f t="shared" si="55"/>
        <v/>
      </c>
      <c r="K227" s="129" t="str">
        <f t="shared" si="56"/>
        <v/>
      </c>
      <c r="L227" s="131" t="str">
        <f t="shared" si="57"/>
        <v/>
      </c>
      <c r="M227" s="129" t="str">
        <f t="shared" si="58"/>
        <v/>
      </c>
      <c r="N227" s="129" t="str">
        <f t="shared" si="59"/>
        <v/>
      </c>
      <c r="O227" s="129" t="str">
        <f t="shared" si="60"/>
        <v/>
      </c>
      <c r="P227" s="131" t="str">
        <f t="shared" si="61"/>
        <v/>
      </c>
    </row>
    <row r="228" spans="2:16" hidden="1">
      <c r="B228" s="5">
        <v>225</v>
      </c>
      <c r="C228" s="6">
        <f>'RELACIÓN FACTURAS ACTUACIÓN 4'!R52</f>
        <v>0</v>
      </c>
      <c r="D228" s="6">
        <f>'RELACIÓN FACTURAS ACTUACIÓN 4'!Q52</f>
        <v>0</v>
      </c>
      <c r="E228" s="129">
        <f>'RELACIÓN FACTURAS ACTUACIÓN 4'!W52</f>
        <v>0</v>
      </c>
      <c r="F228" s="129" t="str">
        <f>IF(C228=0,"",IF(AND(COUNTIF($C$4:C228,C228)=1,SUMIF($C$4:$C$243,C228,$E$4:$E$243)&gt;=15000),C228,""))</f>
        <v/>
      </c>
      <c r="G228" s="129" t="str">
        <f t="shared" si="52"/>
        <v/>
      </c>
      <c r="H228" s="131" t="str">
        <f t="shared" si="53"/>
        <v/>
      </c>
      <c r="I228" s="129" t="str">
        <f t="shared" si="54"/>
        <v/>
      </c>
      <c r="J228" s="129" t="str">
        <f t="shared" si="55"/>
        <v/>
      </c>
      <c r="K228" s="129" t="str">
        <f t="shared" si="56"/>
        <v/>
      </c>
      <c r="L228" s="131" t="str">
        <f t="shared" si="57"/>
        <v/>
      </c>
      <c r="M228" s="129" t="str">
        <f t="shared" si="58"/>
        <v/>
      </c>
      <c r="N228" s="129" t="str">
        <f t="shared" si="59"/>
        <v/>
      </c>
      <c r="O228" s="129" t="str">
        <f t="shared" si="60"/>
        <v/>
      </c>
      <c r="P228" s="131" t="str">
        <f t="shared" si="61"/>
        <v/>
      </c>
    </row>
    <row r="229" spans="2:16" hidden="1">
      <c r="B229" s="5">
        <v>226</v>
      </c>
      <c r="C229" s="6">
        <f>'RELACIÓN FACTURAS ACTUACIÓN 4'!R53</f>
        <v>0</v>
      </c>
      <c r="D229" s="6">
        <f>'RELACIÓN FACTURAS ACTUACIÓN 4'!Q53</f>
        <v>0</v>
      </c>
      <c r="E229" s="129">
        <f>'RELACIÓN FACTURAS ACTUACIÓN 4'!W53</f>
        <v>0</v>
      </c>
      <c r="F229" s="129" t="str">
        <f>IF(C229=0,"",IF(AND(COUNTIF($C$4:C229,C229)=1,SUMIF($C$4:$C$243,C229,$E$4:$E$243)&gt;=15000),C229,""))</f>
        <v/>
      </c>
      <c r="G229" s="129" t="str">
        <f t="shared" si="52"/>
        <v/>
      </c>
      <c r="H229" s="131" t="str">
        <f t="shared" si="53"/>
        <v/>
      </c>
      <c r="I229" s="129" t="str">
        <f t="shared" si="54"/>
        <v/>
      </c>
      <c r="J229" s="129" t="str">
        <f t="shared" si="55"/>
        <v/>
      </c>
      <c r="K229" s="129" t="str">
        <f t="shared" si="56"/>
        <v/>
      </c>
      <c r="L229" s="131" t="str">
        <f t="shared" si="57"/>
        <v/>
      </c>
      <c r="M229" s="129" t="str">
        <f t="shared" si="58"/>
        <v/>
      </c>
      <c r="N229" s="129" t="str">
        <f t="shared" si="59"/>
        <v/>
      </c>
      <c r="O229" s="129" t="str">
        <f t="shared" si="60"/>
        <v/>
      </c>
      <c r="P229" s="131" t="str">
        <f t="shared" si="61"/>
        <v/>
      </c>
    </row>
    <row r="230" spans="2:16" hidden="1">
      <c r="B230" s="5">
        <v>227</v>
      </c>
      <c r="C230" s="6">
        <f>'RELACIÓN FACTURAS ACTUACIÓN 4'!R54</f>
        <v>0</v>
      </c>
      <c r="D230" s="6">
        <f>'RELACIÓN FACTURAS ACTUACIÓN 4'!Q54</f>
        <v>0</v>
      </c>
      <c r="E230" s="129">
        <f>'RELACIÓN FACTURAS ACTUACIÓN 4'!W54</f>
        <v>0</v>
      </c>
      <c r="F230" s="129" t="str">
        <f>IF(C230=0,"",IF(AND(COUNTIF($C$4:C230,C230)=1,SUMIF($C$4:$C$243,C230,$E$4:$E$243)&gt;=15000),C230,""))</f>
        <v/>
      </c>
      <c r="G230" s="129" t="str">
        <f t="shared" si="52"/>
        <v/>
      </c>
      <c r="H230" s="131" t="str">
        <f t="shared" si="53"/>
        <v/>
      </c>
      <c r="I230" s="129" t="str">
        <f t="shared" si="54"/>
        <v/>
      </c>
      <c r="J230" s="129" t="str">
        <f t="shared" si="55"/>
        <v/>
      </c>
      <c r="K230" s="129" t="str">
        <f t="shared" si="56"/>
        <v/>
      </c>
      <c r="L230" s="131" t="str">
        <f t="shared" si="57"/>
        <v/>
      </c>
      <c r="M230" s="129" t="str">
        <f t="shared" si="58"/>
        <v/>
      </c>
      <c r="N230" s="129" t="str">
        <f t="shared" si="59"/>
        <v/>
      </c>
      <c r="O230" s="129" t="str">
        <f t="shared" si="60"/>
        <v/>
      </c>
      <c r="P230" s="131" t="str">
        <f t="shared" si="61"/>
        <v/>
      </c>
    </row>
    <row r="231" spans="2:16" hidden="1">
      <c r="B231" s="5">
        <v>228</v>
      </c>
      <c r="C231" s="6">
        <f>'RELACIÓN FACTURAS ACTUACIÓN 4'!R55</f>
        <v>0</v>
      </c>
      <c r="D231" s="6">
        <f>'RELACIÓN FACTURAS ACTUACIÓN 4'!Q55</f>
        <v>0</v>
      </c>
      <c r="E231" s="129">
        <f>'RELACIÓN FACTURAS ACTUACIÓN 4'!W55</f>
        <v>0</v>
      </c>
      <c r="F231" s="129" t="str">
        <f>IF(C231=0,"",IF(AND(COUNTIF($C$4:C231,C231)=1,SUMIF($C$4:$C$243,C231,$E$4:$E$243)&gt;=15000),C231,""))</f>
        <v/>
      </c>
      <c r="G231" s="129" t="str">
        <f t="shared" si="52"/>
        <v/>
      </c>
      <c r="H231" s="131" t="str">
        <f t="shared" si="53"/>
        <v/>
      </c>
      <c r="I231" s="129" t="str">
        <f t="shared" si="54"/>
        <v/>
      </c>
      <c r="J231" s="129" t="str">
        <f t="shared" si="55"/>
        <v/>
      </c>
      <c r="K231" s="129" t="str">
        <f t="shared" si="56"/>
        <v/>
      </c>
      <c r="L231" s="131" t="str">
        <f t="shared" si="57"/>
        <v/>
      </c>
      <c r="M231" s="129" t="str">
        <f t="shared" si="58"/>
        <v/>
      </c>
      <c r="N231" s="129" t="str">
        <f t="shared" si="59"/>
        <v/>
      </c>
      <c r="O231" s="129" t="str">
        <f t="shared" si="60"/>
        <v/>
      </c>
      <c r="P231" s="131" t="str">
        <f t="shared" si="61"/>
        <v/>
      </c>
    </row>
    <row r="232" spans="2:16" hidden="1">
      <c r="B232" s="5">
        <v>229</v>
      </c>
      <c r="C232" s="6">
        <f>'RELACIÓN FACTURAS ACTUACIÓN 4'!R56</f>
        <v>0</v>
      </c>
      <c r="D232" s="6">
        <f>'RELACIÓN FACTURAS ACTUACIÓN 4'!Q56</f>
        <v>0</v>
      </c>
      <c r="E232" s="129">
        <f>'RELACIÓN FACTURAS ACTUACIÓN 4'!W56</f>
        <v>0</v>
      </c>
      <c r="F232" s="129" t="str">
        <f>IF(C232=0,"",IF(AND(COUNTIF($C$4:C232,C232)=1,SUMIF($C$4:$C$243,C232,$E$4:$E$243)&gt;=15000),C232,""))</f>
        <v/>
      </c>
      <c r="G232" s="129" t="str">
        <f t="shared" si="52"/>
        <v/>
      </c>
      <c r="H232" s="131" t="str">
        <f t="shared" si="53"/>
        <v/>
      </c>
      <c r="I232" s="129" t="str">
        <f t="shared" si="54"/>
        <v/>
      </c>
      <c r="J232" s="129" t="str">
        <f t="shared" si="55"/>
        <v/>
      </c>
      <c r="K232" s="129" t="str">
        <f t="shared" si="56"/>
        <v/>
      </c>
      <c r="L232" s="131" t="str">
        <f t="shared" si="57"/>
        <v/>
      </c>
      <c r="M232" s="129" t="str">
        <f t="shared" si="58"/>
        <v/>
      </c>
      <c r="N232" s="129" t="str">
        <f t="shared" si="59"/>
        <v/>
      </c>
      <c r="O232" s="129" t="str">
        <f t="shared" si="60"/>
        <v/>
      </c>
      <c r="P232" s="131" t="str">
        <f t="shared" si="61"/>
        <v/>
      </c>
    </row>
    <row r="233" spans="2:16" hidden="1">
      <c r="B233" s="5">
        <v>230</v>
      </c>
      <c r="C233" s="6">
        <f>'RELACIÓN FACTURAS ACTUACIÓN 4'!R57</f>
        <v>0</v>
      </c>
      <c r="D233" s="6">
        <f>'RELACIÓN FACTURAS ACTUACIÓN 4'!Q57</f>
        <v>0</v>
      </c>
      <c r="E233" s="129">
        <f>'RELACIÓN FACTURAS ACTUACIÓN 4'!W57</f>
        <v>0</v>
      </c>
      <c r="F233" s="129" t="str">
        <f>IF(C233=0,"",IF(AND(COUNTIF($C$4:C233,C233)=1,SUMIF($C$4:$C$243,C233,$E$4:$E$243)&gt;=15000),C233,""))</f>
        <v/>
      </c>
      <c r="G233" s="129" t="str">
        <f t="shared" si="52"/>
        <v/>
      </c>
      <c r="H233" s="131" t="str">
        <f t="shared" si="53"/>
        <v/>
      </c>
      <c r="I233" s="129" t="str">
        <f t="shared" si="54"/>
        <v/>
      </c>
      <c r="J233" s="129" t="str">
        <f t="shared" si="55"/>
        <v/>
      </c>
      <c r="K233" s="129" t="str">
        <f t="shared" si="56"/>
        <v/>
      </c>
      <c r="L233" s="131" t="str">
        <f t="shared" si="57"/>
        <v/>
      </c>
      <c r="M233" s="129" t="str">
        <f t="shared" si="58"/>
        <v/>
      </c>
      <c r="N233" s="129" t="str">
        <f t="shared" si="59"/>
        <v/>
      </c>
      <c r="O233" s="129" t="str">
        <f t="shared" si="60"/>
        <v/>
      </c>
      <c r="P233" s="131" t="str">
        <f t="shared" si="61"/>
        <v/>
      </c>
    </row>
    <row r="234" spans="2:16" hidden="1">
      <c r="B234" s="5">
        <v>231</v>
      </c>
      <c r="C234" s="6">
        <f>'RELACIÓN FACTURAS ACTUACIÓN 4'!R58</f>
        <v>0</v>
      </c>
      <c r="D234" s="6">
        <f>'RELACIÓN FACTURAS ACTUACIÓN 4'!Q58</f>
        <v>0</v>
      </c>
      <c r="E234" s="129">
        <f>'RELACIÓN FACTURAS ACTUACIÓN 4'!W58</f>
        <v>0</v>
      </c>
      <c r="F234" s="129" t="str">
        <f>IF(C234=0,"",IF(AND(COUNTIF($C$4:C234,C234)=1,SUMIF($C$4:$C$243,C234,$E$4:$E$243)&gt;=15000),C234,""))</f>
        <v/>
      </c>
      <c r="G234" s="129" t="str">
        <f t="shared" si="52"/>
        <v/>
      </c>
      <c r="H234" s="131" t="str">
        <f t="shared" si="53"/>
        <v/>
      </c>
      <c r="I234" s="129" t="str">
        <f t="shared" si="54"/>
        <v/>
      </c>
      <c r="J234" s="129" t="str">
        <f t="shared" si="55"/>
        <v/>
      </c>
      <c r="K234" s="129" t="str">
        <f t="shared" si="56"/>
        <v/>
      </c>
      <c r="L234" s="131" t="str">
        <f t="shared" si="57"/>
        <v/>
      </c>
      <c r="M234" s="129" t="str">
        <f t="shared" si="58"/>
        <v/>
      </c>
      <c r="N234" s="129" t="str">
        <f t="shared" si="59"/>
        <v/>
      </c>
      <c r="O234" s="129" t="str">
        <f t="shared" si="60"/>
        <v/>
      </c>
      <c r="P234" s="131" t="str">
        <f t="shared" si="61"/>
        <v/>
      </c>
    </row>
    <row r="235" spans="2:16" hidden="1">
      <c r="B235" s="5">
        <v>232</v>
      </c>
      <c r="C235" s="6">
        <f>'RELACIÓN FACTURAS ACTUACIÓN 4'!R59</f>
        <v>0</v>
      </c>
      <c r="D235" s="6">
        <f>'RELACIÓN FACTURAS ACTUACIÓN 4'!Q59</f>
        <v>0</v>
      </c>
      <c r="E235" s="129">
        <f>'RELACIÓN FACTURAS ACTUACIÓN 4'!W59</f>
        <v>0</v>
      </c>
      <c r="F235" s="129" t="str">
        <f>IF(C235=0,"",IF(AND(COUNTIF($C$4:C235,C235)=1,SUMIF($C$4:$C$243,C235,$E$4:$E$243)&gt;=15000),C235,""))</f>
        <v/>
      </c>
      <c r="G235" s="129" t="str">
        <f t="shared" si="52"/>
        <v/>
      </c>
      <c r="H235" s="131" t="str">
        <f t="shared" si="53"/>
        <v/>
      </c>
      <c r="I235" s="129" t="str">
        <f t="shared" si="54"/>
        <v/>
      </c>
      <c r="J235" s="129" t="str">
        <f t="shared" si="55"/>
        <v/>
      </c>
      <c r="K235" s="129" t="str">
        <f t="shared" si="56"/>
        <v/>
      </c>
      <c r="L235" s="131" t="str">
        <f t="shared" si="57"/>
        <v/>
      </c>
      <c r="M235" s="129" t="str">
        <f t="shared" si="58"/>
        <v/>
      </c>
      <c r="N235" s="129" t="str">
        <f t="shared" si="59"/>
        <v/>
      </c>
      <c r="O235" s="129" t="str">
        <f t="shared" si="60"/>
        <v/>
      </c>
      <c r="P235" s="131" t="str">
        <f t="shared" si="61"/>
        <v/>
      </c>
    </row>
    <row r="236" spans="2:16" hidden="1">
      <c r="B236" s="5">
        <v>233</v>
      </c>
      <c r="C236" s="6">
        <f>'RELACIÓN FACTURAS ACTUACIÓN 4'!R60</f>
        <v>0</v>
      </c>
      <c r="D236" s="6">
        <f>'RELACIÓN FACTURAS ACTUACIÓN 4'!Q60</f>
        <v>0</v>
      </c>
      <c r="E236" s="129">
        <f>'RELACIÓN FACTURAS ACTUACIÓN 4'!W60</f>
        <v>0</v>
      </c>
      <c r="F236" s="129" t="str">
        <f>IF(C236=0,"",IF(AND(COUNTIF($C$4:C236,C236)=1,SUMIF($C$4:$C$243,C236,$E$4:$E$243)&gt;=15000),C236,""))</f>
        <v/>
      </c>
      <c r="G236" s="129" t="str">
        <f t="shared" si="52"/>
        <v/>
      </c>
      <c r="H236" s="131" t="str">
        <f t="shared" si="53"/>
        <v/>
      </c>
      <c r="I236" s="129" t="str">
        <f t="shared" si="54"/>
        <v/>
      </c>
      <c r="J236" s="129" t="str">
        <f t="shared" si="55"/>
        <v/>
      </c>
      <c r="K236" s="129" t="str">
        <f t="shared" si="56"/>
        <v/>
      </c>
      <c r="L236" s="131" t="str">
        <f t="shared" si="57"/>
        <v/>
      </c>
      <c r="M236" s="129" t="str">
        <f t="shared" si="58"/>
        <v/>
      </c>
      <c r="N236" s="129" t="str">
        <f t="shared" si="59"/>
        <v/>
      </c>
      <c r="O236" s="129" t="str">
        <f t="shared" si="60"/>
        <v/>
      </c>
      <c r="P236" s="131" t="str">
        <f t="shared" si="61"/>
        <v/>
      </c>
    </row>
    <row r="237" spans="2:16" hidden="1">
      <c r="B237" s="5">
        <v>234</v>
      </c>
      <c r="C237" s="6">
        <f>'RELACIÓN FACTURAS ACTUACIÓN 4'!R61</f>
        <v>0</v>
      </c>
      <c r="D237" s="6">
        <f>'RELACIÓN FACTURAS ACTUACIÓN 4'!Q61</f>
        <v>0</v>
      </c>
      <c r="E237" s="129">
        <f>'RELACIÓN FACTURAS ACTUACIÓN 4'!W61</f>
        <v>0</v>
      </c>
      <c r="F237" s="129" t="str">
        <f>IF(C237=0,"",IF(AND(COUNTIF($C$4:C237,C237)=1,SUMIF($C$4:$C$243,C237,$E$4:$E$243)&gt;=15000),C237,""))</f>
        <v/>
      </c>
      <c r="G237" s="129" t="str">
        <f t="shared" si="52"/>
        <v/>
      </c>
      <c r="H237" s="131" t="str">
        <f t="shared" si="53"/>
        <v/>
      </c>
      <c r="I237" s="129" t="str">
        <f t="shared" si="54"/>
        <v/>
      </c>
      <c r="J237" s="129" t="str">
        <f t="shared" si="55"/>
        <v/>
      </c>
      <c r="K237" s="129" t="str">
        <f t="shared" si="56"/>
        <v/>
      </c>
      <c r="L237" s="131" t="str">
        <f t="shared" si="57"/>
        <v/>
      </c>
      <c r="M237" s="129" t="str">
        <f t="shared" si="58"/>
        <v/>
      </c>
      <c r="N237" s="129" t="str">
        <f t="shared" si="59"/>
        <v/>
      </c>
      <c r="O237" s="129" t="str">
        <f t="shared" si="60"/>
        <v/>
      </c>
      <c r="P237" s="131" t="str">
        <f t="shared" si="61"/>
        <v/>
      </c>
    </row>
    <row r="238" spans="2:16" hidden="1">
      <c r="B238" s="5">
        <v>235</v>
      </c>
      <c r="C238" s="6">
        <f>'RELACIÓN FACTURAS ACTUACIÓN 4'!R62</f>
        <v>0</v>
      </c>
      <c r="D238" s="6">
        <f>'RELACIÓN FACTURAS ACTUACIÓN 4'!Q62</f>
        <v>0</v>
      </c>
      <c r="E238" s="129">
        <f>'RELACIÓN FACTURAS ACTUACIÓN 4'!W62</f>
        <v>0</v>
      </c>
      <c r="F238" s="129" t="str">
        <f>IF(C238=0,"",IF(AND(COUNTIF($C$4:C238,C238)=1,SUMIF($C$4:$C$243,C238,$E$4:$E$243)&gt;=15000),C238,""))</f>
        <v/>
      </c>
      <c r="G238" s="129" t="str">
        <f t="shared" si="52"/>
        <v/>
      </c>
      <c r="H238" s="131" t="str">
        <f t="shared" si="53"/>
        <v/>
      </c>
      <c r="I238" s="129" t="str">
        <f t="shared" si="54"/>
        <v/>
      </c>
      <c r="J238" s="129" t="str">
        <f t="shared" si="55"/>
        <v/>
      </c>
      <c r="K238" s="129" t="str">
        <f t="shared" si="56"/>
        <v/>
      </c>
      <c r="L238" s="131" t="str">
        <f t="shared" si="57"/>
        <v/>
      </c>
      <c r="M238" s="129" t="str">
        <f t="shared" si="58"/>
        <v/>
      </c>
      <c r="N238" s="129" t="str">
        <f t="shared" si="59"/>
        <v/>
      </c>
      <c r="O238" s="129" t="str">
        <f t="shared" si="60"/>
        <v/>
      </c>
      <c r="P238" s="131" t="str">
        <f t="shared" si="61"/>
        <v/>
      </c>
    </row>
    <row r="239" spans="2:16" hidden="1">
      <c r="B239" s="5">
        <v>236</v>
      </c>
      <c r="C239" s="6">
        <f>'RELACIÓN FACTURAS ACTUACIÓN 4'!R63</f>
        <v>0</v>
      </c>
      <c r="D239" s="6">
        <f>'RELACIÓN FACTURAS ACTUACIÓN 4'!Q63</f>
        <v>0</v>
      </c>
      <c r="E239" s="129">
        <f>'RELACIÓN FACTURAS ACTUACIÓN 4'!W63</f>
        <v>0</v>
      </c>
      <c r="F239" s="129" t="str">
        <f>IF(C239=0,"",IF(AND(COUNTIF($C$4:C239,C239)=1,SUMIF($C$4:$C$243,C239,$E$4:$E$243)&gt;=15000),C239,""))</f>
        <v/>
      </c>
      <c r="G239" s="129" t="str">
        <f t="shared" si="52"/>
        <v/>
      </c>
      <c r="H239" s="131" t="str">
        <f t="shared" si="53"/>
        <v/>
      </c>
      <c r="I239" s="129" t="str">
        <f t="shared" si="54"/>
        <v/>
      </c>
      <c r="J239" s="129" t="str">
        <f t="shared" si="55"/>
        <v/>
      </c>
      <c r="K239" s="129" t="str">
        <f t="shared" si="56"/>
        <v/>
      </c>
      <c r="L239" s="131" t="str">
        <f t="shared" si="57"/>
        <v/>
      </c>
      <c r="M239" s="129" t="str">
        <f t="shared" si="58"/>
        <v/>
      </c>
      <c r="N239" s="129" t="str">
        <f t="shared" si="59"/>
        <v/>
      </c>
      <c r="O239" s="129" t="str">
        <f t="shared" si="60"/>
        <v/>
      </c>
      <c r="P239" s="131" t="str">
        <f t="shared" si="61"/>
        <v/>
      </c>
    </row>
    <row r="240" spans="2:16" hidden="1">
      <c r="B240" s="5">
        <v>237</v>
      </c>
      <c r="C240" s="6">
        <f>'RELACIÓN FACTURAS ACTUACIÓN 4'!R64</f>
        <v>0</v>
      </c>
      <c r="D240" s="6">
        <f>'RELACIÓN FACTURAS ACTUACIÓN 4'!Q64</f>
        <v>0</v>
      </c>
      <c r="E240" s="129">
        <f>'RELACIÓN FACTURAS ACTUACIÓN 4'!W64</f>
        <v>0</v>
      </c>
      <c r="F240" s="129" t="str">
        <f>IF(C240=0,"",IF(AND(COUNTIF($C$4:C240,C240)=1,SUMIF($C$4:$C$243,C240,$E$4:$E$243)&gt;=15000),C240,""))</f>
        <v/>
      </c>
      <c r="G240" s="129" t="str">
        <f t="shared" si="52"/>
        <v/>
      </c>
      <c r="H240" s="131" t="str">
        <f t="shared" si="53"/>
        <v/>
      </c>
      <c r="I240" s="129" t="str">
        <f t="shared" si="54"/>
        <v/>
      </c>
      <c r="J240" s="129" t="str">
        <f t="shared" si="55"/>
        <v/>
      </c>
      <c r="K240" s="129" t="str">
        <f t="shared" si="56"/>
        <v/>
      </c>
      <c r="L240" s="131" t="str">
        <f t="shared" si="57"/>
        <v/>
      </c>
      <c r="M240" s="129" t="str">
        <f t="shared" si="58"/>
        <v/>
      </c>
      <c r="N240" s="129" t="str">
        <f t="shared" si="59"/>
        <v/>
      </c>
      <c r="O240" s="129" t="str">
        <f t="shared" si="60"/>
        <v/>
      </c>
      <c r="P240" s="131" t="str">
        <f t="shared" si="61"/>
        <v/>
      </c>
    </row>
    <row r="241" spans="1:16" hidden="1">
      <c r="B241" s="5">
        <v>238</v>
      </c>
      <c r="C241" s="6">
        <f>'RELACIÓN FACTURAS ACTUACIÓN 4'!R65</f>
        <v>0</v>
      </c>
      <c r="D241" s="6">
        <f>'RELACIÓN FACTURAS ACTUACIÓN 4'!Q65</f>
        <v>0</v>
      </c>
      <c r="E241" s="129">
        <f>'RELACIÓN FACTURAS ACTUACIÓN 4'!W65</f>
        <v>0</v>
      </c>
      <c r="F241" s="129" t="str">
        <f>IF(C241=0,"",IF(AND(COUNTIF($C$4:C241,C241)=1,SUMIF($C$4:$C$243,C241,$E$4:$E$243)&gt;=15000),C241,""))</f>
        <v/>
      </c>
      <c r="G241" s="129" t="str">
        <f t="shared" si="52"/>
        <v/>
      </c>
      <c r="H241" s="131" t="str">
        <f t="shared" si="53"/>
        <v/>
      </c>
      <c r="I241" s="129" t="str">
        <f t="shared" si="54"/>
        <v/>
      </c>
      <c r="J241" s="129" t="str">
        <f t="shared" si="55"/>
        <v/>
      </c>
      <c r="K241" s="129" t="str">
        <f t="shared" si="56"/>
        <v/>
      </c>
      <c r="L241" s="131" t="str">
        <f t="shared" si="57"/>
        <v/>
      </c>
      <c r="M241" s="129" t="str">
        <f t="shared" si="58"/>
        <v/>
      </c>
      <c r="N241" s="129" t="str">
        <f t="shared" si="59"/>
        <v/>
      </c>
      <c r="O241" s="129" t="str">
        <f t="shared" si="60"/>
        <v/>
      </c>
      <c r="P241" s="131" t="str">
        <f t="shared" si="61"/>
        <v/>
      </c>
    </row>
    <row r="242" spans="1:16" hidden="1">
      <c r="B242" s="5">
        <v>239</v>
      </c>
      <c r="C242" s="6">
        <f>'RELACIÓN FACTURAS ACTUACIÓN 4'!R66</f>
        <v>0</v>
      </c>
      <c r="D242" s="6">
        <f>'RELACIÓN FACTURAS ACTUACIÓN 4'!Q66</f>
        <v>0</v>
      </c>
      <c r="E242" s="129">
        <f>'RELACIÓN FACTURAS ACTUACIÓN 4'!W66</f>
        <v>0</v>
      </c>
      <c r="F242" s="129" t="str">
        <f>IF(C242=0,"",IF(AND(COUNTIF($C$4:C242,C242)=1,SUMIF($C$4:$C$243,C242,$E$4:$E$243)&gt;=15000),C242,""))</f>
        <v/>
      </c>
      <c r="G242" s="129" t="str">
        <f t="shared" si="52"/>
        <v/>
      </c>
      <c r="H242" s="131" t="str">
        <f t="shared" si="53"/>
        <v/>
      </c>
      <c r="I242" s="129" t="str">
        <f t="shared" si="54"/>
        <v/>
      </c>
      <c r="J242" s="129" t="str">
        <f t="shared" si="55"/>
        <v/>
      </c>
      <c r="K242" s="129" t="str">
        <f t="shared" si="56"/>
        <v/>
      </c>
      <c r="L242" s="131" t="str">
        <f t="shared" si="57"/>
        <v/>
      </c>
      <c r="M242" s="129" t="str">
        <f t="shared" si="58"/>
        <v/>
      </c>
      <c r="N242" s="129" t="str">
        <f t="shared" si="59"/>
        <v/>
      </c>
      <c r="O242" s="129" t="str">
        <f t="shared" si="60"/>
        <v/>
      </c>
      <c r="P242" s="131" t="str">
        <f t="shared" si="61"/>
        <v/>
      </c>
    </row>
    <row r="243" spans="1:16" hidden="1">
      <c r="B243" s="5">
        <v>240</v>
      </c>
      <c r="C243" s="6">
        <f>'RELACIÓN FACTURAS ACTUACIÓN 4'!R67</f>
        <v>0</v>
      </c>
      <c r="D243" s="6">
        <f>'RELACIÓN FACTURAS ACTUACIÓN 4'!Q67</f>
        <v>0</v>
      </c>
      <c r="E243" s="129">
        <f>'RELACIÓN FACTURAS ACTUACIÓN 4'!W67</f>
        <v>0</v>
      </c>
      <c r="F243" s="129" t="str">
        <f>IF(C243=0,"",IF(AND(COUNTIF($C$4:C243,C243)=1,SUMIF($C$4:$C$243,C243,$E$4:$E$243)&gt;=15000),C243,""))</f>
        <v/>
      </c>
      <c r="G243" s="129" t="str">
        <f t="shared" si="52"/>
        <v/>
      </c>
      <c r="H243" s="131" t="str">
        <f t="shared" si="53"/>
        <v/>
      </c>
      <c r="I243" s="129" t="str">
        <f t="shared" si="54"/>
        <v/>
      </c>
      <c r="J243" s="129" t="str">
        <f t="shared" si="55"/>
        <v/>
      </c>
      <c r="K243" s="129" t="str">
        <f t="shared" si="56"/>
        <v/>
      </c>
      <c r="L243" s="131" t="str">
        <f t="shared" si="57"/>
        <v/>
      </c>
      <c r="M243" s="129" t="str">
        <f t="shared" si="58"/>
        <v/>
      </c>
      <c r="N243" s="129" t="str">
        <f t="shared" si="59"/>
        <v/>
      </c>
      <c r="O243" s="129" t="str">
        <f t="shared" si="60"/>
        <v/>
      </c>
      <c r="P243" s="131" t="str">
        <f t="shared" si="61"/>
        <v/>
      </c>
    </row>
    <row r="244" spans="1:16" hidden="1">
      <c r="E244" s="127"/>
      <c r="F244" s="127"/>
      <c r="G244" s="127"/>
      <c r="H244" s="173"/>
      <c r="I244" s="127"/>
      <c r="J244" s="127"/>
      <c r="K244" s="127"/>
      <c r="L244" s="173"/>
      <c r="M244" s="127"/>
      <c r="N244" s="127"/>
      <c r="O244" s="127"/>
      <c r="P244" s="173"/>
    </row>
    <row r="245" spans="1:16">
      <c r="E245" s="127"/>
      <c r="F245" s="127"/>
      <c r="G245" s="127"/>
      <c r="H245" s="173"/>
      <c r="I245" s="127"/>
      <c r="J245" s="127"/>
      <c r="K245" s="127"/>
      <c r="L245" s="173"/>
      <c r="M245" s="127"/>
      <c r="N245" s="127"/>
      <c r="O245" s="127"/>
      <c r="P245" s="173"/>
    </row>
    <row r="246" spans="1:16">
      <c r="E246" s="127"/>
      <c r="F246" s="127"/>
      <c r="G246" s="127"/>
      <c r="H246" s="173"/>
      <c r="I246" s="127"/>
      <c r="J246" s="127"/>
      <c r="K246" s="127"/>
      <c r="L246" s="173"/>
      <c r="M246" s="127"/>
      <c r="N246" s="127"/>
      <c r="O246" s="127"/>
      <c r="P246" s="173"/>
    </row>
    <row r="247" spans="1:16">
      <c r="E247" s="127"/>
      <c r="F247" s="127"/>
      <c r="G247" s="127"/>
      <c r="H247" s="173"/>
      <c r="I247" s="127"/>
      <c r="J247" s="127"/>
      <c r="K247" s="127"/>
      <c r="L247" s="173"/>
      <c r="M247" s="127"/>
      <c r="N247" s="127"/>
      <c r="O247" s="127"/>
      <c r="P247" s="173"/>
    </row>
    <row r="248" spans="1:16">
      <c r="E248" s="127"/>
      <c r="F248" s="127"/>
      <c r="G248" s="127"/>
      <c r="H248" s="173"/>
      <c r="I248" s="127"/>
      <c r="J248" s="127"/>
      <c r="K248" s="127"/>
      <c r="L248" s="173"/>
      <c r="M248" s="127"/>
      <c r="N248" s="127"/>
      <c r="O248" s="127"/>
      <c r="P248" s="173"/>
    </row>
    <row r="249" spans="1:16">
      <c r="E249" s="127"/>
      <c r="F249" s="127"/>
      <c r="G249" s="127"/>
      <c r="H249" s="173"/>
      <c r="I249" s="127"/>
      <c r="J249" s="127"/>
      <c r="K249" s="127"/>
      <c r="L249" s="173"/>
      <c r="M249" s="127"/>
      <c r="N249" s="127"/>
      <c r="O249" s="127"/>
      <c r="P249" s="173"/>
    </row>
    <row r="250" spans="1:16">
      <c r="E250" s="127"/>
      <c r="F250" s="127"/>
      <c r="G250" s="127"/>
      <c r="H250" s="173"/>
      <c r="I250" s="127"/>
      <c r="J250" s="127"/>
      <c r="K250" s="127"/>
      <c r="L250" s="173"/>
      <c r="M250" s="127"/>
      <c r="N250" s="127"/>
      <c r="O250" s="127"/>
      <c r="P250" s="173"/>
    </row>
    <row r="251" spans="1:16">
      <c r="E251" s="127"/>
      <c r="F251" s="127"/>
      <c r="G251" s="127"/>
      <c r="H251" s="173"/>
      <c r="I251" s="127"/>
      <c r="J251" s="127"/>
      <c r="K251" s="127"/>
      <c r="L251" s="173"/>
      <c r="M251" s="127"/>
      <c r="N251" s="127"/>
      <c r="O251" s="127"/>
      <c r="P251" s="173"/>
    </row>
    <row r="252" spans="1:16" ht="13.5" customHeight="1">
      <c r="B252" s="332" t="s">
        <v>125</v>
      </c>
      <c r="C252" s="332"/>
      <c r="D252" s="332"/>
      <c r="E252" s="332"/>
      <c r="F252" s="332"/>
      <c r="G252" s="128"/>
      <c r="H252" s="128"/>
      <c r="I252" s="128"/>
      <c r="J252" s="128"/>
      <c r="K252" s="128"/>
      <c r="L252" s="128"/>
      <c r="M252" s="128"/>
      <c r="N252" s="128"/>
      <c r="O252" s="128"/>
      <c r="P252" s="128"/>
    </row>
    <row r="253" spans="1:16">
      <c r="A253" s="128"/>
      <c r="B253" s="332"/>
      <c r="C253" s="332"/>
      <c r="D253" s="332"/>
      <c r="E253" s="332"/>
      <c r="F253" s="332"/>
      <c r="G253" s="128"/>
      <c r="H253" s="128"/>
      <c r="I253" s="128"/>
      <c r="J253" s="128"/>
      <c r="K253" s="128"/>
      <c r="L253" s="128"/>
      <c r="M253" s="128"/>
      <c r="N253" s="128"/>
      <c r="O253" s="128"/>
      <c r="P253" s="128"/>
    </row>
    <row r="254" spans="1:16">
      <c r="A254" s="128"/>
      <c r="B254" s="332"/>
      <c r="C254" s="332"/>
      <c r="D254" s="332"/>
      <c r="E254" s="332"/>
      <c r="F254" s="332"/>
      <c r="G254" s="128"/>
      <c r="H254" s="128"/>
      <c r="I254" s="128"/>
      <c r="J254" s="128"/>
      <c r="K254" s="128"/>
      <c r="L254" s="128"/>
      <c r="M254" s="128"/>
      <c r="N254" s="128"/>
      <c r="O254" s="128"/>
      <c r="P254" s="128"/>
    </row>
    <row r="255" spans="1:16">
      <c r="A255" s="128"/>
      <c r="B255" s="332"/>
      <c r="C255" s="332"/>
      <c r="D255" s="332"/>
      <c r="E255" s="332"/>
      <c r="F255" s="332"/>
      <c r="G255" s="128"/>
      <c r="H255" s="128"/>
      <c r="I255" s="128"/>
      <c r="J255" s="128"/>
      <c r="K255" s="128"/>
      <c r="L255" s="128"/>
      <c r="M255" s="128"/>
      <c r="N255" s="128"/>
      <c r="O255" s="128"/>
      <c r="P255" s="128"/>
    </row>
    <row r="256" spans="1:16">
      <c r="B256" s="332"/>
      <c r="C256" s="332"/>
      <c r="D256" s="332"/>
      <c r="E256" s="332"/>
      <c r="F256" s="332"/>
      <c r="G256" s="128"/>
      <c r="H256" s="128"/>
    </row>
    <row r="257" spans="2:10" ht="14.25" thickBot="1"/>
    <row r="258" spans="2:10" s="54" customFormat="1" ht="64.5" thickBot="1">
      <c r="B258" s="134" t="s">
        <v>73</v>
      </c>
      <c r="C258" s="135" t="s">
        <v>95</v>
      </c>
      <c r="D258" s="136" t="s">
        <v>126</v>
      </c>
      <c r="E258" s="136" t="s">
        <v>127</v>
      </c>
      <c r="F258" s="137" t="s">
        <v>128</v>
      </c>
    </row>
    <row r="259" spans="2:10" ht="9.9499999999999993" customHeight="1">
      <c r="H259" s="54"/>
      <c r="J259" s="54"/>
    </row>
    <row r="260" spans="2:10" ht="20.100000000000001" customHeight="1">
      <c r="B260" s="4" t="str">
        <f t="shared" ref="B260:B299" si="62">IF(L4="","",L4)</f>
        <v/>
      </c>
      <c r="C260" s="1" t="str">
        <f t="shared" ref="C260:C299" si="63">IF(M4="","",M4)</f>
        <v/>
      </c>
      <c r="D260" s="185" t="str">
        <f t="shared" ref="D260:D299" si="64">IF(N4="","",N4)</f>
        <v/>
      </c>
      <c r="E260" s="186" t="str">
        <f t="shared" ref="E260:E299" si="65">IF(O4="","",O4)</f>
        <v/>
      </c>
      <c r="F260" s="4" t="str">
        <f t="shared" ref="F260:F299" si="66">IF(P4="","",P4)</f>
        <v/>
      </c>
      <c r="H260" s="54"/>
      <c r="J260" s="54"/>
    </row>
    <row r="261" spans="2:10" ht="20.100000000000001" customHeight="1">
      <c r="B261" s="4" t="str">
        <f t="shared" si="62"/>
        <v/>
      </c>
      <c r="C261" s="1" t="str">
        <f t="shared" si="63"/>
        <v/>
      </c>
      <c r="D261" s="185" t="str">
        <f t="shared" si="64"/>
        <v/>
      </c>
      <c r="E261" s="186" t="str">
        <f t="shared" si="65"/>
        <v/>
      </c>
      <c r="F261" s="4" t="str">
        <f t="shared" si="66"/>
        <v/>
      </c>
      <c r="H261" s="54"/>
      <c r="J261" s="54"/>
    </row>
    <row r="262" spans="2:10" ht="20.100000000000001" customHeight="1">
      <c r="B262" s="4" t="str">
        <f t="shared" si="62"/>
        <v/>
      </c>
      <c r="C262" s="1" t="str">
        <f t="shared" si="63"/>
        <v/>
      </c>
      <c r="D262" s="185" t="str">
        <f t="shared" si="64"/>
        <v/>
      </c>
      <c r="E262" s="186" t="str">
        <f t="shared" si="65"/>
        <v/>
      </c>
      <c r="F262" s="4" t="str">
        <f t="shared" si="66"/>
        <v/>
      </c>
      <c r="H262" s="54"/>
    </row>
    <row r="263" spans="2:10" ht="20.100000000000001" customHeight="1">
      <c r="B263" s="4" t="str">
        <f t="shared" si="62"/>
        <v/>
      </c>
      <c r="C263" s="1" t="str">
        <f t="shared" si="63"/>
        <v/>
      </c>
      <c r="D263" s="185" t="str">
        <f t="shared" si="64"/>
        <v/>
      </c>
      <c r="E263" s="186" t="str">
        <f t="shared" si="65"/>
        <v/>
      </c>
      <c r="F263" s="4" t="str">
        <f t="shared" si="66"/>
        <v/>
      </c>
      <c r="H263" s="54"/>
    </row>
    <row r="264" spans="2:10" ht="20.100000000000001" customHeight="1">
      <c r="B264" s="4" t="str">
        <f t="shared" si="62"/>
        <v/>
      </c>
      <c r="C264" s="1" t="str">
        <f t="shared" si="63"/>
        <v/>
      </c>
      <c r="D264" s="185" t="str">
        <f t="shared" si="64"/>
        <v/>
      </c>
      <c r="E264" s="186" t="str">
        <f t="shared" si="65"/>
        <v/>
      </c>
      <c r="F264" s="4" t="str">
        <f t="shared" si="66"/>
        <v/>
      </c>
      <c r="H264" s="54"/>
    </row>
    <row r="265" spans="2:10" ht="20.100000000000001" customHeight="1">
      <c r="B265" s="4" t="str">
        <f t="shared" si="62"/>
        <v/>
      </c>
      <c r="C265" s="1" t="str">
        <f t="shared" si="63"/>
        <v/>
      </c>
      <c r="D265" s="185" t="str">
        <f t="shared" si="64"/>
        <v/>
      </c>
      <c r="E265" s="186" t="str">
        <f t="shared" si="65"/>
        <v/>
      </c>
      <c r="F265" s="4" t="str">
        <f t="shared" si="66"/>
        <v/>
      </c>
      <c r="H265" s="54"/>
    </row>
    <row r="266" spans="2:10" ht="20.100000000000001" customHeight="1">
      <c r="B266" s="4" t="str">
        <f t="shared" si="62"/>
        <v/>
      </c>
      <c r="C266" s="1" t="str">
        <f t="shared" si="63"/>
        <v/>
      </c>
      <c r="D266" s="185" t="str">
        <f t="shared" si="64"/>
        <v/>
      </c>
      <c r="E266" s="186" t="str">
        <f t="shared" si="65"/>
        <v/>
      </c>
      <c r="F266" s="4" t="str">
        <f t="shared" si="66"/>
        <v/>
      </c>
      <c r="H266" s="54"/>
    </row>
    <row r="267" spans="2:10" ht="20.100000000000001" customHeight="1">
      <c r="B267" s="4" t="str">
        <f t="shared" si="62"/>
        <v/>
      </c>
      <c r="C267" s="1" t="str">
        <f t="shared" si="63"/>
        <v/>
      </c>
      <c r="D267" s="185" t="str">
        <f t="shared" si="64"/>
        <v/>
      </c>
      <c r="E267" s="186" t="str">
        <f t="shared" si="65"/>
        <v/>
      </c>
      <c r="F267" s="4" t="str">
        <f t="shared" si="66"/>
        <v/>
      </c>
      <c r="H267" s="54"/>
    </row>
    <row r="268" spans="2:10" ht="20.100000000000001" customHeight="1">
      <c r="B268" s="4" t="str">
        <f t="shared" si="62"/>
        <v/>
      </c>
      <c r="C268" s="1" t="str">
        <f t="shared" si="63"/>
        <v/>
      </c>
      <c r="D268" s="185" t="str">
        <f t="shared" si="64"/>
        <v/>
      </c>
      <c r="E268" s="186" t="str">
        <f t="shared" si="65"/>
        <v/>
      </c>
      <c r="F268" s="4" t="str">
        <f t="shared" si="66"/>
        <v/>
      </c>
      <c r="H268" s="54"/>
    </row>
    <row r="269" spans="2:10" ht="20.100000000000001" customHeight="1">
      <c r="B269" s="4" t="str">
        <f t="shared" si="62"/>
        <v/>
      </c>
      <c r="C269" s="1" t="str">
        <f t="shared" si="63"/>
        <v/>
      </c>
      <c r="D269" s="185" t="str">
        <f t="shared" si="64"/>
        <v/>
      </c>
      <c r="E269" s="186" t="str">
        <f t="shared" si="65"/>
        <v/>
      </c>
      <c r="F269" s="4" t="str">
        <f t="shared" si="66"/>
        <v/>
      </c>
      <c r="H269" s="54"/>
    </row>
    <row r="270" spans="2:10" ht="20.100000000000001" customHeight="1">
      <c r="B270" s="4" t="str">
        <f t="shared" si="62"/>
        <v/>
      </c>
      <c r="C270" s="1" t="str">
        <f t="shared" si="63"/>
        <v/>
      </c>
      <c r="D270" s="185" t="str">
        <f t="shared" si="64"/>
        <v/>
      </c>
      <c r="E270" s="186" t="str">
        <f t="shared" si="65"/>
        <v/>
      </c>
      <c r="F270" s="4" t="str">
        <f t="shared" si="66"/>
        <v/>
      </c>
      <c r="H270" s="54"/>
    </row>
    <row r="271" spans="2:10" ht="20.100000000000001" customHeight="1">
      <c r="B271" s="4" t="str">
        <f t="shared" si="62"/>
        <v/>
      </c>
      <c r="C271" s="1" t="str">
        <f t="shared" si="63"/>
        <v/>
      </c>
      <c r="D271" s="185" t="str">
        <f t="shared" si="64"/>
        <v/>
      </c>
      <c r="E271" s="186" t="str">
        <f t="shared" si="65"/>
        <v/>
      </c>
      <c r="F271" s="4" t="str">
        <f t="shared" si="66"/>
        <v/>
      </c>
      <c r="H271" s="54"/>
    </row>
    <row r="272" spans="2:10" ht="20.100000000000001" customHeight="1">
      <c r="B272" s="4" t="str">
        <f t="shared" si="62"/>
        <v/>
      </c>
      <c r="C272" s="1" t="str">
        <f t="shared" si="63"/>
        <v/>
      </c>
      <c r="D272" s="185" t="str">
        <f t="shared" si="64"/>
        <v/>
      </c>
      <c r="E272" s="186" t="str">
        <f t="shared" si="65"/>
        <v/>
      </c>
      <c r="F272" s="4" t="str">
        <f t="shared" si="66"/>
        <v/>
      </c>
      <c r="H272" s="54"/>
    </row>
    <row r="273" spans="2:8" ht="20.100000000000001" customHeight="1">
      <c r="B273" s="4" t="str">
        <f t="shared" si="62"/>
        <v/>
      </c>
      <c r="C273" s="1" t="str">
        <f t="shared" si="63"/>
        <v/>
      </c>
      <c r="D273" s="185" t="str">
        <f t="shared" si="64"/>
        <v/>
      </c>
      <c r="E273" s="186" t="str">
        <f t="shared" si="65"/>
        <v/>
      </c>
      <c r="F273" s="4" t="str">
        <f t="shared" si="66"/>
        <v/>
      </c>
      <c r="H273" s="54"/>
    </row>
    <row r="274" spans="2:8" ht="20.100000000000001" customHeight="1">
      <c r="B274" s="4" t="str">
        <f t="shared" si="62"/>
        <v/>
      </c>
      <c r="C274" s="1" t="str">
        <f t="shared" si="63"/>
        <v/>
      </c>
      <c r="D274" s="185" t="str">
        <f t="shared" si="64"/>
        <v/>
      </c>
      <c r="E274" s="186" t="str">
        <f t="shared" si="65"/>
        <v/>
      </c>
      <c r="F274" s="4" t="str">
        <f t="shared" si="66"/>
        <v/>
      </c>
      <c r="H274" s="54"/>
    </row>
    <row r="275" spans="2:8" ht="20.100000000000001" customHeight="1">
      <c r="B275" s="4" t="str">
        <f t="shared" si="62"/>
        <v/>
      </c>
      <c r="C275" s="1" t="str">
        <f t="shared" si="63"/>
        <v/>
      </c>
      <c r="D275" s="185" t="str">
        <f t="shared" si="64"/>
        <v/>
      </c>
      <c r="E275" s="186" t="str">
        <f t="shared" si="65"/>
        <v/>
      </c>
      <c r="F275" s="4" t="str">
        <f t="shared" si="66"/>
        <v/>
      </c>
      <c r="H275" s="54"/>
    </row>
    <row r="276" spans="2:8" ht="20.100000000000001" customHeight="1">
      <c r="B276" s="4" t="str">
        <f t="shared" si="62"/>
        <v/>
      </c>
      <c r="C276" s="1" t="str">
        <f t="shared" si="63"/>
        <v/>
      </c>
      <c r="D276" s="185" t="str">
        <f t="shared" si="64"/>
        <v/>
      </c>
      <c r="E276" s="186" t="str">
        <f t="shared" si="65"/>
        <v/>
      </c>
      <c r="F276" s="4" t="str">
        <f t="shared" si="66"/>
        <v/>
      </c>
      <c r="H276" s="54"/>
    </row>
    <row r="277" spans="2:8" ht="20.100000000000001" customHeight="1">
      <c r="B277" s="4" t="str">
        <f t="shared" si="62"/>
        <v/>
      </c>
      <c r="C277" s="1" t="str">
        <f t="shared" si="63"/>
        <v/>
      </c>
      <c r="D277" s="185" t="str">
        <f t="shared" si="64"/>
        <v/>
      </c>
      <c r="E277" s="186" t="str">
        <f t="shared" si="65"/>
        <v/>
      </c>
      <c r="F277" s="4" t="str">
        <f t="shared" si="66"/>
        <v/>
      </c>
      <c r="H277" s="54"/>
    </row>
    <row r="278" spans="2:8" ht="20.100000000000001" customHeight="1">
      <c r="B278" s="4" t="str">
        <f t="shared" si="62"/>
        <v/>
      </c>
      <c r="C278" s="1" t="str">
        <f t="shared" si="63"/>
        <v/>
      </c>
      <c r="D278" s="185" t="str">
        <f t="shared" si="64"/>
        <v/>
      </c>
      <c r="E278" s="186" t="str">
        <f t="shared" si="65"/>
        <v/>
      </c>
      <c r="F278" s="4" t="str">
        <f t="shared" si="66"/>
        <v/>
      </c>
      <c r="H278" s="54"/>
    </row>
    <row r="279" spans="2:8" ht="20.100000000000001" customHeight="1">
      <c r="B279" s="4" t="str">
        <f t="shared" si="62"/>
        <v/>
      </c>
      <c r="C279" s="1" t="str">
        <f t="shared" si="63"/>
        <v/>
      </c>
      <c r="D279" s="185" t="str">
        <f t="shared" si="64"/>
        <v/>
      </c>
      <c r="E279" s="186" t="str">
        <f t="shared" si="65"/>
        <v/>
      </c>
      <c r="F279" s="4" t="str">
        <f t="shared" si="66"/>
        <v/>
      </c>
      <c r="H279" s="54"/>
    </row>
    <row r="280" spans="2:8" ht="20.100000000000001" customHeight="1">
      <c r="B280" s="4" t="str">
        <f t="shared" si="62"/>
        <v/>
      </c>
      <c r="C280" s="1" t="str">
        <f t="shared" si="63"/>
        <v/>
      </c>
      <c r="D280" s="185" t="str">
        <f t="shared" si="64"/>
        <v/>
      </c>
      <c r="E280" s="186" t="str">
        <f t="shared" si="65"/>
        <v/>
      </c>
      <c r="F280" s="4" t="str">
        <f t="shared" si="66"/>
        <v/>
      </c>
      <c r="H280" s="54"/>
    </row>
    <row r="281" spans="2:8" ht="20.100000000000001" customHeight="1">
      <c r="B281" s="4" t="str">
        <f t="shared" si="62"/>
        <v/>
      </c>
      <c r="C281" s="1" t="str">
        <f t="shared" si="63"/>
        <v/>
      </c>
      <c r="D281" s="185" t="str">
        <f t="shared" si="64"/>
        <v/>
      </c>
      <c r="E281" s="186" t="str">
        <f t="shared" si="65"/>
        <v/>
      </c>
      <c r="F281" s="4" t="str">
        <f t="shared" si="66"/>
        <v/>
      </c>
      <c r="H281" s="54"/>
    </row>
    <row r="282" spans="2:8" ht="20.100000000000001" customHeight="1">
      <c r="B282" s="4" t="str">
        <f t="shared" si="62"/>
        <v/>
      </c>
      <c r="C282" s="1" t="str">
        <f t="shared" si="63"/>
        <v/>
      </c>
      <c r="D282" s="185" t="str">
        <f t="shared" si="64"/>
        <v/>
      </c>
      <c r="E282" s="186" t="str">
        <f t="shared" si="65"/>
        <v/>
      </c>
      <c r="F282" s="4" t="str">
        <f t="shared" si="66"/>
        <v/>
      </c>
      <c r="H282" s="54"/>
    </row>
    <row r="283" spans="2:8" ht="20.100000000000001" customHeight="1">
      <c r="B283" s="4" t="str">
        <f t="shared" si="62"/>
        <v/>
      </c>
      <c r="C283" s="1" t="str">
        <f t="shared" si="63"/>
        <v/>
      </c>
      <c r="D283" s="185" t="str">
        <f t="shared" si="64"/>
        <v/>
      </c>
      <c r="E283" s="186" t="str">
        <f t="shared" si="65"/>
        <v/>
      </c>
      <c r="F283" s="4" t="str">
        <f t="shared" si="66"/>
        <v/>
      </c>
      <c r="H283" s="54"/>
    </row>
    <row r="284" spans="2:8" ht="20.100000000000001" customHeight="1">
      <c r="B284" s="4" t="str">
        <f t="shared" si="62"/>
        <v/>
      </c>
      <c r="C284" s="1" t="str">
        <f t="shared" si="63"/>
        <v/>
      </c>
      <c r="D284" s="185" t="str">
        <f t="shared" si="64"/>
        <v/>
      </c>
      <c r="E284" s="186" t="str">
        <f t="shared" si="65"/>
        <v/>
      </c>
      <c r="F284" s="4" t="str">
        <f t="shared" si="66"/>
        <v/>
      </c>
      <c r="H284" s="54"/>
    </row>
    <row r="285" spans="2:8" ht="20.100000000000001" customHeight="1">
      <c r="B285" s="4" t="str">
        <f t="shared" si="62"/>
        <v/>
      </c>
      <c r="C285" s="1" t="str">
        <f t="shared" si="63"/>
        <v/>
      </c>
      <c r="D285" s="185" t="str">
        <f t="shared" si="64"/>
        <v/>
      </c>
      <c r="E285" s="186" t="str">
        <f t="shared" si="65"/>
        <v/>
      </c>
      <c r="F285" s="4" t="str">
        <f t="shared" si="66"/>
        <v/>
      </c>
      <c r="H285" s="54"/>
    </row>
    <row r="286" spans="2:8" ht="20.100000000000001" customHeight="1">
      <c r="B286" s="4" t="str">
        <f t="shared" si="62"/>
        <v/>
      </c>
      <c r="C286" s="1" t="str">
        <f t="shared" si="63"/>
        <v/>
      </c>
      <c r="D286" s="185" t="str">
        <f t="shared" si="64"/>
        <v/>
      </c>
      <c r="E286" s="186" t="str">
        <f t="shared" si="65"/>
        <v/>
      </c>
      <c r="F286" s="4" t="str">
        <f t="shared" si="66"/>
        <v/>
      </c>
      <c r="H286" s="54"/>
    </row>
    <row r="287" spans="2:8" ht="20.100000000000001" customHeight="1">
      <c r="B287" s="4" t="str">
        <f t="shared" si="62"/>
        <v/>
      </c>
      <c r="C287" s="1" t="str">
        <f t="shared" si="63"/>
        <v/>
      </c>
      <c r="D287" s="185" t="str">
        <f t="shared" si="64"/>
        <v/>
      </c>
      <c r="E287" s="186" t="str">
        <f t="shared" si="65"/>
        <v/>
      </c>
      <c r="F287" s="4" t="str">
        <f t="shared" si="66"/>
        <v/>
      </c>
      <c r="H287" s="54"/>
    </row>
    <row r="288" spans="2:8" ht="20.100000000000001" customHeight="1">
      <c r="B288" s="4" t="str">
        <f t="shared" si="62"/>
        <v/>
      </c>
      <c r="C288" s="1" t="str">
        <f t="shared" si="63"/>
        <v/>
      </c>
      <c r="D288" s="185" t="str">
        <f t="shared" si="64"/>
        <v/>
      </c>
      <c r="E288" s="186" t="str">
        <f t="shared" si="65"/>
        <v/>
      </c>
      <c r="F288" s="4" t="str">
        <f t="shared" si="66"/>
        <v/>
      </c>
      <c r="H288" s="54"/>
    </row>
    <row r="289" spans="2:8" ht="20.100000000000001" customHeight="1">
      <c r="B289" s="4" t="str">
        <f t="shared" si="62"/>
        <v/>
      </c>
      <c r="C289" s="1" t="str">
        <f t="shared" si="63"/>
        <v/>
      </c>
      <c r="D289" s="185" t="str">
        <f t="shared" si="64"/>
        <v/>
      </c>
      <c r="E289" s="186" t="str">
        <f t="shared" si="65"/>
        <v/>
      </c>
      <c r="F289" s="4" t="str">
        <f t="shared" si="66"/>
        <v/>
      </c>
      <c r="H289" s="54"/>
    </row>
    <row r="290" spans="2:8" ht="20.100000000000001" customHeight="1">
      <c r="B290" s="4" t="str">
        <f t="shared" si="62"/>
        <v/>
      </c>
      <c r="C290" s="1" t="str">
        <f t="shared" si="63"/>
        <v/>
      </c>
      <c r="D290" s="185" t="str">
        <f t="shared" si="64"/>
        <v/>
      </c>
      <c r="E290" s="186" t="str">
        <f t="shared" si="65"/>
        <v/>
      </c>
      <c r="F290" s="4" t="str">
        <f t="shared" si="66"/>
        <v/>
      </c>
    </row>
    <row r="291" spans="2:8" ht="20.100000000000001" customHeight="1">
      <c r="B291" s="4" t="str">
        <f t="shared" si="62"/>
        <v/>
      </c>
      <c r="C291" s="1" t="str">
        <f t="shared" si="63"/>
        <v/>
      </c>
      <c r="D291" s="185" t="str">
        <f t="shared" si="64"/>
        <v/>
      </c>
      <c r="E291" s="186" t="str">
        <f t="shared" si="65"/>
        <v/>
      </c>
      <c r="F291" s="4" t="str">
        <f t="shared" si="66"/>
        <v/>
      </c>
    </row>
    <row r="292" spans="2:8" ht="20.100000000000001" customHeight="1">
      <c r="B292" s="4" t="str">
        <f t="shared" si="62"/>
        <v/>
      </c>
      <c r="C292" s="1" t="str">
        <f t="shared" si="63"/>
        <v/>
      </c>
      <c r="D292" s="185" t="str">
        <f t="shared" si="64"/>
        <v/>
      </c>
      <c r="E292" s="186" t="str">
        <f t="shared" si="65"/>
        <v/>
      </c>
      <c r="F292" s="4" t="str">
        <f t="shared" si="66"/>
        <v/>
      </c>
    </row>
    <row r="293" spans="2:8" ht="20.100000000000001" customHeight="1">
      <c r="B293" s="4" t="str">
        <f t="shared" si="62"/>
        <v/>
      </c>
      <c r="C293" s="1" t="str">
        <f t="shared" si="63"/>
        <v/>
      </c>
      <c r="D293" s="185" t="str">
        <f t="shared" si="64"/>
        <v/>
      </c>
      <c r="E293" s="186" t="str">
        <f t="shared" si="65"/>
        <v/>
      </c>
      <c r="F293" s="4" t="str">
        <f t="shared" si="66"/>
        <v/>
      </c>
    </row>
    <row r="294" spans="2:8" ht="20.100000000000001" customHeight="1">
      <c r="B294" s="4" t="str">
        <f t="shared" si="62"/>
        <v/>
      </c>
      <c r="C294" s="1" t="str">
        <f t="shared" si="63"/>
        <v/>
      </c>
      <c r="D294" s="185" t="str">
        <f t="shared" si="64"/>
        <v/>
      </c>
      <c r="E294" s="186" t="str">
        <f t="shared" si="65"/>
        <v/>
      </c>
      <c r="F294" s="4" t="str">
        <f t="shared" si="66"/>
        <v/>
      </c>
    </row>
    <row r="295" spans="2:8" ht="20.100000000000001" customHeight="1">
      <c r="B295" s="4" t="str">
        <f t="shared" si="62"/>
        <v/>
      </c>
      <c r="C295" s="1" t="str">
        <f t="shared" si="63"/>
        <v/>
      </c>
      <c r="D295" s="185" t="str">
        <f t="shared" si="64"/>
        <v/>
      </c>
      <c r="E295" s="186" t="str">
        <f t="shared" si="65"/>
        <v/>
      </c>
      <c r="F295" s="4" t="str">
        <f t="shared" si="66"/>
        <v/>
      </c>
    </row>
    <row r="296" spans="2:8" ht="20.100000000000001" customHeight="1">
      <c r="B296" s="4" t="str">
        <f t="shared" si="62"/>
        <v/>
      </c>
      <c r="C296" s="1" t="str">
        <f t="shared" si="63"/>
        <v/>
      </c>
      <c r="D296" s="185" t="str">
        <f t="shared" si="64"/>
        <v/>
      </c>
      <c r="E296" s="186" t="str">
        <f t="shared" si="65"/>
        <v/>
      </c>
      <c r="F296" s="4" t="str">
        <f t="shared" si="66"/>
        <v/>
      </c>
    </row>
    <row r="297" spans="2:8" ht="20.100000000000001" customHeight="1">
      <c r="B297" s="4" t="str">
        <f t="shared" si="62"/>
        <v/>
      </c>
      <c r="C297" s="1" t="str">
        <f t="shared" si="63"/>
        <v/>
      </c>
      <c r="D297" s="185" t="str">
        <f t="shared" si="64"/>
        <v/>
      </c>
      <c r="E297" s="186" t="str">
        <f t="shared" si="65"/>
        <v/>
      </c>
      <c r="F297" s="4" t="str">
        <f t="shared" si="66"/>
        <v/>
      </c>
    </row>
    <row r="298" spans="2:8" ht="20.100000000000001" customHeight="1">
      <c r="B298" s="4" t="str">
        <f t="shared" si="62"/>
        <v/>
      </c>
      <c r="C298" s="1" t="str">
        <f t="shared" si="63"/>
        <v/>
      </c>
      <c r="D298" s="185" t="str">
        <f t="shared" si="64"/>
        <v/>
      </c>
      <c r="E298" s="186" t="str">
        <f t="shared" si="65"/>
        <v/>
      </c>
      <c r="F298" s="4" t="str">
        <f t="shared" si="66"/>
        <v/>
      </c>
    </row>
    <row r="299" spans="2:8" ht="20.100000000000001" customHeight="1">
      <c r="B299" s="4" t="str">
        <f t="shared" si="62"/>
        <v/>
      </c>
      <c r="C299" s="1" t="str">
        <f t="shared" si="63"/>
        <v/>
      </c>
      <c r="D299" s="185" t="str">
        <f t="shared" si="64"/>
        <v/>
      </c>
      <c r="E299" s="186" t="str">
        <f t="shared" si="65"/>
        <v/>
      </c>
      <c r="F299" s="4" t="str">
        <f t="shared" si="66"/>
        <v/>
      </c>
    </row>
    <row r="300" spans="2:8" ht="20.100000000000001" customHeight="1">
      <c r="B300" s="4" t="str">
        <f t="shared" ref="B300:B338" si="67">IF(L64="","",L64)</f>
        <v/>
      </c>
      <c r="C300" s="1" t="str">
        <f t="shared" ref="C300:C338" si="68">IF(M64="","",M64)</f>
        <v/>
      </c>
      <c r="D300" s="185" t="str">
        <f t="shared" ref="D300:D338" si="69">IF(N64="","",N64)</f>
        <v/>
      </c>
      <c r="E300" s="186" t="str">
        <f t="shared" ref="E300:E338" si="70">IF(O64="","",O64)</f>
        <v/>
      </c>
      <c r="F300" s="4" t="str">
        <f t="shared" ref="F300:F338" si="71">IF(P64="","",P64)</f>
        <v/>
      </c>
    </row>
    <row r="301" spans="2:8" ht="20.100000000000001" customHeight="1">
      <c r="B301" s="4" t="str">
        <f t="shared" si="67"/>
        <v/>
      </c>
      <c r="C301" s="1" t="str">
        <f t="shared" si="68"/>
        <v/>
      </c>
      <c r="D301" s="185" t="str">
        <f t="shared" si="69"/>
        <v/>
      </c>
      <c r="E301" s="186" t="str">
        <f t="shared" si="70"/>
        <v/>
      </c>
      <c r="F301" s="4" t="str">
        <f t="shared" si="71"/>
        <v/>
      </c>
    </row>
    <row r="302" spans="2:8" ht="20.100000000000001" customHeight="1">
      <c r="B302" s="4" t="str">
        <f t="shared" si="67"/>
        <v/>
      </c>
      <c r="C302" s="1" t="str">
        <f t="shared" si="68"/>
        <v/>
      </c>
      <c r="D302" s="185" t="str">
        <f t="shared" si="69"/>
        <v/>
      </c>
      <c r="E302" s="186" t="str">
        <f t="shared" si="70"/>
        <v/>
      </c>
      <c r="F302" s="4" t="str">
        <f t="shared" si="71"/>
        <v/>
      </c>
    </row>
    <row r="303" spans="2:8" ht="20.100000000000001" customHeight="1">
      <c r="B303" s="4" t="str">
        <f t="shared" si="67"/>
        <v/>
      </c>
      <c r="C303" s="1" t="str">
        <f t="shared" si="68"/>
        <v/>
      </c>
      <c r="D303" s="185" t="str">
        <f t="shared" si="69"/>
        <v/>
      </c>
      <c r="E303" s="186" t="str">
        <f t="shared" si="70"/>
        <v/>
      </c>
      <c r="F303" s="4" t="str">
        <f t="shared" si="71"/>
        <v/>
      </c>
    </row>
    <row r="304" spans="2:8" ht="20.100000000000001" customHeight="1">
      <c r="B304" s="4" t="str">
        <f t="shared" si="67"/>
        <v/>
      </c>
      <c r="C304" s="1" t="str">
        <f t="shared" si="68"/>
        <v/>
      </c>
      <c r="D304" s="185" t="str">
        <f t="shared" si="69"/>
        <v/>
      </c>
      <c r="E304" s="186" t="str">
        <f t="shared" si="70"/>
        <v/>
      </c>
      <c r="F304" s="4" t="str">
        <f t="shared" si="71"/>
        <v/>
      </c>
    </row>
    <row r="305" spans="2:6" ht="20.100000000000001" customHeight="1">
      <c r="B305" s="4" t="str">
        <f t="shared" si="67"/>
        <v/>
      </c>
      <c r="C305" s="1" t="str">
        <f t="shared" si="68"/>
        <v/>
      </c>
      <c r="D305" s="185" t="str">
        <f t="shared" si="69"/>
        <v/>
      </c>
      <c r="E305" s="186" t="str">
        <f t="shared" si="70"/>
        <v/>
      </c>
      <c r="F305" s="4" t="str">
        <f t="shared" si="71"/>
        <v/>
      </c>
    </row>
    <row r="306" spans="2:6" ht="20.100000000000001" customHeight="1">
      <c r="B306" s="4" t="str">
        <f t="shared" si="67"/>
        <v/>
      </c>
      <c r="C306" s="1" t="str">
        <f t="shared" si="68"/>
        <v/>
      </c>
      <c r="D306" s="185" t="str">
        <f t="shared" si="69"/>
        <v/>
      </c>
      <c r="E306" s="186" t="str">
        <f t="shared" si="70"/>
        <v/>
      </c>
      <c r="F306" s="4" t="str">
        <f t="shared" si="71"/>
        <v/>
      </c>
    </row>
    <row r="307" spans="2:6" ht="20.100000000000001" customHeight="1">
      <c r="B307" s="4" t="str">
        <f t="shared" si="67"/>
        <v/>
      </c>
      <c r="C307" s="1" t="str">
        <f t="shared" si="68"/>
        <v/>
      </c>
      <c r="D307" s="185" t="str">
        <f t="shared" si="69"/>
        <v/>
      </c>
      <c r="E307" s="186" t="str">
        <f t="shared" si="70"/>
        <v/>
      </c>
      <c r="F307" s="4" t="str">
        <f t="shared" si="71"/>
        <v/>
      </c>
    </row>
    <row r="308" spans="2:6" ht="20.100000000000001" customHeight="1">
      <c r="B308" s="4" t="str">
        <f t="shared" si="67"/>
        <v/>
      </c>
      <c r="C308" s="1" t="str">
        <f t="shared" si="68"/>
        <v/>
      </c>
      <c r="D308" s="185" t="str">
        <f t="shared" si="69"/>
        <v/>
      </c>
      <c r="E308" s="186" t="str">
        <f t="shared" si="70"/>
        <v/>
      </c>
      <c r="F308" s="4" t="str">
        <f t="shared" si="71"/>
        <v/>
      </c>
    </row>
    <row r="309" spans="2:6" ht="20.100000000000001" customHeight="1">
      <c r="B309" s="4" t="str">
        <f t="shared" si="67"/>
        <v/>
      </c>
      <c r="C309" s="1" t="str">
        <f t="shared" si="68"/>
        <v/>
      </c>
      <c r="D309" s="185" t="str">
        <f t="shared" si="69"/>
        <v/>
      </c>
      <c r="E309" s="186" t="str">
        <f t="shared" si="70"/>
        <v/>
      </c>
      <c r="F309" s="4" t="str">
        <f t="shared" si="71"/>
        <v/>
      </c>
    </row>
    <row r="310" spans="2:6" ht="20.100000000000001" customHeight="1">
      <c r="B310" s="4" t="str">
        <f t="shared" si="67"/>
        <v/>
      </c>
      <c r="C310" s="1" t="str">
        <f t="shared" si="68"/>
        <v/>
      </c>
      <c r="D310" s="185" t="str">
        <f t="shared" si="69"/>
        <v/>
      </c>
      <c r="E310" s="186" t="str">
        <f t="shared" si="70"/>
        <v/>
      </c>
      <c r="F310" s="4" t="str">
        <f t="shared" si="71"/>
        <v/>
      </c>
    </row>
    <row r="311" spans="2:6" ht="20.100000000000001" customHeight="1">
      <c r="B311" s="4" t="str">
        <f t="shared" si="67"/>
        <v/>
      </c>
      <c r="C311" s="1" t="str">
        <f t="shared" si="68"/>
        <v/>
      </c>
      <c r="D311" s="185" t="str">
        <f t="shared" si="69"/>
        <v/>
      </c>
      <c r="E311" s="186" t="str">
        <f t="shared" si="70"/>
        <v/>
      </c>
      <c r="F311" s="4" t="str">
        <f t="shared" si="71"/>
        <v/>
      </c>
    </row>
    <row r="312" spans="2:6" ht="20.100000000000001" customHeight="1">
      <c r="B312" s="4" t="str">
        <f t="shared" si="67"/>
        <v/>
      </c>
      <c r="C312" s="1" t="str">
        <f t="shared" si="68"/>
        <v/>
      </c>
      <c r="D312" s="185" t="str">
        <f t="shared" si="69"/>
        <v/>
      </c>
      <c r="E312" s="186" t="str">
        <f t="shared" si="70"/>
        <v/>
      </c>
      <c r="F312" s="4" t="str">
        <f t="shared" si="71"/>
        <v/>
      </c>
    </row>
    <row r="313" spans="2:6" ht="20.100000000000001" customHeight="1">
      <c r="B313" s="4" t="str">
        <f t="shared" si="67"/>
        <v/>
      </c>
      <c r="C313" s="1" t="str">
        <f t="shared" si="68"/>
        <v/>
      </c>
      <c r="D313" s="185" t="str">
        <f t="shared" si="69"/>
        <v/>
      </c>
      <c r="E313" s="186" t="str">
        <f t="shared" si="70"/>
        <v/>
      </c>
      <c r="F313" s="4" t="str">
        <f t="shared" si="71"/>
        <v/>
      </c>
    </row>
    <row r="314" spans="2:6" ht="20.100000000000001" customHeight="1">
      <c r="B314" s="4" t="str">
        <f t="shared" si="67"/>
        <v/>
      </c>
      <c r="C314" s="1" t="str">
        <f t="shared" si="68"/>
        <v/>
      </c>
      <c r="D314" s="185" t="str">
        <f t="shared" si="69"/>
        <v/>
      </c>
      <c r="E314" s="186" t="str">
        <f t="shared" si="70"/>
        <v/>
      </c>
      <c r="F314" s="4" t="str">
        <f t="shared" si="71"/>
        <v/>
      </c>
    </row>
    <row r="315" spans="2:6" ht="20.100000000000001" customHeight="1">
      <c r="B315" s="4" t="str">
        <f t="shared" si="67"/>
        <v/>
      </c>
      <c r="C315" s="1" t="str">
        <f t="shared" si="68"/>
        <v/>
      </c>
      <c r="D315" s="185" t="str">
        <f t="shared" si="69"/>
        <v/>
      </c>
      <c r="E315" s="186" t="str">
        <f t="shared" si="70"/>
        <v/>
      </c>
      <c r="F315" s="4" t="str">
        <f t="shared" si="71"/>
        <v/>
      </c>
    </row>
    <row r="316" spans="2:6" ht="20.100000000000001" customHeight="1">
      <c r="B316" s="4" t="str">
        <f t="shared" si="67"/>
        <v/>
      </c>
      <c r="C316" s="1" t="str">
        <f t="shared" si="68"/>
        <v/>
      </c>
      <c r="D316" s="185" t="str">
        <f t="shared" si="69"/>
        <v/>
      </c>
      <c r="E316" s="186" t="str">
        <f t="shared" si="70"/>
        <v/>
      </c>
      <c r="F316" s="4" t="str">
        <f t="shared" si="71"/>
        <v/>
      </c>
    </row>
    <row r="317" spans="2:6" ht="20.100000000000001" customHeight="1">
      <c r="B317" s="4" t="str">
        <f t="shared" si="67"/>
        <v/>
      </c>
      <c r="C317" s="1" t="str">
        <f t="shared" si="68"/>
        <v/>
      </c>
      <c r="D317" s="185" t="str">
        <f t="shared" si="69"/>
        <v/>
      </c>
      <c r="E317" s="186" t="str">
        <f t="shared" si="70"/>
        <v/>
      </c>
      <c r="F317" s="4" t="str">
        <f t="shared" si="71"/>
        <v/>
      </c>
    </row>
    <row r="318" spans="2:6" ht="20.100000000000001" customHeight="1">
      <c r="B318" s="4" t="str">
        <f t="shared" si="67"/>
        <v/>
      </c>
      <c r="C318" s="1" t="str">
        <f t="shared" si="68"/>
        <v/>
      </c>
      <c r="D318" s="185" t="str">
        <f t="shared" si="69"/>
        <v/>
      </c>
      <c r="E318" s="186" t="str">
        <f t="shared" si="70"/>
        <v/>
      </c>
      <c r="F318" s="4" t="str">
        <f t="shared" si="71"/>
        <v/>
      </c>
    </row>
    <row r="319" spans="2:6" ht="20.100000000000001" customHeight="1">
      <c r="B319" s="4" t="str">
        <f t="shared" si="67"/>
        <v/>
      </c>
      <c r="C319" s="1" t="str">
        <f t="shared" si="68"/>
        <v/>
      </c>
      <c r="D319" s="185" t="str">
        <f t="shared" si="69"/>
        <v/>
      </c>
      <c r="E319" s="186" t="str">
        <f t="shared" si="70"/>
        <v/>
      </c>
      <c r="F319" s="4" t="str">
        <f t="shared" si="71"/>
        <v/>
      </c>
    </row>
    <row r="320" spans="2:6" ht="20.100000000000001" customHeight="1">
      <c r="B320" s="4" t="str">
        <f t="shared" si="67"/>
        <v/>
      </c>
      <c r="C320" s="1" t="str">
        <f t="shared" si="68"/>
        <v/>
      </c>
      <c r="D320" s="185" t="str">
        <f t="shared" si="69"/>
        <v/>
      </c>
      <c r="E320" s="186" t="str">
        <f t="shared" si="70"/>
        <v/>
      </c>
      <c r="F320" s="4" t="str">
        <f t="shared" si="71"/>
        <v/>
      </c>
    </row>
    <row r="321" spans="2:6" ht="20.100000000000001" customHeight="1">
      <c r="B321" s="4" t="str">
        <f t="shared" si="67"/>
        <v/>
      </c>
      <c r="C321" s="1" t="str">
        <f t="shared" si="68"/>
        <v/>
      </c>
      <c r="D321" s="185" t="str">
        <f t="shared" si="69"/>
        <v/>
      </c>
      <c r="E321" s="186" t="str">
        <f t="shared" si="70"/>
        <v/>
      </c>
      <c r="F321" s="4" t="str">
        <f t="shared" si="71"/>
        <v/>
      </c>
    </row>
    <row r="322" spans="2:6" ht="20.100000000000001" customHeight="1">
      <c r="B322" s="4" t="str">
        <f t="shared" si="67"/>
        <v/>
      </c>
      <c r="C322" s="1" t="str">
        <f t="shared" si="68"/>
        <v/>
      </c>
      <c r="D322" s="185" t="str">
        <f t="shared" si="69"/>
        <v/>
      </c>
      <c r="E322" s="186" t="str">
        <f t="shared" si="70"/>
        <v/>
      </c>
      <c r="F322" s="4" t="str">
        <f t="shared" si="71"/>
        <v/>
      </c>
    </row>
    <row r="323" spans="2:6" ht="20.100000000000001" customHeight="1">
      <c r="B323" s="4" t="str">
        <f t="shared" si="67"/>
        <v/>
      </c>
      <c r="C323" s="1" t="str">
        <f t="shared" si="68"/>
        <v/>
      </c>
      <c r="D323" s="185" t="str">
        <f t="shared" si="69"/>
        <v/>
      </c>
      <c r="E323" s="186" t="str">
        <f t="shared" si="70"/>
        <v/>
      </c>
      <c r="F323" s="4" t="str">
        <f t="shared" si="71"/>
        <v/>
      </c>
    </row>
    <row r="324" spans="2:6" ht="20.100000000000001" customHeight="1">
      <c r="B324" s="4" t="str">
        <f t="shared" si="67"/>
        <v/>
      </c>
      <c r="C324" s="1" t="str">
        <f t="shared" si="68"/>
        <v/>
      </c>
      <c r="D324" s="185" t="str">
        <f t="shared" si="69"/>
        <v/>
      </c>
      <c r="E324" s="186" t="str">
        <f t="shared" si="70"/>
        <v/>
      </c>
      <c r="F324" s="4" t="str">
        <f t="shared" si="71"/>
        <v/>
      </c>
    </row>
    <row r="325" spans="2:6" ht="20.100000000000001" customHeight="1">
      <c r="B325" s="4" t="str">
        <f t="shared" si="67"/>
        <v/>
      </c>
      <c r="C325" s="1" t="str">
        <f t="shared" si="68"/>
        <v/>
      </c>
      <c r="D325" s="185" t="str">
        <f t="shared" si="69"/>
        <v/>
      </c>
      <c r="E325" s="186" t="str">
        <f t="shared" si="70"/>
        <v/>
      </c>
      <c r="F325" s="4" t="str">
        <f t="shared" si="71"/>
        <v/>
      </c>
    </row>
    <row r="326" spans="2:6" ht="20.100000000000001" customHeight="1">
      <c r="B326" s="4" t="str">
        <f t="shared" si="67"/>
        <v/>
      </c>
      <c r="C326" s="1" t="str">
        <f t="shared" si="68"/>
        <v/>
      </c>
      <c r="D326" s="185" t="str">
        <f t="shared" si="69"/>
        <v/>
      </c>
      <c r="E326" s="186" t="str">
        <f t="shared" si="70"/>
        <v/>
      </c>
      <c r="F326" s="4" t="str">
        <f t="shared" si="71"/>
        <v/>
      </c>
    </row>
    <row r="327" spans="2:6" ht="20.100000000000001" customHeight="1">
      <c r="B327" s="4" t="str">
        <f t="shared" si="67"/>
        <v/>
      </c>
      <c r="C327" s="1" t="str">
        <f t="shared" si="68"/>
        <v/>
      </c>
      <c r="D327" s="185" t="str">
        <f t="shared" si="69"/>
        <v/>
      </c>
      <c r="E327" s="186" t="str">
        <f t="shared" si="70"/>
        <v/>
      </c>
      <c r="F327" s="4" t="str">
        <f t="shared" si="71"/>
        <v/>
      </c>
    </row>
    <row r="328" spans="2:6" ht="20.100000000000001" customHeight="1">
      <c r="B328" s="4" t="str">
        <f t="shared" si="67"/>
        <v/>
      </c>
      <c r="C328" s="1" t="str">
        <f t="shared" si="68"/>
        <v/>
      </c>
      <c r="D328" s="185" t="str">
        <f t="shared" si="69"/>
        <v/>
      </c>
      <c r="E328" s="186" t="str">
        <f t="shared" si="70"/>
        <v/>
      </c>
      <c r="F328" s="4" t="str">
        <f t="shared" si="71"/>
        <v/>
      </c>
    </row>
    <row r="329" spans="2:6" ht="20.100000000000001" customHeight="1">
      <c r="B329" s="4" t="str">
        <f t="shared" si="67"/>
        <v/>
      </c>
      <c r="C329" s="1" t="str">
        <f t="shared" si="68"/>
        <v/>
      </c>
      <c r="D329" s="185" t="str">
        <f t="shared" si="69"/>
        <v/>
      </c>
      <c r="E329" s="186" t="str">
        <f t="shared" si="70"/>
        <v/>
      </c>
      <c r="F329" s="4" t="str">
        <f t="shared" si="71"/>
        <v/>
      </c>
    </row>
    <row r="330" spans="2:6" ht="20.100000000000001" customHeight="1">
      <c r="B330" s="4" t="str">
        <f t="shared" si="67"/>
        <v/>
      </c>
      <c r="C330" s="1" t="str">
        <f t="shared" si="68"/>
        <v/>
      </c>
      <c r="D330" s="185" t="str">
        <f t="shared" si="69"/>
        <v/>
      </c>
      <c r="E330" s="186" t="str">
        <f t="shared" si="70"/>
        <v/>
      </c>
      <c r="F330" s="4" t="str">
        <f t="shared" si="71"/>
        <v/>
      </c>
    </row>
    <row r="331" spans="2:6" ht="20.100000000000001" customHeight="1">
      <c r="B331" s="4" t="str">
        <f t="shared" si="67"/>
        <v/>
      </c>
      <c r="C331" s="1" t="str">
        <f t="shared" si="68"/>
        <v/>
      </c>
      <c r="D331" s="185" t="str">
        <f t="shared" si="69"/>
        <v/>
      </c>
      <c r="E331" s="186" t="str">
        <f t="shared" si="70"/>
        <v/>
      </c>
      <c r="F331" s="4" t="str">
        <f t="shared" si="71"/>
        <v/>
      </c>
    </row>
    <row r="332" spans="2:6" ht="20.100000000000001" customHeight="1">
      <c r="B332" s="4" t="str">
        <f t="shared" si="67"/>
        <v/>
      </c>
      <c r="C332" s="1" t="str">
        <f t="shared" si="68"/>
        <v/>
      </c>
      <c r="D332" s="185" t="str">
        <f t="shared" si="69"/>
        <v/>
      </c>
      <c r="E332" s="186" t="str">
        <f t="shared" si="70"/>
        <v/>
      </c>
      <c r="F332" s="4" t="str">
        <f t="shared" si="71"/>
        <v/>
      </c>
    </row>
    <row r="333" spans="2:6" ht="20.100000000000001" customHeight="1">
      <c r="B333" s="4" t="str">
        <f t="shared" si="67"/>
        <v/>
      </c>
      <c r="C333" s="1" t="str">
        <f t="shared" si="68"/>
        <v/>
      </c>
      <c r="D333" s="185" t="str">
        <f t="shared" si="69"/>
        <v/>
      </c>
      <c r="E333" s="186" t="str">
        <f t="shared" si="70"/>
        <v/>
      </c>
      <c r="F333" s="4" t="str">
        <f t="shared" si="71"/>
        <v/>
      </c>
    </row>
    <row r="334" spans="2:6" ht="20.100000000000001" customHeight="1">
      <c r="B334" s="4" t="str">
        <f t="shared" si="67"/>
        <v/>
      </c>
      <c r="C334" s="1" t="str">
        <f t="shared" si="68"/>
        <v/>
      </c>
      <c r="D334" s="185" t="str">
        <f t="shared" si="69"/>
        <v/>
      </c>
      <c r="E334" s="186" t="str">
        <f t="shared" si="70"/>
        <v/>
      </c>
      <c r="F334" s="4" t="str">
        <f t="shared" si="71"/>
        <v/>
      </c>
    </row>
    <row r="335" spans="2:6" ht="20.100000000000001" customHeight="1">
      <c r="B335" s="4" t="str">
        <f t="shared" si="67"/>
        <v/>
      </c>
      <c r="C335" s="1" t="str">
        <f t="shared" si="68"/>
        <v/>
      </c>
      <c r="D335" s="185" t="str">
        <f t="shared" si="69"/>
        <v/>
      </c>
      <c r="E335" s="186" t="str">
        <f t="shared" si="70"/>
        <v/>
      </c>
      <c r="F335" s="4" t="str">
        <f t="shared" si="71"/>
        <v/>
      </c>
    </row>
    <row r="336" spans="2:6" ht="20.100000000000001" customHeight="1">
      <c r="B336" s="4" t="str">
        <f t="shared" si="67"/>
        <v/>
      </c>
      <c r="C336" s="1" t="str">
        <f t="shared" si="68"/>
        <v/>
      </c>
      <c r="D336" s="185" t="str">
        <f t="shared" si="69"/>
        <v/>
      </c>
      <c r="E336" s="186" t="str">
        <f t="shared" si="70"/>
        <v/>
      </c>
      <c r="F336" s="4" t="str">
        <f t="shared" si="71"/>
        <v/>
      </c>
    </row>
    <row r="337" spans="2:6" ht="20.100000000000001" customHeight="1">
      <c r="B337" s="4" t="str">
        <f t="shared" si="67"/>
        <v/>
      </c>
      <c r="C337" s="1" t="str">
        <f t="shared" si="68"/>
        <v/>
      </c>
      <c r="D337" s="185" t="str">
        <f t="shared" si="69"/>
        <v/>
      </c>
      <c r="E337" s="186" t="str">
        <f t="shared" si="70"/>
        <v/>
      </c>
      <c r="F337" s="4" t="str">
        <f t="shared" si="71"/>
        <v/>
      </c>
    </row>
    <row r="338" spans="2:6" ht="20.100000000000001" customHeight="1">
      <c r="B338" s="4" t="str">
        <f t="shared" si="67"/>
        <v/>
      </c>
      <c r="C338" s="1" t="str">
        <f t="shared" si="68"/>
        <v/>
      </c>
      <c r="D338" s="185" t="str">
        <f t="shared" si="69"/>
        <v/>
      </c>
      <c r="E338" s="186" t="str">
        <f t="shared" si="70"/>
        <v/>
      </c>
      <c r="F338" s="4" t="str">
        <f t="shared" si="71"/>
        <v/>
      </c>
    </row>
    <row r="339" spans="2:6" ht="20.100000000000001" customHeight="1">
      <c r="B339" s="4" t="str">
        <f t="shared" ref="B339:B378" si="72">IF(L123="","",L123)</f>
        <v/>
      </c>
      <c r="C339" s="1" t="str">
        <f t="shared" ref="C339:C378" si="73">IF(M123="","",M123)</f>
        <v/>
      </c>
      <c r="D339" s="185" t="str">
        <f t="shared" ref="D339:D378" si="74">IF(N123="","",N123)</f>
        <v/>
      </c>
      <c r="E339" s="186" t="str">
        <f t="shared" ref="E339:E378" si="75">IF(O123="","",O123)</f>
        <v/>
      </c>
      <c r="F339" s="4" t="str">
        <f t="shared" ref="F339:F378" si="76">IF(P123="","",P123)</f>
        <v/>
      </c>
    </row>
    <row r="340" spans="2:6" ht="20.100000000000001" customHeight="1">
      <c r="B340" s="4" t="str">
        <f t="shared" si="72"/>
        <v/>
      </c>
      <c r="C340" s="1" t="str">
        <f t="shared" si="73"/>
        <v/>
      </c>
      <c r="D340" s="185" t="str">
        <f t="shared" si="74"/>
        <v/>
      </c>
      <c r="E340" s="186" t="str">
        <f t="shared" si="75"/>
        <v/>
      </c>
      <c r="F340" s="4" t="str">
        <f t="shared" si="76"/>
        <v/>
      </c>
    </row>
    <row r="341" spans="2:6" ht="20.100000000000001" customHeight="1">
      <c r="B341" s="4" t="str">
        <f t="shared" si="72"/>
        <v/>
      </c>
      <c r="C341" s="1" t="str">
        <f t="shared" si="73"/>
        <v/>
      </c>
      <c r="D341" s="185" t="str">
        <f t="shared" si="74"/>
        <v/>
      </c>
      <c r="E341" s="186" t="str">
        <f t="shared" si="75"/>
        <v/>
      </c>
      <c r="F341" s="4" t="str">
        <f t="shared" si="76"/>
        <v/>
      </c>
    </row>
    <row r="342" spans="2:6" ht="20.100000000000001" customHeight="1">
      <c r="B342" s="4" t="str">
        <f t="shared" si="72"/>
        <v/>
      </c>
      <c r="C342" s="1" t="str">
        <f t="shared" si="73"/>
        <v/>
      </c>
      <c r="D342" s="185" t="str">
        <f t="shared" si="74"/>
        <v/>
      </c>
      <c r="E342" s="186" t="str">
        <f t="shared" si="75"/>
        <v/>
      </c>
      <c r="F342" s="4" t="str">
        <f t="shared" si="76"/>
        <v/>
      </c>
    </row>
    <row r="343" spans="2:6" ht="20.100000000000001" customHeight="1">
      <c r="B343" s="4" t="str">
        <f t="shared" si="72"/>
        <v/>
      </c>
      <c r="C343" s="1" t="str">
        <f t="shared" si="73"/>
        <v/>
      </c>
      <c r="D343" s="185" t="str">
        <f t="shared" si="74"/>
        <v/>
      </c>
      <c r="E343" s="186" t="str">
        <f t="shared" si="75"/>
        <v/>
      </c>
      <c r="F343" s="4" t="str">
        <f t="shared" si="76"/>
        <v/>
      </c>
    </row>
    <row r="344" spans="2:6" ht="20.100000000000001" customHeight="1">
      <c r="B344" s="4" t="str">
        <f t="shared" si="72"/>
        <v/>
      </c>
      <c r="C344" s="1" t="str">
        <f t="shared" si="73"/>
        <v/>
      </c>
      <c r="D344" s="185" t="str">
        <f t="shared" si="74"/>
        <v/>
      </c>
      <c r="E344" s="186" t="str">
        <f t="shared" si="75"/>
        <v/>
      </c>
      <c r="F344" s="4" t="str">
        <f t="shared" si="76"/>
        <v/>
      </c>
    </row>
    <row r="345" spans="2:6" ht="20.100000000000001" customHeight="1">
      <c r="B345" s="4" t="str">
        <f t="shared" si="72"/>
        <v/>
      </c>
      <c r="C345" s="1" t="str">
        <f t="shared" si="73"/>
        <v/>
      </c>
      <c r="D345" s="185" t="str">
        <f t="shared" si="74"/>
        <v/>
      </c>
      <c r="E345" s="186" t="str">
        <f t="shared" si="75"/>
        <v/>
      </c>
      <c r="F345" s="4" t="str">
        <f t="shared" si="76"/>
        <v/>
      </c>
    </row>
    <row r="346" spans="2:6" ht="20.100000000000001" customHeight="1">
      <c r="B346" s="4" t="str">
        <f t="shared" si="72"/>
        <v/>
      </c>
      <c r="C346" s="1" t="str">
        <f t="shared" si="73"/>
        <v/>
      </c>
      <c r="D346" s="185" t="str">
        <f t="shared" si="74"/>
        <v/>
      </c>
      <c r="E346" s="186" t="str">
        <f t="shared" si="75"/>
        <v/>
      </c>
      <c r="F346" s="4" t="str">
        <f t="shared" si="76"/>
        <v/>
      </c>
    </row>
    <row r="347" spans="2:6" ht="20.100000000000001" customHeight="1">
      <c r="B347" s="4" t="str">
        <f t="shared" si="72"/>
        <v/>
      </c>
      <c r="C347" s="1" t="str">
        <f t="shared" si="73"/>
        <v/>
      </c>
      <c r="D347" s="185" t="str">
        <f t="shared" si="74"/>
        <v/>
      </c>
      <c r="E347" s="186" t="str">
        <f t="shared" si="75"/>
        <v/>
      </c>
      <c r="F347" s="4" t="str">
        <f t="shared" si="76"/>
        <v/>
      </c>
    </row>
    <row r="348" spans="2:6" ht="20.100000000000001" customHeight="1">
      <c r="B348" s="4" t="str">
        <f t="shared" si="72"/>
        <v/>
      </c>
      <c r="C348" s="1" t="str">
        <f t="shared" si="73"/>
        <v/>
      </c>
      <c r="D348" s="185" t="str">
        <f t="shared" si="74"/>
        <v/>
      </c>
      <c r="E348" s="186" t="str">
        <f t="shared" si="75"/>
        <v/>
      </c>
      <c r="F348" s="4" t="str">
        <f t="shared" si="76"/>
        <v/>
      </c>
    </row>
    <row r="349" spans="2:6" ht="20.100000000000001" customHeight="1">
      <c r="B349" s="4" t="str">
        <f t="shared" si="72"/>
        <v/>
      </c>
      <c r="C349" s="1" t="str">
        <f t="shared" si="73"/>
        <v/>
      </c>
      <c r="D349" s="185" t="str">
        <f t="shared" si="74"/>
        <v/>
      </c>
      <c r="E349" s="186" t="str">
        <f t="shared" si="75"/>
        <v/>
      </c>
      <c r="F349" s="4" t="str">
        <f t="shared" si="76"/>
        <v/>
      </c>
    </row>
    <row r="350" spans="2:6" ht="20.100000000000001" customHeight="1">
      <c r="B350" s="4" t="str">
        <f t="shared" si="72"/>
        <v/>
      </c>
      <c r="C350" s="1" t="str">
        <f t="shared" si="73"/>
        <v/>
      </c>
      <c r="D350" s="185" t="str">
        <f t="shared" si="74"/>
        <v/>
      </c>
      <c r="E350" s="186" t="str">
        <f t="shared" si="75"/>
        <v/>
      </c>
      <c r="F350" s="4" t="str">
        <f t="shared" si="76"/>
        <v/>
      </c>
    </row>
    <row r="351" spans="2:6" ht="20.100000000000001" customHeight="1">
      <c r="B351" s="4" t="str">
        <f t="shared" si="72"/>
        <v/>
      </c>
      <c r="C351" s="1" t="str">
        <f t="shared" si="73"/>
        <v/>
      </c>
      <c r="D351" s="185" t="str">
        <f t="shared" si="74"/>
        <v/>
      </c>
      <c r="E351" s="186" t="str">
        <f t="shared" si="75"/>
        <v/>
      </c>
      <c r="F351" s="4" t="str">
        <f t="shared" si="76"/>
        <v/>
      </c>
    </row>
    <row r="352" spans="2:6" ht="20.100000000000001" customHeight="1">
      <c r="B352" s="4" t="str">
        <f t="shared" si="72"/>
        <v/>
      </c>
      <c r="C352" s="1" t="str">
        <f t="shared" si="73"/>
        <v/>
      </c>
      <c r="D352" s="185" t="str">
        <f t="shared" si="74"/>
        <v/>
      </c>
      <c r="E352" s="186" t="str">
        <f t="shared" si="75"/>
        <v/>
      </c>
      <c r="F352" s="4" t="str">
        <f t="shared" si="76"/>
        <v/>
      </c>
    </row>
    <row r="353" spans="2:6" ht="20.100000000000001" customHeight="1">
      <c r="B353" s="4" t="str">
        <f t="shared" si="72"/>
        <v/>
      </c>
      <c r="C353" s="1" t="str">
        <f t="shared" si="73"/>
        <v/>
      </c>
      <c r="D353" s="185" t="str">
        <f t="shared" si="74"/>
        <v/>
      </c>
      <c r="E353" s="186" t="str">
        <f t="shared" si="75"/>
        <v/>
      </c>
      <c r="F353" s="4" t="str">
        <f t="shared" si="76"/>
        <v/>
      </c>
    </row>
    <row r="354" spans="2:6" ht="20.100000000000001" customHeight="1">
      <c r="B354" s="4" t="str">
        <f t="shared" si="72"/>
        <v/>
      </c>
      <c r="C354" s="1" t="str">
        <f t="shared" si="73"/>
        <v/>
      </c>
      <c r="D354" s="185" t="str">
        <f t="shared" si="74"/>
        <v/>
      </c>
      <c r="E354" s="186" t="str">
        <f t="shared" si="75"/>
        <v/>
      </c>
      <c r="F354" s="4" t="str">
        <f t="shared" si="76"/>
        <v/>
      </c>
    </row>
    <row r="355" spans="2:6" ht="20.100000000000001" customHeight="1">
      <c r="B355" s="4" t="str">
        <f t="shared" si="72"/>
        <v/>
      </c>
      <c r="C355" s="1" t="str">
        <f t="shared" si="73"/>
        <v/>
      </c>
      <c r="D355" s="185" t="str">
        <f t="shared" si="74"/>
        <v/>
      </c>
      <c r="E355" s="186" t="str">
        <f t="shared" si="75"/>
        <v/>
      </c>
      <c r="F355" s="4" t="str">
        <f t="shared" si="76"/>
        <v/>
      </c>
    </row>
    <row r="356" spans="2:6" ht="20.100000000000001" customHeight="1">
      <c r="B356" s="4" t="str">
        <f t="shared" si="72"/>
        <v/>
      </c>
      <c r="C356" s="1" t="str">
        <f t="shared" si="73"/>
        <v/>
      </c>
      <c r="D356" s="185" t="str">
        <f t="shared" si="74"/>
        <v/>
      </c>
      <c r="E356" s="186" t="str">
        <f t="shared" si="75"/>
        <v/>
      </c>
      <c r="F356" s="4" t="str">
        <f t="shared" si="76"/>
        <v/>
      </c>
    </row>
    <row r="357" spans="2:6" ht="20.100000000000001" customHeight="1">
      <c r="B357" s="4" t="str">
        <f t="shared" si="72"/>
        <v/>
      </c>
      <c r="C357" s="1" t="str">
        <f t="shared" si="73"/>
        <v/>
      </c>
      <c r="D357" s="185" t="str">
        <f t="shared" si="74"/>
        <v/>
      </c>
      <c r="E357" s="186" t="str">
        <f t="shared" si="75"/>
        <v/>
      </c>
      <c r="F357" s="4" t="str">
        <f t="shared" si="76"/>
        <v/>
      </c>
    </row>
    <row r="358" spans="2:6" ht="20.100000000000001" customHeight="1">
      <c r="B358" s="4" t="str">
        <f t="shared" si="72"/>
        <v/>
      </c>
      <c r="C358" s="1" t="str">
        <f t="shared" si="73"/>
        <v/>
      </c>
      <c r="D358" s="185" t="str">
        <f t="shared" si="74"/>
        <v/>
      </c>
      <c r="E358" s="186" t="str">
        <f t="shared" si="75"/>
        <v/>
      </c>
      <c r="F358" s="4" t="str">
        <f t="shared" si="76"/>
        <v/>
      </c>
    </row>
    <row r="359" spans="2:6" ht="20.100000000000001" customHeight="1">
      <c r="B359" s="4" t="str">
        <f t="shared" si="72"/>
        <v/>
      </c>
      <c r="C359" s="1" t="str">
        <f t="shared" si="73"/>
        <v/>
      </c>
      <c r="D359" s="185" t="str">
        <f t="shared" si="74"/>
        <v/>
      </c>
      <c r="E359" s="186" t="str">
        <f t="shared" si="75"/>
        <v/>
      </c>
      <c r="F359" s="4" t="str">
        <f t="shared" si="76"/>
        <v/>
      </c>
    </row>
    <row r="360" spans="2:6" ht="20.100000000000001" customHeight="1">
      <c r="B360" s="4" t="str">
        <f t="shared" si="72"/>
        <v/>
      </c>
      <c r="C360" s="1" t="str">
        <f t="shared" si="73"/>
        <v/>
      </c>
      <c r="D360" s="185" t="str">
        <f t="shared" si="74"/>
        <v/>
      </c>
      <c r="E360" s="186" t="str">
        <f t="shared" si="75"/>
        <v/>
      </c>
      <c r="F360" s="4" t="str">
        <f t="shared" si="76"/>
        <v/>
      </c>
    </row>
    <row r="361" spans="2:6" ht="20.100000000000001" customHeight="1">
      <c r="B361" s="4" t="str">
        <f t="shared" si="72"/>
        <v/>
      </c>
      <c r="C361" s="1" t="str">
        <f t="shared" si="73"/>
        <v/>
      </c>
      <c r="D361" s="185" t="str">
        <f t="shared" si="74"/>
        <v/>
      </c>
      <c r="E361" s="186" t="str">
        <f t="shared" si="75"/>
        <v/>
      </c>
      <c r="F361" s="4" t="str">
        <f t="shared" si="76"/>
        <v/>
      </c>
    </row>
    <row r="362" spans="2:6" ht="20.100000000000001" customHeight="1">
      <c r="B362" s="4" t="str">
        <f t="shared" si="72"/>
        <v/>
      </c>
      <c r="C362" s="1" t="str">
        <f t="shared" si="73"/>
        <v/>
      </c>
      <c r="D362" s="185" t="str">
        <f t="shared" si="74"/>
        <v/>
      </c>
      <c r="E362" s="186" t="str">
        <f t="shared" si="75"/>
        <v/>
      </c>
      <c r="F362" s="4" t="str">
        <f t="shared" si="76"/>
        <v/>
      </c>
    </row>
    <row r="363" spans="2:6" ht="20.100000000000001" customHeight="1">
      <c r="B363" s="4" t="str">
        <f t="shared" si="72"/>
        <v/>
      </c>
      <c r="C363" s="1" t="str">
        <f t="shared" si="73"/>
        <v/>
      </c>
      <c r="D363" s="185" t="str">
        <f t="shared" si="74"/>
        <v/>
      </c>
      <c r="E363" s="186" t="str">
        <f t="shared" si="75"/>
        <v/>
      </c>
      <c r="F363" s="4" t="str">
        <f t="shared" si="76"/>
        <v/>
      </c>
    </row>
    <row r="364" spans="2:6" ht="20.100000000000001" customHeight="1">
      <c r="B364" s="4" t="str">
        <f t="shared" si="72"/>
        <v/>
      </c>
      <c r="C364" s="1" t="str">
        <f t="shared" si="73"/>
        <v/>
      </c>
      <c r="D364" s="185" t="str">
        <f t="shared" si="74"/>
        <v/>
      </c>
      <c r="E364" s="186" t="str">
        <f t="shared" si="75"/>
        <v/>
      </c>
      <c r="F364" s="4" t="str">
        <f t="shared" si="76"/>
        <v/>
      </c>
    </row>
    <row r="365" spans="2:6" ht="20.100000000000001" customHeight="1">
      <c r="B365" s="4" t="str">
        <f t="shared" si="72"/>
        <v/>
      </c>
      <c r="C365" s="1" t="str">
        <f t="shared" si="73"/>
        <v/>
      </c>
      <c r="D365" s="185" t="str">
        <f t="shared" si="74"/>
        <v/>
      </c>
      <c r="E365" s="186" t="str">
        <f t="shared" si="75"/>
        <v/>
      </c>
      <c r="F365" s="4" t="str">
        <f t="shared" si="76"/>
        <v/>
      </c>
    </row>
    <row r="366" spans="2:6" ht="20.100000000000001" customHeight="1">
      <c r="B366" s="4" t="str">
        <f t="shared" si="72"/>
        <v/>
      </c>
      <c r="C366" s="1" t="str">
        <f t="shared" si="73"/>
        <v/>
      </c>
      <c r="D366" s="185" t="str">
        <f t="shared" si="74"/>
        <v/>
      </c>
      <c r="E366" s="186" t="str">
        <f t="shared" si="75"/>
        <v/>
      </c>
      <c r="F366" s="4" t="str">
        <f t="shared" si="76"/>
        <v/>
      </c>
    </row>
    <row r="367" spans="2:6" ht="20.100000000000001" customHeight="1">
      <c r="B367" s="4" t="str">
        <f t="shared" si="72"/>
        <v/>
      </c>
      <c r="C367" s="1" t="str">
        <f t="shared" si="73"/>
        <v/>
      </c>
      <c r="D367" s="185" t="str">
        <f t="shared" si="74"/>
        <v/>
      </c>
      <c r="E367" s="186" t="str">
        <f t="shared" si="75"/>
        <v/>
      </c>
      <c r="F367" s="4" t="str">
        <f t="shared" si="76"/>
        <v/>
      </c>
    </row>
    <row r="368" spans="2:6" ht="20.100000000000001" customHeight="1">
      <c r="B368" s="4" t="str">
        <f t="shared" si="72"/>
        <v/>
      </c>
      <c r="C368" s="1" t="str">
        <f t="shared" si="73"/>
        <v/>
      </c>
      <c r="D368" s="185" t="str">
        <f t="shared" si="74"/>
        <v/>
      </c>
      <c r="E368" s="186" t="str">
        <f t="shared" si="75"/>
        <v/>
      </c>
      <c r="F368" s="4" t="str">
        <f t="shared" si="76"/>
        <v/>
      </c>
    </row>
    <row r="369" spans="2:6" ht="20.100000000000001" customHeight="1">
      <c r="B369" s="4" t="str">
        <f t="shared" si="72"/>
        <v/>
      </c>
      <c r="C369" s="1" t="str">
        <f t="shared" si="73"/>
        <v/>
      </c>
      <c r="D369" s="185" t="str">
        <f t="shared" si="74"/>
        <v/>
      </c>
      <c r="E369" s="186" t="str">
        <f t="shared" si="75"/>
        <v/>
      </c>
      <c r="F369" s="4" t="str">
        <f t="shared" si="76"/>
        <v/>
      </c>
    </row>
    <row r="370" spans="2:6" ht="20.100000000000001" customHeight="1">
      <c r="B370" s="4" t="str">
        <f t="shared" si="72"/>
        <v/>
      </c>
      <c r="C370" s="1" t="str">
        <f t="shared" si="73"/>
        <v/>
      </c>
      <c r="D370" s="185" t="str">
        <f t="shared" si="74"/>
        <v/>
      </c>
      <c r="E370" s="186" t="str">
        <f t="shared" si="75"/>
        <v/>
      </c>
      <c r="F370" s="4" t="str">
        <f t="shared" si="76"/>
        <v/>
      </c>
    </row>
    <row r="371" spans="2:6" ht="20.100000000000001" customHeight="1">
      <c r="B371" s="4" t="str">
        <f t="shared" si="72"/>
        <v/>
      </c>
      <c r="C371" s="1" t="str">
        <f t="shared" si="73"/>
        <v/>
      </c>
      <c r="D371" s="185" t="str">
        <f t="shared" si="74"/>
        <v/>
      </c>
      <c r="E371" s="186" t="str">
        <f t="shared" si="75"/>
        <v/>
      </c>
      <c r="F371" s="4" t="str">
        <f t="shared" si="76"/>
        <v/>
      </c>
    </row>
    <row r="372" spans="2:6" ht="20.100000000000001" customHeight="1">
      <c r="B372" s="4" t="str">
        <f t="shared" si="72"/>
        <v/>
      </c>
      <c r="C372" s="1" t="str">
        <f t="shared" si="73"/>
        <v/>
      </c>
      <c r="D372" s="185" t="str">
        <f t="shared" si="74"/>
        <v/>
      </c>
      <c r="E372" s="186" t="str">
        <f t="shared" si="75"/>
        <v/>
      </c>
      <c r="F372" s="4" t="str">
        <f t="shared" si="76"/>
        <v/>
      </c>
    </row>
    <row r="373" spans="2:6" ht="20.100000000000001" customHeight="1">
      <c r="B373" s="4" t="str">
        <f t="shared" si="72"/>
        <v/>
      </c>
      <c r="C373" s="1" t="str">
        <f t="shared" si="73"/>
        <v/>
      </c>
      <c r="D373" s="185" t="str">
        <f t="shared" si="74"/>
        <v/>
      </c>
      <c r="E373" s="186" t="str">
        <f t="shared" si="75"/>
        <v/>
      </c>
      <c r="F373" s="4" t="str">
        <f t="shared" si="76"/>
        <v/>
      </c>
    </row>
    <row r="374" spans="2:6" ht="20.100000000000001" customHeight="1">
      <c r="B374" s="4" t="str">
        <f t="shared" si="72"/>
        <v/>
      </c>
      <c r="C374" s="1" t="str">
        <f t="shared" si="73"/>
        <v/>
      </c>
      <c r="D374" s="185" t="str">
        <f t="shared" si="74"/>
        <v/>
      </c>
      <c r="E374" s="186" t="str">
        <f t="shared" si="75"/>
        <v/>
      </c>
      <c r="F374" s="4" t="str">
        <f t="shared" si="76"/>
        <v/>
      </c>
    </row>
    <row r="375" spans="2:6" ht="20.100000000000001" customHeight="1">
      <c r="B375" s="4" t="str">
        <f t="shared" si="72"/>
        <v/>
      </c>
      <c r="C375" s="1" t="str">
        <f t="shared" si="73"/>
        <v/>
      </c>
      <c r="D375" s="185" t="str">
        <f t="shared" si="74"/>
        <v/>
      </c>
      <c r="E375" s="186" t="str">
        <f t="shared" si="75"/>
        <v/>
      </c>
      <c r="F375" s="4" t="str">
        <f t="shared" si="76"/>
        <v/>
      </c>
    </row>
    <row r="376" spans="2:6" ht="20.100000000000001" customHeight="1">
      <c r="B376" s="4" t="str">
        <f t="shared" si="72"/>
        <v/>
      </c>
      <c r="C376" s="1" t="str">
        <f t="shared" si="73"/>
        <v/>
      </c>
      <c r="D376" s="185" t="str">
        <f t="shared" si="74"/>
        <v/>
      </c>
      <c r="E376" s="186" t="str">
        <f t="shared" si="75"/>
        <v/>
      </c>
      <c r="F376" s="4" t="str">
        <f t="shared" si="76"/>
        <v/>
      </c>
    </row>
    <row r="377" spans="2:6" ht="20.100000000000001" customHeight="1">
      <c r="B377" s="4" t="str">
        <f t="shared" si="72"/>
        <v/>
      </c>
      <c r="C377" s="1" t="str">
        <f t="shared" si="73"/>
        <v/>
      </c>
      <c r="D377" s="185" t="str">
        <f t="shared" si="74"/>
        <v/>
      </c>
      <c r="E377" s="186" t="str">
        <f t="shared" si="75"/>
        <v/>
      </c>
      <c r="F377" s="4" t="str">
        <f t="shared" si="76"/>
        <v/>
      </c>
    </row>
    <row r="378" spans="2:6" ht="20.100000000000001" customHeight="1">
      <c r="B378" s="4" t="str">
        <f t="shared" si="72"/>
        <v/>
      </c>
      <c r="C378" s="1" t="str">
        <f t="shared" si="73"/>
        <v/>
      </c>
      <c r="D378" s="185" t="str">
        <f t="shared" si="74"/>
        <v/>
      </c>
      <c r="E378" s="186" t="str">
        <f t="shared" si="75"/>
        <v/>
      </c>
      <c r="F378" s="4" t="str">
        <f t="shared" si="76"/>
        <v/>
      </c>
    </row>
    <row r="379" spans="2:6" ht="20.100000000000001" customHeight="1">
      <c r="B379" s="4" t="str">
        <f t="shared" ref="B379:B418" si="77">IF(L183="","",L183)</f>
        <v/>
      </c>
      <c r="C379" s="1" t="str">
        <f t="shared" ref="C379:C418" si="78">IF(M183="","",M183)</f>
        <v/>
      </c>
      <c r="D379" s="185" t="str">
        <f t="shared" ref="D379:D418" si="79">IF(N183="","",N183)</f>
        <v/>
      </c>
      <c r="E379" s="186" t="str">
        <f t="shared" ref="E379:E418" si="80">IF(O183="","",O183)</f>
        <v/>
      </c>
      <c r="F379" s="4" t="str">
        <f t="shared" ref="F379:F418" si="81">IF(P183="","",P183)</f>
        <v/>
      </c>
    </row>
    <row r="380" spans="2:6" ht="20.100000000000001" customHeight="1">
      <c r="B380" s="4" t="str">
        <f t="shared" si="77"/>
        <v/>
      </c>
      <c r="C380" s="1" t="str">
        <f t="shared" si="78"/>
        <v/>
      </c>
      <c r="D380" s="185" t="str">
        <f t="shared" si="79"/>
        <v/>
      </c>
      <c r="E380" s="186" t="str">
        <f t="shared" si="80"/>
        <v/>
      </c>
      <c r="F380" s="4" t="str">
        <f t="shared" si="81"/>
        <v/>
      </c>
    </row>
    <row r="381" spans="2:6" ht="20.100000000000001" customHeight="1">
      <c r="B381" s="4" t="str">
        <f t="shared" si="77"/>
        <v/>
      </c>
      <c r="C381" s="1" t="str">
        <f t="shared" si="78"/>
        <v/>
      </c>
      <c r="D381" s="185" t="str">
        <f t="shared" si="79"/>
        <v/>
      </c>
      <c r="E381" s="186" t="str">
        <f t="shared" si="80"/>
        <v/>
      </c>
      <c r="F381" s="4" t="str">
        <f t="shared" si="81"/>
        <v/>
      </c>
    </row>
    <row r="382" spans="2:6" ht="20.100000000000001" customHeight="1">
      <c r="B382" s="4" t="str">
        <f t="shared" si="77"/>
        <v/>
      </c>
      <c r="C382" s="1" t="str">
        <f t="shared" si="78"/>
        <v/>
      </c>
      <c r="D382" s="185" t="str">
        <f t="shared" si="79"/>
        <v/>
      </c>
      <c r="E382" s="186" t="str">
        <f t="shared" si="80"/>
        <v/>
      </c>
      <c r="F382" s="4" t="str">
        <f t="shared" si="81"/>
        <v/>
      </c>
    </row>
    <row r="383" spans="2:6" ht="20.100000000000001" customHeight="1">
      <c r="B383" s="4" t="str">
        <f t="shared" si="77"/>
        <v/>
      </c>
      <c r="C383" s="1" t="str">
        <f t="shared" si="78"/>
        <v/>
      </c>
      <c r="D383" s="185" t="str">
        <f t="shared" si="79"/>
        <v/>
      </c>
      <c r="E383" s="186" t="str">
        <f t="shared" si="80"/>
        <v/>
      </c>
      <c r="F383" s="4" t="str">
        <f t="shared" si="81"/>
        <v/>
      </c>
    </row>
    <row r="384" spans="2:6" ht="20.100000000000001" customHeight="1">
      <c r="B384" s="4" t="str">
        <f t="shared" si="77"/>
        <v/>
      </c>
      <c r="C384" s="1" t="str">
        <f t="shared" si="78"/>
        <v/>
      </c>
      <c r="D384" s="185" t="str">
        <f t="shared" si="79"/>
        <v/>
      </c>
      <c r="E384" s="186" t="str">
        <f t="shared" si="80"/>
        <v/>
      </c>
      <c r="F384" s="4" t="str">
        <f t="shared" si="81"/>
        <v/>
      </c>
    </row>
    <row r="385" spans="2:6" ht="20.100000000000001" customHeight="1">
      <c r="B385" s="4" t="str">
        <f t="shared" si="77"/>
        <v/>
      </c>
      <c r="C385" s="1" t="str">
        <f t="shared" si="78"/>
        <v/>
      </c>
      <c r="D385" s="185" t="str">
        <f t="shared" si="79"/>
        <v/>
      </c>
      <c r="E385" s="186" t="str">
        <f t="shared" si="80"/>
        <v/>
      </c>
      <c r="F385" s="4" t="str">
        <f t="shared" si="81"/>
        <v/>
      </c>
    </row>
    <row r="386" spans="2:6" ht="20.100000000000001" customHeight="1">
      <c r="B386" s="4" t="str">
        <f t="shared" si="77"/>
        <v/>
      </c>
      <c r="C386" s="1" t="str">
        <f t="shared" si="78"/>
        <v/>
      </c>
      <c r="D386" s="185" t="str">
        <f t="shared" si="79"/>
        <v/>
      </c>
      <c r="E386" s="186" t="str">
        <f t="shared" si="80"/>
        <v/>
      </c>
      <c r="F386" s="4" t="str">
        <f t="shared" si="81"/>
        <v/>
      </c>
    </row>
    <row r="387" spans="2:6" ht="20.100000000000001" customHeight="1">
      <c r="B387" s="4" t="str">
        <f t="shared" si="77"/>
        <v/>
      </c>
      <c r="C387" s="1" t="str">
        <f t="shared" si="78"/>
        <v/>
      </c>
      <c r="D387" s="185" t="str">
        <f t="shared" si="79"/>
        <v/>
      </c>
      <c r="E387" s="186" t="str">
        <f t="shared" si="80"/>
        <v/>
      </c>
      <c r="F387" s="4" t="str">
        <f t="shared" si="81"/>
        <v/>
      </c>
    </row>
    <row r="388" spans="2:6" ht="20.100000000000001" customHeight="1">
      <c r="B388" s="4" t="str">
        <f t="shared" si="77"/>
        <v/>
      </c>
      <c r="C388" s="1" t="str">
        <f t="shared" si="78"/>
        <v/>
      </c>
      <c r="D388" s="185" t="str">
        <f t="shared" si="79"/>
        <v/>
      </c>
      <c r="E388" s="186" t="str">
        <f t="shared" si="80"/>
        <v/>
      </c>
      <c r="F388" s="4" t="str">
        <f t="shared" si="81"/>
        <v/>
      </c>
    </row>
    <row r="389" spans="2:6" ht="20.100000000000001" customHeight="1">
      <c r="B389" s="4" t="str">
        <f t="shared" si="77"/>
        <v/>
      </c>
      <c r="C389" s="1" t="str">
        <f t="shared" si="78"/>
        <v/>
      </c>
      <c r="D389" s="185" t="str">
        <f t="shared" si="79"/>
        <v/>
      </c>
      <c r="E389" s="186" t="str">
        <f t="shared" si="80"/>
        <v/>
      </c>
      <c r="F389" s="4" t="str">
        <f t="shared" si="81"/>
        <v/>
      </c>
    </row>
    <row r="390" spans="2:6" ht="20.100000000000001" customHeight="1">
      <c r="B390" s="4" t="str">
        <f t="shared" si="77"/>
        <v/>
      </c>
      <c r="C390" s="1" t="str">
        <f t="shared" si="78"/>
        <v/>
      </c>
      <c r="D390" s="185" t="str">
        <f t="shared" si="79"/>
        <v/>
      </c>
      <c r="E390" s="186" t="str">
        <f t="shared" si="80"/>
        <v/>
      </c>
      <c r="F390" s="4" t="str">
        <f t="shared" si="81"/>
        <v/>
      </c>
    </row>
    <row r="391" spans="2:6" ht="20.100000000000001" customHeight="1">
      <c r="B391" s="4" t="str">
        <f t="shared" si="77"/>
        <v/>
      </c>
      <c r="C391" s="1" t="str">
        <f t="shared" si="78"/>
        <v/>
      </c>
      <c r="D391" s="185" t="str">
        <f t="shared" si="79"/>
        <v/>
      </c>
      <c r="E391" s="186" t="str">
        <f t="shared" si="80"/>
        <v/>
      </c>
      <c r="F391" s="4" t="str">
        <f t="shared" si="81"/>
        <v/>
      </c>
    </row>
    <row r="392" spans="2:6" ht="20.100000000000001" customHeight="1">
      <c r="B392" s="4" t="str">
        <f t="shared" si="77"/>
        <v/>
      </c>
      <c r="C392" s="1" t="str">
        <f t="shared" si="78"/>
        <v/>
      </c>
      <c r="D392" s="185" t="str">
        <f t="shared" si="79"/>
        <v/>
      </c>
      <c r="E392" s="186" t="str">
        <f t="shared" si="80"/>
        <v/>
      </c>
      <c r="F392" s="4" t="str">
        <f t="shared" si="81"/>
        <v/>
      </c>
    </row>
    <row r="393" spans="2:6" ht="20.100000000000001" customHeight="1">
      <c r="B393" s="4" t="str">
        <f t="shared" si="77"/>
        <v/>
      </c>
      <c r="C393" s="1" t="str">
        <f t="shared" si="78"/>
        <v/>
      </c>
      <c r="D393" s="185" t="str">
        <f t="shared" si="79"/>
        <v/>
      </c>
      <c r="E393" s="186" t="str">
        <f t="shared" si="80"/>
        <v/>
      </c>
      <c r="F393" s="4" t="str">
        <f t="shared" si="81"/>
        <v/>
      </c>
    </row>
    <row r="394" spans="2:6" ht="20.100000000000001" customHeight="1">
      <c r="B394" s="4" t="str">
        <f t="shared" si="77"/>
        <v/>
      </c>
      <c r="C394" s="1" t="str">
        <f t="shared" si="78"/>
        <v/>
      </c>
      <c r="D394" s="185" t="str">
        <f t="shared" si="79"/>
        <v/>
      </c>
      <c r="E394" s="186" t="str">
        <f t="shared" si="80"/>
        <v/>
      </c>
      <c r="F394" s="4" t="str">
        <f t="shared" si="81"/>
        <v/>
      </c>
    </row>
    <row r="395" spans="2:6" ht="20.100000000000001" customHeight="1">
      <c r="B395" s="4" t="str">
        <f t="shared" si="77"/>
        <v/>
      </c>
      <c r="C395" s="1" t="str">
        <f t="shared" si="78"/>
        <v/>
      </c>
      <c r="D395" s="185" t="str">
        <f t="shared" si="79"/>
        <v/>
      </c>
      <c r="E395" s="186" t="str">
        <f t="shared" si="80"/>
        <v/>
      </c>
      <c r="F395" s="4" t="str">
        <f t="shared" si="81"/>
        <v/>
      </c>
    </row>
    <row r="396" spans="2:6" ht="20.100000000000001" customHeight="1">
      <c r="B396" s="4" t="str">
        <f t="shared" si="77"/>
        <v/>
      </c>
      <c r="C396" s="1" t="str">
        <f t="shared" si="78"/>
        <v/>
      </c>
      <c r="D396" s="185" t="str">
        <f t="shared" si="79"/>
        <v/>
      </c>
      <c r="E396" s="186" t="str">
        <f t="shared" si="80"/>
        <v/>
      </c>
      <c r="F396" s="4" t="str">
        <f t="shared" si="81"/>
        <v/>
      </c>
    </row>
    <row r="397" spans="2:6" ht="20.100000000000001" customHeight="1">
      <c r="B397" s="4" t="str">
        <f t="shared" si="77"/>
        <v/>
      </c>
      <c r="C397" s="1" t="str">
        <f t="shared" si="78"/>
        <v/>
      </c>
      <c r="D397" s="185" t="str">
        <f t="shared" si="79"/>
        <v/>
      </c>
      <c r="E397" s="186" t="str">
        <f t="shared" si="80"/>
        <v/>
      </c>
      <c r="F397" s="4" t="str">
        <f t="shared" si="81"/>
        <v/>
      </c>
    </row>
    <row r="398" spans="2:6" ht="20.100000000000001" customHeight="1">
      <c r="B398" s="4" t="str">
        <f t="shared" si="77"/>
        <v/>
      </c>
      <c r="C398" s="1" t="str">
        <f t="shared" si="78"/>
        <v/>
      </c>
      <c r="D398" s="185" t="str">
        <f t="shared" si="79"/>
        <v/>
      </c>
      <c r="E398" s="186" t="str">
        <f t="shared" si="80"/>
        <v/>
      </c>
      <c r="F398" s="4" t="str">
        <f t="shared" si="81"/>
        <v/>
      </c>
    </row>
    <row r="399" spans="2:6" ht="20.100000000000001" customHeight="1">
      <c r="B399" s="4" t="str">
        <f t="shared" si="77"/>
        <v/>
      </c>
      <c r="C399" s="1" t="str">
        <f t="shared" si="78"/>
        <v/>
      </c>
      <c r="D399" s="185" t="str">
        <f t="shared" si="79"/>
        <v/>
      </c>
      <c r="E399" s="186" t="str">
        <f t="shared" si="80"/>
        <v/>
      </c>
      <c r="F399" s="4" t="str">
        <f t="shared" si="81"/>
        <v/>
      </c>
    </row>
    <row r="400" spans="2:6" ht="20.100000000000001" customHeight="1">
      <c r="B400" s="4" t="str">
        <f t="shared" si="77"/>
        <v/>
      </c>
      <c r="C400" s="1" t="str">
        <f t="shared" si="78"/>
        <v/>
      </c>
      <c r="D400" s="185" t="str">
        <f t="shared" si="79"/>
        <v/>
      </c>
      <c r="E400" s="186" t="str">
        <f t="shared" si="80"/>
        <v/>
      </c>
      <c r="F400" s="4" t="str">
        <f t="shared" si="81"/>
        <v/>
      </c>
    </row>
    <row r="401" spans="2:6" ht="20.100000000000001" customHeight="1">
      <c r="B401" s="4" t="str">
        <f t="shared" si="77"/>
        <v/>
      </c>
      <c r="C401" s="1" t="str">
        <f t="shared" si="78"/>
        <v/>
      </c>
      <c r="D401" s="185" t="str">
        <f t="shared" si="79"/>
        <v/>
      </c>
      <c r="E401" s="186" t="str">
        <f t="shared" si="80"/>
        <v/>
      </c>
      <c r="F401" s="4" t="str">
        <f t="shared" si="81"/>
        <v/>
      </c>
    </row>
    <row r="402" spans="2:6" ht="20.100000000000001" customHeight="1">
      <c r="B402" s="4" t="str">
        <f t="shared" si="77"/>
        <v/>
      </c>
      <c r="C402" s="1" t="str">
        <f t="shared" si="78"/>
        <v/>
      </c>
      <c r="D402" s="185" t="str">
        <f t="shared" si="79"/>
        <v/>
      </c>
      <c r="E402" s="186" t="str">
        <f t="shared" si="80"/>
        <v/>
      </c>
      <c r="F402" s="4" t="str">
        <f t="shared" si="81"/>
        <v/>
      </c>
    </row>
    <row r="403" spans="2:6" ht="20.100000000000001" customHeight="1">
      <c r="B403" s="4" t="str">
        <f t="shared" si="77"/>
        <v/>
      </c>
      <c r="C403" s="1" t="str">
        <f t="shared" si="78"/>
        <v/>
      </c>
      <c r="D403" s="185" t="str">
        <f t="shared" si="79"/>
        <v/>
      </c>
      <c r="E403" s="186" t="str">
        <f t="shared" si="80"/>
        <v/>
      </c>
      <c r="F403" s="4" t="str">
        <f t="shared" si="81"/>
        <v/>
      </c>
    </row>
    <row r="404" spans="2:6" ht="20.100000000000001" customHeight="1">
      <c r="B404" s="4" t="str">
        <f t="shared" si="77"/>
        <v/>
      </c>
      <c r="C404" s="1" t="str">
        <f t="shared" si="78"/>
        <v/>
      </c>
      <c r="D404" s="185" t="str">
        <f t="shared" si="79"/>
        <v/>
      </c>
      <c r="E404" s="186" t="str">
        <f t="shared" si="80"/>
        <v/>
      </c>
      <c r="F404" s="4" t="str">
        <f t="shared" si="81"/>
        <v/>
      </c>
    </row>
    <row r="405" spans="2:6" ht="20.100000000000001" customHeight="1">
      <c r="B405" s="4" t="str">
        <f t="shared" si="77"/>
        <v/>
      </c>
      <c r="C405" s="1" t="str">
        <f t="shared" si="78"/>
        <v/>
      </c>
      <c r="D405" s="185" t="str">
        <f t="shared" si="79"/>
        <v/>
      </c>
      <c r="E405" s="186" t="str">
        <f t="shared" si="80"/>
        <v/>
      </c>
      <c r="F405" s="4" t="str">
        <f t="shared" si="81"/>
        <v/>
      </c>
    </row>
    <row r="406" spans="2:6" ht="20.100000000000001" customHeight="1">
      <c r="B406" s="4" t="str">
        <f t="shared" si="77"/>
        <v/>
      </c>
      <c r="C406" s="1" t="str">
        <f t="shared" si="78"/>
        <v/>
      </c>
      <c r="D406" s="185" t="str">
        <f t="shared" si="79"/>
        <v/>
      </c>
      <c r="E406" s="186" t="str">
        <f t="shared" si="80"/>
        <v/>
      </c>
      <c r="F406" s="4" t="str">
        <f t="shared" si="81"/>
        <v/>
      </c>
    </row>
    <row r="407" spans="2:6" ht="20.100000000000001" customHeight="1">
      <c r="B407" s="4" t="str">
        <f t="shared" si="77"/>
        <v/>
      </c>
      <c r="C407" s="1" t="str">
        <f t="shared" si="78"/>
        <v/>
      </c>
      <c r="D407" s="185" t="str">
        <f t="shared" si="79"/>
        <v/>
      </c>
      <c r="E407" s="186" t="str">
        <f t="shared" si="80"/>
        <v/>
      </c>
      <c r="F407" s="4" t="str">
        <f t="shared" si="81"/>
        <v/>
      </c>
    </row>
    <row r="408" spans="2:6" ht="20.100000000000001" customHeight="1">
      <c r="B408" s="4" t="str">
        <f t="shared" si="77"/>
        <v/>
      </c>
      <c r="C408" s="1" t="str">
        <f t="shared" si="78"/>
        <v/>
      </c>
      <c r="D408" s="185" t="str">
        <f t="shared" si="79"/>
        <v/>
      </c>
      <c r="E408" s="186" t="str">
        <f t="shared" si="80"/>
        <v/>
      </c>
      <c r="F408" s="4" t="str">
        <f t="shared" si="81"/>
        <v/>
      </c>
    </row>
    <row r="409" spans="2:6" ht="20.100000000000001" customHeight="1">
      <c r="B409" s="4" t="str">
        <f t="shared" si="77"/>
        <v/>
      </c>
      <c r="C409" s="1" t="str">
        <f t="shared" si="78"/>
        <v/>
      </c>
      <c r="D409" s="185" t="str">
        <f t="shared" si="79"/>
        <v/>
      </c>
      <c r="E409" s="186" t="str">
        <f t="shared" si="80"/>
        <v/>
      </c>
      <c r="F409" s="4" t="str">
        <f t="shared" si="81"/>
        <v/>
      </c>
    </row>
    <row r="410" spans="2:6" ht="20.100000000000001" customHeight="1">
      <c r="B410" s="4" t="str">
        <f t="shared" si="77"/>
        <v/>
      </c>
      <c r="C410" s="1" t="str">
        <f t="shared" si="78"/>
        <v/>
      </c>
      <c r="D410" s="185" t="str">
        <f t="shared" si="79"/>
        <v/>
      </c>
      <c r="E410" s="186" t="str">
        <f t="shared" si="80"/>
        <v/>
      </c>
      <c r="F410" s="4" t="str">
        <f t="shared" si="81"/>
        <v/>
      </c>
    </row>
    <row r="411" spans="2:6" ht="20.100000000000001" customHeight="1">
      <c r="B411" s="4" t="str">
        <f t="shared" si="77"/>
        <v/>
      </c>
      <c r="C411" s="1" t="str">
        <f t="shared" si="78"/>
        <v/>
      </c>
      <c r="D411" s="185" t="str">
        <f t="shared" si="79"/>
        <v/>
      </c>
      <c r="E411" s="186" t="str">
        <f t="shared" si="80"/>
        <v/>
      </c>
      <c r="F411" s="4" t="str">
        <f t="shared" si="81"/>
        <v/>
      </c>
    </row>
    <row r="412" spans="2:6" ht="20.100000000000001" customHeight="1">
      <c r="B412" s="4" t="str">
        <f t="shared" si="77"/>
        <v/>
      </c>
      <c r="C412" s="1" t="str">
        <f t="shared" si="78"/>
        <v/>
      </c>
      <c r="D412" s="185" t="str">
        <f t="shared" si="79"/>
        <v/>
      </c>
      <c r="E412" s="186" t="str">
        <f t="shared" si="80"/>
        <v/>
      </c>
      <c r="F412" s="4" t="str">
        <f t="shared" si="81"/>
        <v/>
      </c>
    </row>
    <row r="413" spans="2:6" ht="20.100000000000001" customHeight="1">
      <c r="B413" s="4" t="str">
        <f t="shared" si="77"/>
        <v/>
      </c>
      <c r="C413" s="1" t="str">
        <f t="shared" si="78"/>
        <v/>
      </c>
      <c r="D413" s="185" t="str">
        <f t="shared" si="79"/>
        <v/>
      </c>
      <c r="E413" s="186" t="str">
        <f t="shared" si="80"/>
        <v/>
      </c>
      <c r="F413" s="4" t="str">
        <f t="shared" si="81"/>
        <v/>
      </c>
    </row>
    <row r="414" spans="2:6" ht="20.100000000000001" customHeight="1">
      <c r="B414" s="4" t="str">
        <f t="shared" si="77"/>
        <v/>
      </c>
      <c r="C414" s="1" t="str">
        <f t="shared" si="78"/>
        <v/>
      </c>
      <c r="D414" s="185" t="str">
        <f t="shared" si="79"/>
        <v/>
      </c>
      <c r="E414" s="186" t="str">
        <f t="shared" si="80"/>
        <v/>
      </c>
      <c r="F414" s="4" t="str">
        <f t="shared" si="81"/>
        <v/>
      </c>
    </row>
    <row r="415" spans="2:6" ht="20.100000000000001" customHeight="1">
      <c r="B415" s="4" t="str">
        <f t="shared" si="77"/>
        <v/>
      </c>
      <c r="C415" s="1" t="str">
        <f t="shared" si="78"/>
        <v/>
      </c>
      <c r="D415" s="185" t="str">
        <f t="shared" si="79"/>
        <v/>
      </c>
      <c r="E415" s="186" t="str">
        <f t="shared" si="80"/>
        <v/>
      </c>
      <c r="F415" s="4" t="str">
        <f t="shared" si="81"/>
        <v/>
      </c>
    </row>
    <row r="416" spans="2:6" ht="20.100000000000001" customHeight="1">
      <c r="B416" s="4" t="str">
        <f t="shared" si="77"/>
        <v/>
      </c>
      <c r="C416" s="1" t="str">
        <f t="shared" si="78"/>
        <v/>
      </c>
      <c r="D416" s="185" t="str">
        <f t="shared" si="79"/>
        <v/>
      </c>
      <c r="E416" s="186" t="str">
        <f t="shared" si="80"/>
        <v/>
      </c>
      <c r="F416" s="4" t="str">
        <f t="shared" si="81"/>
        <v/>
      </c>
    </row>
    <row r="417" spans="2:6" ht="20.100000000000001" customHeight="1">
      <c r="B417" s="4" t="str">
        <f t="shared" si="77"/>
        <v/>
      </c>
      <c r="C417" s="1" t="str">
        <f t="shared" si="78"/>
        <v/>
      </c>
      <c r="D417" s="185" t="str">
        <f t="shared" si="79"/>
        <v/>
      </c>
      <c r="E417" s="186" t="str">
        <f t="shared" si="80"/>
        <v/>
      </c>
      <c r="F417" s="4" t="str">
        <f t="shared" si="81"/>
        <v/>
      </c>
    </row>
    <row r="418" spans="2:6" ht="20.100000000000001" customHeight="1">
      <c r="B418" s="4" t="str">
        <f t="shared" si="77"/>
        <v/>
      </c>
      <c r="C418" s="1" t="str">
        <f t="shared" si="78"/>
        <v/>
      </c>
      <c r="D418" s="185" t="str">
        <f t="shared" si="79"/>
        <v/>
      </c>
      <c r="E418" s="186" t="str">
        <f t="shared" si="80"/>
        <v/>
      </c>
      <c r="F418" s="4" t="str">
        <f t="shared" si="81"/>
        <v/>
      </c>
    </row>
    <row r="419" spans="2:6" ht="20.100000000000001" customHeight="1">
      <c r="B419" s="4" t="str">
        <f t="shared" ref="B419" si="82">IF(L243="","",L243)</f>
        <v/>
      </c>
      <c r="C419" s="1" t="str">
        <f t="shared" ref="C419" si="83">IF(M243="","",M243)</f>
        <v/>
      </c>
      <c r="D419" s="185" t="str">
        <f t="shared" ref="D419" si="84">IF(N243="","",N243)</f>
        <v/>
      </c>
      <c r="E419" s="186" t="str">
        <f t="shared" ref="E419" si="85">IF(O243="","",O243)</f>
        <v/>
      </c>
      <c r="F419" s="4" t="str">
        <f t="shared" ref="F419" si="86">IF(P243="","",P243)</f>
        <v/>
      </c>
    </row>
  </sheetData>
  <sheetProtection algorithmName="SHA-512" hashValue="fpmeyceh0d1ESxB2w/IbInDSVJowBzHq6ChF1WU8lDhHb4YJLYFxdMFrjmZ3fIXWP1M+AulVWMU6lnFYTGPCaQ==" saltValue="mNf9fiILP3wUDT+BdX/osQ==" spinCount="100000" sheet="1" objects="1" scenarios="1" selectLockedCells="1" selectUnlockedCells="1"/>
  <mergeCells count="3">
    <mergeCell ref="H2:K2"/>
    <mergeCell ref="L2:P2"/>
    <mergeCell ref="B252:F256"/>
  </mergeCells>
  <conditionalFormatting sqref="B260:F419">
    <cfRule type="expression" dxfId="79" priority="2">
      <formula>$B260&lt;&gt;""</formula>
    </cfRule>
  </conditionalFormatting>
  <printOptions horizontalCentered="1"/>
  <pageMargins left="0.59055118110236227" right="0.59055118110236227" top="0.59055118110236227" bottom="0.59055118110236227" header="0.19685039370078741" footer="0.19685039370078741"/>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47"/>
  <sheetViews>
    <sheetView showGridLines="0" workbookViewId="0">
      <selection activeCell="C8" sqref="C8:C10"/>
    </sheetView>
  </sheetViews>
  <sheetFormatPr defaultColWidth="9.140625" defaultRowHeight="30" customHeight="1"/>
  <cols>
    <col min="1" max="1" width="5.7109375" style="80" customWidth="1"/>
    <col min="2" max="2" width="6.7109375" style="82" customWidth="1"/>
    <col min="3" max="3" width="15.7109375" style="80" customWidth="1"/>
    <col min="4" max="4" width="15" style="85" bestFit="1" customWidth="1"/>
    <col min="5" max="5" width="14.7109375" style="85" customWidth="1"/>
    <col min="6" max="6" width="35.7109375" style="80" customWidth="1"/>
    <col min="7" max="7" width="12" style="80" customWidth="1"/>
    <col min="8" max="8" width="15.7109375" style="80" customWidth="1"/>
    <col min="9" max="9" width="12.7109375" style="84" customWidth="1"/>
    <col min="10" max="10" width="14.7109375" style="85" customWidth="1"/>
    <col min="11" max="13" width="15.7109375" style="80" customWidth="1"/>
    <col min="14" max="14" width="70.7109375" style="80" customWidth="1"/>
    <col min="15" max="963" width="11.42578125" style="80" customWidth="1"/>
    <col min="964" max="16384" width="9.140625" style="80"/>
  </cols>
  <sheetData>
    <row r="1" spans="2:14" ht="20.100000000000001" customHeight="1">
      <c r="B1" s="316" t="s">
        <v>129</v>
      </c>
      <c r="C1" s="316"/>
      <c r="D1" s="316"/>
      <c r="E1" s="316"/>
      <c r="F1" s="316"/>
      <c r="G1" s="316"/>
      <c r="H1" s="316"/>
      <c r="I1" s="316"/>
      <c r="J1" s="316"/>
      <c r="K1" s="316"/>
      <c r="L1" s="316"/>
      <c r="M1" s="316"/>
      <c r="N1" s="316"/>
    </row>
    <row r="2" spans="2:14" ht="9.9499999999999993" customHeight="1">
      <c r="B2" s="64"/>
      <c r="C2" s="64"/>
      <c r="D2" s="64"/>
      <c r="E2" s="64"/>
      <c r="F2" s="64"/>
      <c r="G2" s="64"/>
      <c r="H2" s="64"/>
      <c r="I2" s="79"/>
      <c r="J2" s="64"/>
      <c r="K2" s="64"/>
      <c r="L2" s="64"/>
      <c r="M2" s="64"/>
      <c r="N2" s="64"/>
    </row>
    <row r="3" spans="2:14" ht="20.100000000000001" customHeight="1">
      <c r="B3" s="81" t="s">
        <v>71</v>
      </c>
      <c r="D3" s="347" t="str">
        <f>IF('RELACIÓN FACTURAS ACTUACIÓN 1'!N3="","",'RELACIÓN FACTURAS ACTUACIÓN 1'!N3)</f>
        <v/>
      </c>
      <c r="E3" s="347"/>
      <c r="F3" s="83"/>
      <c r="G3" s="83"/>
      <c r="H3" s="83"/>
      <c r="J3" s="83"/>
      <c r="K3" s="83"/>
      <c r="L3" s="83"/>
      <c r="M3" s="83"/>
      <c r="N3" s="83"/>
    </row>
    <row r="4" spans="2:14" ht="9.9499999999999993" customHeight="1" thickBot="1"/>
    <row r="5" spans="2:14" s="86" customFormat="1" ht="30" customHeight="1">
      <c r="B5" s="345" t="s">
        <v>73</v>
      </c>
      <c r="C5" s="337" t="s">
        <v>93</v>
      </c>
      <c r="D5" s="337" t="s">
        <v>130</v>
      </c>
      <c r="E5" s="344" t="s">
        <v>131</v>
      </c>
      <c r="F5" s="344"/>
      <c r="G5" s="344"/>
      <c r="H5" s="344"/>
      <c r="I5" s="344"/>
      <c r="J5" s="344"/>
      <c r="K5" s="337" t="s">
        <v>132</v>
      </c>
      <c r="L5" s="348" t="s">
        <v>133</v>
      </c>
      <c r="M5" s="349"/>
      <c r="N5" s="324" t="s">
        <v>134</v>
      </c>
    </row>
    <row r="6" spans="2:14" s="86" customFormat="1" ht="60" customHeight="1" thickBot="1">
      <c r="B6" s="346"/>
      <c r="C6" s="336"/>
      <c r="D6" s="336"/>
      <c r="E6" s="336" t="s">
        <v>135</v>
      </c>
      <c r="F6" s="336"/>
      <c r="G6" s="87" t="s">
        <v>136</v>
      </c>
      <c r="H6" s="87" t="s">
        <v>137</v>
      </c>
      <c r="I6" s="88" t="s">
        <v>94</v>
      </c>
      <c r="J6" s="89" t="s">
        <v>138</v>
      </c>
      <c r="K6" s="336"/>
      <c r="L6" s="350"/>
      <c r="M6" s="351"/>
      <c r="N6" s="325"/>
    </row>
    <row r="7" spans="2:14" s="90" customFormat="1" ht="9.9499999999999993" customHeight="1" thickBot="1">
      <c r="I7" s="54"/>
    </row>
    <row r="8" spans="2:14" s="1" customFormat="1" ht="30" customHeight="1">
      <c r="B8" s="338">
        <v>1</v>
      </c>
      <c r="C8" s="341"/>
      <c r="D8" s="333"/>
      <c r="E8" s="187" t="s">
        <v>139</v>
      </c>
      <c r="F8" s="69"/>
      <c r="G8" s="67"/>
      <c r="H8" s="70"/>
      <c r="I8" s="71"/>
      <c r="J8" s="72"/>
      <c r="K8" s="91"/>
      <c r="L8" s="352" t="str">
        <f>IF(AND(J8="",J9="",J10=""),"",IF(AND(J8&lt;&gt;"",OR(J9="",J10="")),"APORTAR DOS OFERTAS ALTERNATIVAS O INFORME JUSTIFICATIVO",IF(D8&lt;=MIN(J8:J10),"","INSERTAR INFORME JUSTIFICATIVO")))</f>
        <v/>
      </c>
      <c r="M8" s="355"/>
      <c r="N8" s="93"/>
    </row>
    <row r="9" spans="2:14" s="1" customFormat="1" ht="30" customHeight="1">
      <c r="B9" s="339"/>
      <c r="C9" s="342"/>
      <c r="D9" s="334"/>
      <c r="E9" s="188" t="s">
        <v>140</v>
      </c>
      <c r="F9" s="73"/>
      <c r="G9" s="15"/>
      <c r="H9" s="16"/>
      <c r="I9" s="74"/>
      <c r="J9" s="17"/>
      <c r="K9" s="66"/>
      <c r="L9" s="353"/>
      <c r="M9" s="356"/>
      <c r="N9" s="94"/>
    </row>
    <row r="10" spans="2:14" s="1" customFormat="1" ht="30" customHeight="1" thickBot="1">
      <c r="B10" s="340"/>
      <c r="C10" s="343"/>
      <c r="D10" s="335"/>
      <c r="E10" s="189" t="s">
        <v>140</v>
      </c>
      <c r="F10" s="75"/>
      <c r="G10" s="68"/>
      <c r="H10" s="76"/>
      <c r="I10" s="77"/>
      <c r="J10" s="78"/>
      <c r="K10" s="92"/>
      <c r="L10" s="354"/>
      <c r="M10" s="357"/>
      <c r="N10" s="95"/>
    </row>
    <row r="11" spans="2:14" s="1" customFormat="1" ht="9.9499999999999993" customHeight="1" thickBot="1"/>
    <row r="12" spans="2:14" s="1" customFormat="1" ht="30" customHeight="1">
      <c r="B12" s="338">
        <v>2</v>
      </c>
      <c r="C12" s="341"/>
      <c r="D12" s="333"/>
      <c r="E12" s="187" t="s">
        <v>139</v>
      </c>
      <c r="F12" s="69"/>
      <c r="G12" s="67"/>
      <c r="H12" s="70"/>
      <c r="I12" s="71"/>
      <c r="J12" s="72"/>
      <c r="K12" s="91"/>
      <c r="L12" s="352" t="str">
        <f>IF(AND(J12="",J13="",J14=""),"",IF(AND(J12&lt;&gt;"",OR(J13="",J14="")),"APORTAR DOS OFERTAS ALTERNATIVAS O INFORME JUSTIFICATIVO",IF(D12&lt;=MIN(J12:J14),"","INSERTAR INFORME JUSTIFICATIVO")))</f>
        <v/>
      </c>
      <c r="M12" s="355"/>
      <c r="N12" s="96"/>
    </row>
    <row r="13" spans="2:14" s="1" customFormat="1" ht="30" customHeight="1">
      <c r="B13" s="339"/>
      <c r="C13" s="342"/>
      <c r="D13" s="334"/>
      <c r="E13" s="188" t="s">
        <v>140</v>
      </c>
      <c r="F13" s="73"/>
      <c r="G13" s="15"/>
      <c r="H13" s="16"/>
      <c r="I13" s="74"/>
      <c r="J13" s="17"/>
      <c r="K13" s="66"/>
      <c r="L13" s="353"/>
      <c r="M13" s="356"/>
      <c r="N13" s="97"/>
    </row>
    <row r="14" spans="2:14" s="1" customFormat="1" ht="30" customHeight="1" thickBot="1">
      <c r="B14" s="340"/>
      <c r="C14" s="343"/>
      <c r="D14" s="335"/>
      <c r="E14" s="189" t="s">
        <v>140</v>
      </c>
      <c r="F14" s="75"/>
      <c r="G14" s="68"/>
      <c r="H14" s="76"/>
      <c r="I14" s="77"/>
      <c r="J14" s="78"/>
      <c r="K14" s="92"/>
      <c r="L14" s="354"/>
      <c r="M14" s="357"/>
      <c r="N14" s="98"/>
    </row>
    <row r="15" spans="2:14" s="1" customFormat="1" ht="9.9499999999999993" customHeight="1" thickBot="1"/>
    <row r="16" spans="2:14" s="1" customFormat="1" ht="30" customHeight="1">
      <c r="B16" s="338">
        <v>3</v>
      </c>
      <c r="C16" s="341"/>
      <c r="D16" s="333"/>
      <c r="E16" s="187" t="s">
        <v>139</v>
      </c>
      <c r="F16" s="69"/>
      <c r="G16" s="67"/>
      <c r="H16" s="70"/>
      <c r="I16" s="71"/>
      <c r="J16" s="72"/>
      <c r="K16" s="91"/>
      <c r="L16" s="352" t="str">
        <f>IF(AND(J16="",J17="",J18=""),"",IF(AND(J16&lt;&gt;"",OR(J17="",J18="")),"APORTAR DOS OFERTAS ALTERNATIVAS O INFORME JUSTIFICATIVO",IF(D16&lt;=MIN(J16:J18),"","INSERTAR INFORME JUSTIFICATIVO")))</f>
        <v/>
      </c>
      <c r="M16" s="355"/>
      <c r="N16" s="96"/>
    </row>
    <row r="17" spans="2:14" s="1" customFormat="1" ht="30" customHeight="1">
      <c r="B17" s="339"/>
      <c r="C17" s="342"/>
      <c r="D17" s="334"/>
      <c r="E17" s="188" t="s">
        <v>140</v>
      </c>
      <c r="F17" s="73"/>
      <c r="G17" s="15"/>
      <c r="H17" s="16"/>
      <c r="I17" s="74"/>
      <c r="J17" s="17"/>
      <c r="K17" s="66"/>
      <c r="L17" s="353"/>
      <c r="M17" s="356"/>
      <c r="N17" s="97"/>
    </row>
    <row r="18" spans="2:14" s="1" customFormat="1" ht="30" customHeight="1" thickBot="1">
      <c r="B18" s="340"/>
      <c r="C18" s="343"/>
      <c r="D18" s="335"/>
      <c r="E18" s="189" t="s">
        <v>140</v>
      </c>
      <c r="F18" s="75"/>
      <c r="G18" s="68"/>
      <c r="H18" s="76"/>
      <c r="I18" s="77"/>
      <c r="J18" s="78"/>
      <c r="K18" s="92"/>
      <c r="L18" s="354"/>
      <c r="M18" s="357"/>
      <c r="N18" s="98"/>
    </row>
    <row r="19" spans="2:14" s="1" customFormat="1" ht="9.9499999999999993" customHeight="1" thickBot="1"/>
    <row r="20" spans="2:14" s="1" customFormat="1" ht="30" customHeight="1">
      <c r="B20" s="338">
        <v>4</v>
      </c>
      <c r="C20" s="341"/>
      <c r="D20" s="333"/>
      <c r="E20" s="187" t="s">
        <v>139</v>
      </c>
      <c r="F20" s="69"/>
      <c r="G20" s="67"/>
      <c r="H20" s="70"/>
      <c r="I20" s="71"/>
      <c r="J20" s="72"/>
      <c r="K20" s="91"/>
      <c r="L20" s="352" t="str">
        <f>IF(AND(J20="",J21="",J22=""),"",IF(AND(J20&lt;&gt;"",OR(J21="",J22="")),"APORTAR DOS OFERTAS ALTERNATIVAS O INFORME JUSTIFICATIVO",IF(D20&lt;=MIN(J20:J22),"","INSERTAR INFORME JUSTIFICATIVO")))</f>
        <v/>
      </c>
      <c r="M20" s="355"/>
      <c r="N20" s="96"/>
    </row>
    <row r="21" spans="2:14" s="1" customFormat="1" ht="30" customHeight="1">
      <c r="B21" s="339"/>
      <c r="C21" s="342"/>
      <c r="D21" s="334"/>
      <c r="E21" s="188" t="s">
        <v>140</v>
      </c>
      <c r="F21" s="73"/>
      <c r="G21" s="15"/>
      <c r="H21" s="16"/>
      <c r="I21" s="74"/>
      <c r="J21" s="17"/>
      <c r="K21" s="66"/>
      <c r="L21" s="353"/>
      <c r="M21" s="356"/>
      <c r="N21" s="97"/>
    </row>
    <row r="22" spans="2:14" s="1" customFormat="1" ht="30" customHeight="1" thickBot="1">
      <c r="B22" s="340"/>
      <c r="C22" s="343"/>
      <c r="D22" s="335"/>
      <c r="E22" s="189" t="s">
        <v>140</v>
      </c>
      <c r="F22" s="75"/>
      <c r="G22" s="68"/>
      <c r="H22" s="76"/>
      <c r="I22" s="77"/>
      <c r="J22" s="78"/>
      <c r="K22" s="92"/>
      <c r="L22" s="354"/>
      <c r="M22" s="357"/>
      <c r="N22" s="98"/>
    </row>
    <row r="23" spans="2:14" s="1" customFormat="1" ht="9.9499999999999993" customHeight="1" thickBot="1"/>
    <row r="24" spans="2:14" s="1" customFormat="1" ht="30" customHeight="1">
      <c r="B24" s="338">
        <v>5</v>
      </c>
      <c r="C24" s="341"/>
      <c r="D24" s="333"/>
      <c r="E24" s="187" t="s">
        <v>139</v>
      </c>
      <c r="F24" s="69"/>
      <c r="G24" s="67"/>
      <c r="H24" s="70"/>
      <c r="I24" s="71"/>
      <c r="J24" s="72"/>
      <c r="K24" s="91"/>
      <c r="L24" s="352" t="str">
        <f>IF(AND(J24="",J25="",J26=""),"",IF(AND(J24&lt;&gt;"",OR(J25="",J26="")),"APORTAR DOS OFERTAS ALTERNATIVAS O INFORME JUSTIFICATIVO",IF(D24&lt;=MIN(J24:J26),"","INSERTAR INFORME JUSTIFICATIVO")))</f>
        <v/>
      </c>
      <c r="M24" s="355"/>
      <c r="N24" s="96"/>
    </row>
    <row r="25" spans="2:14" s="1" customFormat="1" ht="30" customHeight="1">
      <c r="B25" s="339"/>
      <c r="C25" s="342"/>
      <c r="D25" s="334"/>
      <c r="E25" s="188" t="s">
        <v>140</v>
      </c>
      <c r="F25" s="73"/>
      <c r="G25" s="15"/>
      <c r="H25" s="16"/>
      <c r="I25" s="74"/>
      <c r="J25" s="17"/>
      <c r="K25" s="66"/>
      <c r="L25" s="353"/>
      <c r="M25" s="356"/>
      <c r="N25" s="97"/>
    </row>
    <row r="26" spans="2:14" s="1" customFormat="1" ht="30" customHeight="1" thickBot="1">
      <c r="B26" s="340"/>
      <c r="C26" s="343"/>
      <c r="D26" s="335"/>
      <c r="E26" s="189" t="s">
        <v>140</v>
      </c>
      <c r="F26" s="75"/>
      <c r="G26" s="68"/>
      <c r="H26" s="76"/>
      <c r="I26" s="77"/>
      <c r="J26" s="78"/>
      <c r="K26" s="92"/>
      <c r="L26" s="354"/>
      <c r="M26" s="357"/>
      <c r="N26" s="98"/>
    </row>
    <row r="27" spans="2:14" s="1" customFormat="1" ht="9.9499999999999993" customHeight="1" thickBot="1"/>
    <row r="28" spans="2:14" s="1" customFormat="1" ht="30" customHeight="1">
      <c r="B28" s="338">
        <v>6</v>
      </c>
      <c r="C28" s="341"/>
      <c r="D28" s="333"/>
      <c r="E28" s="187" t="s">
        <v>139</v>
      </c>
      <c r="F28" s="69"/>
      <c r="G28" s="67"/>
      <c r="H28" s="70"/>
      <c r="I28" s="71"/>
      <c r="J28" s="72"/>
      <c r="K28" s="91"/>
      <c r="L28" s="352" t="str">
        <f>IF(AND(J28="",J29="",J30=""),"",IF(AND(J28&lt;&gt;"",OR(J29="",J30="")),"APORTAR DOS OFERTAS ALTERNATIVAS O INFORME JUSTIFICATIVO",IF(D28&lt;=MIN(J28:J30),"","INSERTAR INFORME JUSTIFICATIVO")))</f>
        <v/>
      </c>
      <c r="M28" s="355"/>
      <c r="N28" s="96"/>
    </row>
    <row r="29" spans="2:14" s="1" customFormat="1" ht="30" customHeight="1">
      <c r="B29" s="339"/>
      <c r="C29" s="342"/>
      <c r="D29" s="334"/>
      <c r="E29" s="188" t="s">
        <v>140</v>
      </c>
      <c r="F29" s="73"/>
      <c r="G29" s="15"/>
      <c r="H29" s="16"/>
      <c r="I29" s="74"/>
      <c r="J29" s="17"/>
      <c r="K29" s="66"/>
      <c r="L29" s="353"/>
      <c r="M29" s="356"/>
      <c r="N29" s="97"/>
    </row>
    <row r="30" spans="2:14" s="1" customFormat="1" ht="30" customHeight="1" thickBot="1">
      <c r="B30" s="340"/>
      <c r="C30" s="343"/>
      <c r="D30" s="335"/>
      <c r="E30" s="189" t="s">
        <v>140</v>
      </c>
      <c r="F30" s="75"/>
      <c r="G30" s="68"/>
      <c r="H30" s="76"/>
      <c r="I30" s="77"/>
      <c r="J30" s="78"/>
      <c r="K30" s="92"/>
      <c r="L30" s="354"/>
      <c r="M30" s="357"/>
      <c r="N30" s="98"/>
    </row>
    <row r="31" spans="2:14" s="1" customFormat="1" ht="9.9499999999999993" customHeight="1" thickBot="1"/>
    <row r="32" spans="2:14" s="1" customFormat="1" ht="30" customHeight="1">
      <c r="B32" s="338">
        <v>7</v>
      </c>
      <c r="C32" s="341"/>
      <c r="D32" s="333"/>
      <c r="E32" s="187" t="s">
        <v>139</v>
      </c>
      <c r="F32" s="69"/>
      <c r="G32" s="67"/>
      <c r="H32" s="70"/>
      <c r="I32" s="71"/>
      <c r="J32" s="72"/>
      <c r="K32" s="91"/>
      <c r="L32" s="352" t="str">
        <f>IF(AND(J32="",J33="",J34=""),"",IF(AND(J32&lt;&gt;"",OR(J33="",J34="")),"APORTAR DOS OFERTAS ALTERNATIVAS O INFORME JUSTIFICATIVO",IF(D32&lt;=MIN(J32:J34),"","INSERTAR INFORME JUSTIFICATIVO")))</f>
        <v/>
      </c>
      <c r="M32" s="355"/>
      <c r="N32" s="96"/>
    </row>
    <row r="33" spans="2:14" s="1" customFormat="1" ht="30" customHeight="1">
      <c r="B33" s="339"/>
      <c r="C33" s="342"/>
      <c r="D33" s="334"/>
      <c r="E33" s="188" t="s">
        <v>140</v>
      </c>
      <c r="F33" s="73"/>
      <c r="G33" s="15"/>
      <c r="H33" s="16"/>
      <c r="I33" s="74"/>
      <c r="J33" s="17"/>
      <c r="K33" s="66"/>
      <c r="L33" s="353"/>
      <c r="M33" s="356"/>
      <c r="N33" s="97"/>
    </row>
    <row r="34" spans="2:14" s="1" customFormat="1" ht="30" customHeight="1" thickBot="1">
      <c r="B34" s="340"/>
      <c r="C34" s="343"/>
      <c r="D34" s="335"/>
      <c r="E34" s="189" t="s">
        <v>140</v>
      </c>
      <c r="F34" s="75"/>
      <c r="G34" s="68"/>
      <c r="H34" s="76"/>
      <c r="I34" s="77"/>
      <c r="J34" s="78"/>
      <c r="K34" s="92"/>
      <c r="L34" s="354"/>
      <c r="M34" s="357"/>
      <c r="N34" s="98"/>
    </row>
    <row r="35" spans="2:14" s="1" customFormat="1" ht="9.9499999999999993" customHeight="1" thickBot="1"/>
    <row r="36" spans="2:14" s="1" customFormat="1" ht="30" customHeight="1">
      <c r="B36" s="338">
        <v>8</v>
      </c>
      <c r="C36" s="341"/>
      <c r="D36" s="333"/>
      <c r="E36" s="187" t="s">
        <v>139</v>
      </c>
      <c r="F36" s="69"/>
      <c r="G36" s="67"/>
      <c r="H36" s="70"/>
      <c r="I36" s="71"/>
      <c r="J36" s="72"/>
      <c r="K36" s="91"/>
      <c r="L36" s="352" t="str">
        <f>IF(AND(J36="",J37="",J38=""),"",IF(AND(J36&lt;&gt;"",OR(J37="",J38="")),"APORTAR DOS OFERTAS ALTERNATIVAS O INFORME JUSTIFICATIVO",IF(D36&lt;=MIN(J36:J38),"","INSERTAR INFORME JUSTIFICATIVO")))</f>
        <v/>
      </c>
      <c r="M36" s="355"/>
      <c r="N36" s="96"/>
    </row>
    <row r="37" spans="2:14" s="1" customFormat="1" ht="30" customHeight="1">
      <c r="B37" s="339"/>
      <c r="C37" s="342"/>
      <c r="D37" s="334"/>
      <c r="E37" s="188" t="s">
        <v>140</v>
      </c>
      <c r="F37" s="73"/>
      <c r="G37" s="15"/>
      <c r="H37" s="16"/>
      <c r="I37" s="74"/>
      <c r="J37" s="17"/>
      <c r="K37" s="66"/>
      <c r="L37" s="353"/>
      <c r="M37" s="356"/>
      <c r="N37" s="97"/>
    </row>
    <row r="38" spans="2:14" s="1" customFormat="1" ht="30" customHeight="1" thickBot="1">
      <c r="B38" s="340"/>
      <c r="C38" s="343"/>
      <c r="D38" s="335"/>
      <c r="E38" s="189" t="s">
        <v>140</v>
      </c>
      <c r="F38" s="75"/>
      <c r="G38" s="68"/>
      <c r="H38" s="76"/>
      <c r="I38" s="77"/>
      <c r="J38" s="78"/>
      <c r="K38" s="92"/>
      <c r="L38" s="354"/>
      <c r="M38" s="357"/>
      <c r="N38" s="98"/>
    </row>
    <row r="39" spans="2:14" s="1" customFormat="1" ht="9.9499999999999993" customHeight="1" thickBot="1"/>
    <row r="40" spans="2:14" s="1" customFormat="1" ht="30" customHeight="1">
      <c r="B40" s="338">
        <v>9</v>
      </c>
      <c r="C40" s="341"/>
      <c r="D40" s="333"/>
      <c r="E40" s="187" t="s">
        <v>139</v>
      </c>
      <c r="F40" s="69"/>
      <c r="G40" s="67"/>
      <c r="H40" s="70"/>
      <c r="I40" s="71"/>
      <c r="J40" s="72"/>
      <c r="K40" s="91"/>
      <c r="L40" s="352" t="str">
        <f>IF(AND(J40="",J41="",J42=""),"",IF(AND(J40&lt;&gt;"",OR(J41="",J42="")),"APORTAR DOS OFERTAS ALTERNATIVAS O INFORME JUSTIFICATIVO",IF(D40&lt;=MIN(J40:J42),"","INSERTAR INFORME JUSTIFICATIVO")))</f>
        <v/>
      </c>
      <c r="M40" s="355"/>
      <c r="N40" s="96"/>
    </row>
    <row r="41" spans="2:14" s="1" customFormat="1" ht="30" customHeight="1">
      <c r="B41" s="339"/>
      <c r="C41" s="342"/>
      <c r="D41" s="334"/>
      <c r="E41" s="188" t="s">
        <v>140</v>
      </c>
      <c r="F41" s="73"/>
      <c r="G41" s="15"/>
      <c r="H41" s="16"/>
      <c r="I41" s="74"/>
      <c r="J41" s="17"/>
      <c r="K41" s="66"/>
      <c r="L41" s="353"/>
      <c r="M41" s="356"/>
      <c r="N41" s="97"/>
    </row>
    <row r="42" spans="2:14" s="1" customFormat="1" ht="30" customHeight="1" thickBot="1">
      <c r="B42" s="340"/>
      <c r="C42" s="343"/>
      <c r="D42" s="335"/>
      <c r="E42" s="189" t="s">
        <v>140</v>
      </c>
      <c r="F42" s="75"/>
      <c r="G42" s="68"/>
      <c r="H42" s="76"/>
      <c r="I42" s="77"/>
      <c r="J42" s="78"/>
      <c r="K42" s="92"/>
      <c r="L42" s="354"/>
      <c r="M42" s="357"/>
      <c r="N42" s="98"/>
    </row>
    <row r="43" spans="2:14" s="1" customFormat="1" ht="9.9499999999999993" customHeight="1" thickBot="1"/>
    <row r="44" spans="2:14" s="1" customFormat="1" ht="30" customHeight="1">
      <c r="B44" s="338">
        <v>10</v>
      </c>
      <c r="C44" s="341"/>
      <c r="D44" s="333"/>
      <c r="E44" s="187" t="s">
        <v>139</v>
      </c>
      <c r="F44" s="69"/>
      <c r="G44" s="67"/>
      <c r="H44" s="70"/>
      <c r="I44" s="71"/>
      <c r="J44" s="72"/>
      <c r="K44" s="91"/>
      <c r="L44" s="352" t="str">
        <f>IF(AND(J44="",J45="",J46=""),"",IF(AND(J44&lt;&gt;"",OR(J45="",J46="")),"APORTAR DOS OFERTAS ALTERNATIVAS O INFORME JUSTIFICATIVO",IF(D44&lt;=MIN(J44:J46),"","INSERTAR INFORME JUSTIFICATIVO")))</f>
        <v/>
      </c>
      <c r="M44" s="355"/>
      <c r="N44" s="96"/>
    </row>
    <row r="45" spans="2:14" s="1" customFormat="1" ht="30" customHeight="1">
      <c r="B45" s="339"/>
      <c r="C45" s="342"/>
      <c r="D45" s="334"/>
      <c r="E45" s="188" t="s">
        <v>140</v>
      </c>
      <c r="F45" s="73"/>
      <c r="G45" s="15"/>
      <c r="H45" s="16"/>
      <c r="I45" s="74"/>
      <c r="J45" s="17"/>
      <c r="K45" s="66"/>
      <c r="L45" s="353"/>
      <c r="M45" s="356"/>
      <c r="N45" s="97"/>
    </row>
    <row r="46" spans="2:14" s="1" customFormat="1" ht="30" customHeight="1" thickBot="1">
      <c r="B46" s="340"/>
      <c r="C46" s="343"/>
      <c r="D46" s="335"/>
      <c r="E46" s="189" t="s">
        <v>140</v>
      </c>
      <c r="F46" s="75"/>
      <c r="G46" s="68"/>
      <c r="H46" s="76"/>
      <c r="I46" s="77"/>
      <c r="J46" s="78"/>
      <c r="K46" s="92"/>
      <c r="L46" s="354"/>
      <c r="M46" s="357"/>
      <c r="N46" s="98"/>
    </row>
    <row r="47" spans="2:14" s="1" customFormat="1" ht="9.9499999999999993" customHeight="1"/>
  </sheetData>
  <sheetProtection algorithmName="SHA-512" hashValue="uFFcvYaiOnk50wmBqm34apOLgKYTEeR1GzpcltkXlJgojwwL875RMvTkKUAqH647DxvA5JmIXnuu5GAD/C5Wxw==" saltValue="DVc+pyh93H3wuFUGp2GUrg==" spinCount="100000" sheet="1" selectLockedCells="1"/>
  <mergeCells count="60">
    <mergeCell ref="L36:L38"/>
    <mergeCell ref="M36:M38"/>
    <mergeCell ref="L40:L42"/>
    <mergeCell ref="M40:M42"/>
    <mergeCell ref="L44:L46"/>
    <mergeCell ref="M44:M46"/>
    <mergeCell ref="L24:L26"/>
    <mergeCell ref="M24:M26"/>
    <mergeCell ref="L28:L30"/>
    <mergeCell ref="M28:M30"/>
    <mergeCell ref="L32:L34"/>
    <mergeCell ref="M32:M34"/>
    <mergeCell ref="M12:M14"/>
    <mergeCell ref="L16:L18"/>
    <mergeCell ref="M16:M18"/>
    <mergeCell ref="L20:L22"/>
    <mergeCell ref="M20:M22"/>
    <mergeCell ref="L12:L14"/>
    <mergeCell ref="D3:E3"/>
    <mergeCell ref="D5:D6"/>
    <mergeCell ref="L5:M6"/>
    <mergeCell ref="L8:L10"/>
    <mergeCell ref="M8:M10"/>
    <mergeCell ref="B20:B22"/>
    <mergeCell ref="C20:C22"/>
    <mergeCell ref="B24:B26"/>
    <mergeCell ref="C24:C26"/>
    <mergeCell ref="D20:D22"/>
    <mergeCell ref="D24:D2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s>
  <phoneticPr fontId="12" type="noConversion"/>
  <conditionalFormatting sqref="L8:L10">
    <cfRule type="cellIs" dxfId="78" priority="35" operator="notEqual">
      <formula>""</formula>
    </cfRule>
  </conditionalFormatting>
  <conditionalFormatting sqref="L12:L14">
    <cfRule type="cellIs" dxfId="77" priority="33" operator="notEqual">
      <formula>""</formula>
    </cfRule>
  </conditionalFormatting>
  <conditionalFormatting sqref="L16:L18">
    <cfRule type="cellIs" dxfId="76" priority="15" operator="notEqual">
      <formula>""</formula>
    </cfRule>
  </conditionalFormatting>
  <conditionalFormatting sqref="L20:L22">
    <cfRule type="cellIs" dxfId="75" priority="13" operator="notEqual">
      <formula>""</formula>
    </cfRule>
  </conditionalFormatting>
  <conditionalFormatting sqref="L24:L26">
    <cfRule type="cellIs" dxfId="74" priority="11" operator="notEqual">
      <formula>""</formula>
    </cfRule>
  </conditionalFormatting>
  <conditionalFormatting sqref="L28:L30">
    <cfRule type="cellIs" dxfId="73" priority="9" operator="notEqual">
      <formula>""</formula>
    </cfRule>
  </conditionalFormatting>
  <conditionalFormatting sqref="L32:L34">
    <cfRule type="cellIs" dxfId="72" priority="7" operator="notEqual">
      <formula>""</formula>
    </cfRule>
  </conditionalFormatting>
  <conditionalFormatting sqref="L36:L38">
    <cfRule type="cellIs" dxfId="71" priority="5" operator="notEqual">
      <formula>""</formula>
    </cfRule>
  </conditionalFormatting>
  <conditionalFormatting sqref="L40:L42">
    <cfRule type="cellIs" dxfId="70" priority="3" operator="notEqual">
      <formula>""</formula>
    </cfRule>
  </conditionalFormatting>
  <conditionalFormatting sqref="L44:L46">
    <cfRule type="cellIs" dxfId="69" priority="1" operator="notEqual">
      <formula>""</formula>
    </cfRule>
  </conditionalFormatting>
  <conditionalFormatting sqref="M8">
    <cfRule type="cellIs" dxfId="68" priority="54" operator="equal">
      <formula>"INSERTAR INFORME JUSTIFICATIVO"</formula>
    </cfRule>
  </conditionalFormatting>
  <conditionalFormatting sqref="M12">
    <cfRule type="cellIs" dxfId="67" priority="34" operator="equal">
      <formula>"INSERTAR INFORME JUSTIFICATIVO"</formula>
    </cfRule>
  </conditionalFormatting>
  <conditionalFormatting sqref="M16">
    <cfRule type="cellIs" dxfId="66" priority="16" operator="equal">
      <formula>"INSERTAR INFORME JUSTIFICATIVO"</formula>
    </cfRule>
  </conditionalFormatting>
  <conditionalFormatting sqref="M20">
    <cfRule type="cellIs" dxfId="65" priority="14" operator="equal">
      <formula>"INSERTAR INFORME JUSTIFICATIVO"</formula>
    </cfRule>
  </conditionalFormatting>
  <conditionalFormatting sqref="M24">
    <cfRule type="cellIs" dxfId="64" priority="12" operator="equal">
      <formula>"INSERTAR INFORME JUSTIFICATIVO"</formula>
    </cfRule>
  </conditionalFormatting>
  <conditionalFormatting sqref="M28">
    <cfRule type="cellIs" dxfId="63" priority="10" operator="equal">
      <formula>"INSERTAR INFORME JUSTIFICATIVO"</formula>
    </cfRule>
  </conditionalFormatting>
  <conditionalFormatting sqref="M32">
    <cfRule type="cellIs" dxfId="62" priority="8" operator="equal">
      <formula>"INSERTAR INFORME JUSTIFICATIVO"</formula>
    </cfRule>
  </conditionalFormatting>
  <conditionalFormatting sqref="M36">
    <cfRule type="cellIs" dxfId="61" priority="6" operator="equal">
      <formula>"INSERTAR INFORME JUSTIFICATIVO"</formula>
    </cfRule>
  </conditionalFormatting>
  <conditionalFormatting sqref="M40">
    <cfRule type="cellIs" dxfId="60" priority="4" operator="equal">
      <formula>"INSERTAR INFORME JUSTIFICATIVO"</formula>
    </cfRule>
  </conditionalFormatting>
  <conditionalFormatting sqref="M44">
    <cfRule type="cellIs" dxfId="59" priority="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50" firstPageNumber="0" orientation="landscape"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ED6A06B35734596BD92D60A6E05F6" ma:contentTypeVersion="3" ma:contentTypeDescription="Crear nuevo documento." ma:contentTypeScope="" ma:versionID="a64b027b40ff147d1125729d84886856">
  <xsd:schema xmlns:xsd="http://www.w3.org/2001/XMLSchema" xmlns:xs="http://www.w3.org/2001/XMLSchema" xmlns:p="http://schemas.microsoft.com/office/2006/metadata/properties" xmlns:ns2="9953b447-7627-4c94-abc2-4272d89c20e7" targetNamespace="http://schemas.microsoft.com/office/2006/metadata/properties" ma:root="true" ma:fieldsID="07976c3346c6abb53ed07813b2cf54f1" ns2:_="">
    <xsd:import namespace="9953b447-7627-4c94-abc2-4272d89c20e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3b447-7627-4c94-abc2-4272d89c2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993F2B-0DF1-4953-9B69-70C660320250}"/>
</file>

<file path=customXml/itemProps2.xml><?xml version="1.0" encoding="utf-8"?>
<ds:datastoreItem xmlns:ds="http://schemas.openxmlformats.org/officeDocument/2006/customXml" ds:itemID="{5F4D2DCA-E3A1-4B38-92C7-DB69EF40D957}"/>
</file>

<file path=customXml/itemProps3.xml><?xml version="1.0" encoding="utf-8"?>
<ds:datastoreItem xmlns:ds="http://schemas.openxmlformats.org/officeDocument/2006/customXml" ds:itemID="{E02E12B8-8ECA-4BFF-9D57-70E0ACEF4F5A}"/>
</file>

<file path=docProps/app.xml><?xml version="1.0" encoding="utf-8"?>
<Properties xmlns="http://schemas.openxmlformats.org/officeDocument/2006/extended-properties" xmlns:vt="http://schemas.openxmlformats.org/officeDocument/2006/docPropsVTypes">
  <Application>Microsoft Excel Online</Application>
  <Manager/>
  <Company>PC NEW &amp;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Vicente Marco Adrián</cp:lastModifiedBy>
  <cp:revision>8</cp:revision>
  <dcterms:created xsi:type="dcterms:W3CDTF">2009-10-30T09:49:52Z</dcterms:created>
  <dcterms:modified xsi:type="dcterms:W3CDTF">2026-01-30T11:48:23Z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0x010100FC6ED6A06B35734596BD92D60A6E05F6</vt:lpwstr>
  </property>
  <property fmtid="{D5CDD505-2E9C-101B-9397-08002B2CF9AE}" pid="10" name="MediaServiceImageTags">
    <vt:lpwstr/>
  </property>
</Properties>
</file>