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institutofomentomurcia.sharepoint.com/sites/innv/Documentos compartidos/Innovación/P11 AYUDAS INFO/IDI2026/2. Convocatoria_I+D_2026/Impresos/"/>
    </mc:Choice>
  </mc:AlternateContent>
  <xr:revisionPtr revIDLastSave="0" documentId="8_{E82C5F78-93B6-4E74-946D-A0EF141956C3}" xr6:coauthVersionLast="47" xr6:coauthVersionMax="47" xr10:uidLastSave="{00000000-0000-0000-0000-000000000000}"/>
  <bookViews>
    <workbookView xWindow="-120" yWindow="-120" windowWidth="29040" windowHeight="15720" tabRatio="806" xr2:uid="{90A63FE5-037C-41FE-AEF9-23DE88180762}"/>
  </bookViews>
  <sheets>
    <sheet name="INSTRUCCIONES" sheetId="25" r:id="rId1"/>
    <sheet name="DATOS" sheetId="1" r:id="rId2"/>
    <sheet name="ESTRUCTURA PROYECTO" sheetId="13" r:id="rId3"/>
    <sheet name="GASTOS COLABORACIONES EXTERNAS" sheetId="9" r:id="rId4"/>
    <sheet name="RRHH" sheetId="8" r:id="rId5"/>
    <sheet name="CRONOGRAMA" sheetId="12" r:id="rId6"/>
    <sheet name="DEDICACIÓN TEC-1" sheetId="15" r:id="rId7"/>
    <sheet name="DEDICACIÓN TEC-2" sheetId="16" r:id="rId8"/>
    <sheet name="DEDICACIÓN TEC-3" sheetId="17" r:id="rId9"/>
    <sheet name="DEDICACIÓN TEC-4" sheetId="18" r:id="rId10"/>
    <sheet name="DEDICACIÓN TEC-5" sheetId="19" r:id="rId11"/>
    <sheet name="DEDICACIÓN TEC-6" sheetId="20" r:id="rId12"/>
    <sheet name="DEDICACIÓN TEC-7" sheetId="21" r:id="rId13"/>
    <sheet name="DEDICACIÓN TEC-8" sheetId="22" r:id="rId14"/>
    <sheet name="DEDICACIÓN TEC-9" sheetId="23" r:id="rId15"/>
    <sheet name="DEDICACIÓN TEC-10" sheetId="24" r:id="rId16"/>
    <sheet name="RESUMEN" sheetId="11" r:id="rId17"/>
    <sheet name="AUXILIAR" sheetId="14" r:id="rId18"/>
  </sheets>
  <definedNames>
    <definedName name="_xlnm.Print_Area" localSheetId="5">CRONOGRAMA!$A$1:$AH$77</definedName>
    <definedName name="_xlnm.Print_Area" localSheetId="1">DATOS!$B$1:$P$47</definedName>
    <definedName name="_xlnm.Print_Area" localSheetId="6">'DEDICACIÓN TEC-1'!$A$1:$AG$38</definedName>
    <definedName name="_xlnm.Print_Area" localSheetId="15">'DEDICACIÓN TEC-10'!$A$1:$AG$38</definedName>
    <definedName name="_xlnm.Print_Area" localSheetId="7">'DEDICACIÓN TEC-2'!$A$1:$AG$38</definedName>
    <definedName name="_xlnm.Print_Area" localSheetId="8">'DEDICACIÓN TEC-3'!$A$1:$AG$38</definedName>
    <definedName name="_xlnm.Print_Area" localSheetId="9">'DEDICACIÓN TEC-4'!$A$1:$AG$38</definedName>
    <definedName name="_xlnm.Print_Area" localSheetId="10">'DEDICACIÓN TEC-5'!$A$1:$AG$38</definedName>
    <definedName name="_xlnm.Print_Area" localSheetId="11">'DEDICACIÓN TEC-6'!$A$1:$AH$38</definedName>
    <definedName name="_xlnm.Print_Area" localSheetId="12">'DEDICACIÓN TEC-7'!$A$1:$AG$38</definedName>
    <definedName name="_xlnm.Print_Area" localSheetId="13">'DEDICACIÓN TEC-8'!$A$1:$AP$38</definedName>
    <definedName name="_xlnm.Print_Area" localSheetId="14">'DEDICACIÓN TEC-9'!$A$1:$AG$38</definedName>
    <definedName name="_xlnm.Print_Area" localSheetId="2">'ESTRUCTURA PROYECTO'!$J$1:$DU$52</definedName>
    <definedName name="_xlnm.Print_Area" localSheetId="3">'GASTOS COLABORACIONES EXTERNAS'!$A$1:$T$32</definedName>
    <definedName name="_xlnm.Print_Area" localSheetId="16">RESUMEN!$A$1:$AK$61</definedName>
    <definedName name="_xlnm.Print_Area" localSheetId="4">RRHH!$A$1:$AB$32</definedName>
    <definedName name="estructura">AUXILIAR!$R$27:$U$86</definedName>
    <definedName name="Print_Area" localSheetId="17">AUXILIAR!$A$1</definedName>
    <definedName name="Print_Area" localSheetId="5">CRONOGRAMA!$D$1:$AG$77</definedName>
    <definedName name="Print_Area" localSheetId="1">DATOS!$B$1:$P$47</definedName>
    <definedName name="Print_Area" localSheetId="6">'DEDICACIÓN TEC-1'!$A$1:$AF$37</definedName>
    <definedName name="Print_Area" localSheetId="15">'DEDICACIÓN TEC-10'!$A$1:$AF$36</definedName>
    <definedName name="Print_Area" localSheetId="7">'DEDICACIÓN TEC-2'!$A$1:$AF$36</definedName>
    <definedName name="Print_Area" localSheetId="8">'DEDICACIÓN TEC-3'!$A$1:$AF$36</definedName>
    <definedName name="Print_Area" localSheetId="9">'DEDICACIÓN TEC-4'!$A$1:$AF$36</definedName>
    <definedName name="Print_Area" localSheetId="10">'DEDICACIÓN TEC-5'!$A$1:$AF$36</definedName>
    <definedName name="Print_Area" localSheetId="11">'DEDICACIÓN TEC-6'!$A$1:$AF$36</definedName>
    <definedName name="Print_Area" localSheetId="12">'DEDICACIÓN TEC-7'!$A$1:$AF$36</definedName>
    <definedName name="Print_Area" localSheetId="13">'DEDICACIÓN TEC-8'!$A$1:$AF$36</definedName>
    <definedName name="Print_Area" localSheetId="14">'DEDICACIÓN TEC-9'!$A$1:$AF$36</definedName>
    <definedName name="Print_Area" localSheetId="2">'ESTRUCTURA PROYECTO'!$J$1:$AE$50,'ESTRUCTURA PROYECTO'!$AO$1:$BJ$50,'ESTRUCTURA PROYECTO'!$BT$1:$CO$50,'ESTRUCTURA PROYECTO'!$CY$1:$DT$50</definedName>
    <definedName name="Print_Area" localSheetId="3">'GASTOS COLABORACIONES EXTERNAS'!$A$1:$T$33</definedName>
    <definedName name="Print_Area" localSheetId="0">INSTRUCCIONES!$A$1:$P$67</definedName>
    <definedName name="Print_Area" localSheetId="16">RESUMEN!$A$1:$AK$61</definedName>
    <definedName name="Print_Area" localSheetId="4">RRHH!$A$1:$AB$32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4" l="1"/>
  <c r="A1" i="17"/>
  <c r="CV19" i="13" l="1"/>
  <c r="CU19" i="13"/>
  <c r="CV18" i="13"/>
  <c r="CU18" i="13"/>
  <c r="CV17" i="13"/>
  <c r="CU17" i="13"/>
  <c r="CV16" i="13"/>
  <c r="CU16" i="13"/>
  <c r="CV15" i="13"/>
  <c r="CU15" i="13"/>
  <c r="BQ45" i="13"/>
  <c r="BP45" i="13"/>
  <c r="BQ44" i="13"/>
  <c r="BP44" i="13"/>
  <c r="BQ43" i="13"/>
  <c r="BP43" i="13"/>
  <c r="BQ42" i="13"/>
  <c r="BP42" i="13"/>
  <c r="BQ41" i="13"/>
  <c r="BP41" i="13"/>
  <c r="BQ32" i="13"/>
  <c r="BP32" i="13"/>
  <c r="BQ31" i="13"/>
  <c r="BP31" i="13"/>
  <c r="BQ30" i="13"/>
  <c r="BP30" i="13"/>
  <c r="BQ29" i="13"/>
  <c r="BP29" i="13"/>
  <c r="BQ28" i="13"/>
  <c r="BP28" i="13"/>
  <c r="BQ19" i="13"/>
  <c r="BP19" i="13"/>
  <c r="BQ18" i="13"/>
  <c r="BP18" i="13"/>
  <c r="BQ17" i="13"/>
  <c r="BP17" i="13"/>
  <c r="BQ16" i="13"/>
  <c r="BP16" i="13"/>
  <c r="BQ15" i="13"/>
  <c r="BP15" i="13"/>
  <c r="AL45" i="13"/>
  <c r="AK45" i="13"/>
  <c r="AL44" i="13"/>
  <c r="AK44" i="13"/>
  <c r="AL43" i="13"/>
  <c r="AK43" i="13"/>
  <c r="AL42" i="13"/>
  <c r="AK42" i="13"/>
  <c r="AL41" i="13"/>
  <c r="AK41" i="13"/>
  <c r="AL32" i="13"/>
  <c r="AK32" i="13"/>
  <c r="AL31" i="13"/>
  <c r="AK31" i="13"/>
  <c r="AL30" i="13"/>
  <c r="AK30" i="13"/>
  <c r="AL29" i="13"/>
  <c r="AK29" i="13"/>
  <c r="AL28" i="13"/>
  <c r="AK28" i="13"/>
  <c r="AL19" i="13"/>
  <c r="AK19" i="13"/>
  <c r="AL18" i="13"/>
  <c r="AK18" i="13"/>
  <c r="AL17" i="13"/>
  <c r="AK17" i="13"/>
  <c r="AL16" i="13"/>
  <c r="AK16" i="13"/>
  <c r="AL15" i="13"/>
  <c r="AK15" i="13"/>
  <c r="G45" i="13"/>
  <c r="G44" i="13"/>
  <c r="G43" i="13"/>
  <c r="G42" i="13"/>
  <c r="G41" i="13"/>
  <c r="G32" i="13"/>
  <c r="G31" i="13"/>
  <c r="G30" i="13"/>
  <c r="G29" i="13"/>
  <c r="G28" i="13"/>
  <c r="G16" i="13"/>
  <c r="G17" i="13"/>
  <c r="G18" i="13"/>
  <c r="G19" i="13"/>
  <c r="G15" i="13"/>
  <c r="F45" i="13"/>
  <c r="F44" i="13"/>
  <c r="F43" i="13"/>
  <c r="F42" i="13"/>
  <c r="F41" i="13"/>
  <c r="F32" i="13"/>
  <c r="F31" i="13"/>
  <c r="F30" i="13"/>
  <c r="F29" i="13"/>
  <c r="F28" i="13"/>
  <c r="F16" i="13"/>
  <c r="F17" i="13"/>
  <c r="F18" i="13"/>
  <c r="F19" i="13"/>
  <c r="F15" i="13"/>
  <c r="E18" i="14"/>
  <c r="M47" i="11"/>
  <c r="C10" i="14"/>
  <c r="C9" i="14"/>
  <c r="S16" i="11"/>
  <c r="AH16" i="11" s="1"/>
  <c r="U13" i="9"/>
  <c r="U14" i="9"/>
  <c r="U15" i="9"/>
  <c r="U16" i="9"/>
  <c r="U12" i="9"/>
  <c r="AK14" i="13" l="1"/>
  <c r="BQ40" i="13"/>
  <c r="CV14" i="13"/>
  <c r="BP27" i="13"/>
  <c r="BP40" i="13"/>
  <c r="BP14" i="13"/>
  <c r="AK40" i="13"/>
  <c r="AL40" i="13"/>
  <c r="CU14" i="13"/>
  <c r="BQ14" i="13"/>
  <c r="BQ27" i="13"/>
  <c r="AK27" i="13"/>
  <c r="AL27" i="13"/>
  <c r="AL14" i="13"/>
  <c r="F40" i="13"/>
  <c r="G40" i="13"/>
  <c r="F27" i="13"/>
  <c r="G27" i="13"/>
  <c r="G14" i="13"/>
  <c r="F14" i="13"/>
  <c r="C11" i="14"/>
  <c r="B22" i="1"/>
  <c r="B1" i="14"/>
  <c r="CT19" i="13"/>
  <c r="CS19" i="13"/>
  <c r="CR19" i="13"/>
  <c r="CT18" i="13"/>
  <c r="CS18" i="13"/>
  <c r="CR18" i="13"/>
  <c r="CT17" i="13"/>
  <c r="CS17" i="13"/>
  <c r="CR17" i="13"/>
  <c r="CT16" i="13"/>
  <c r="CS16" i="13"/>
  <c r="CR16" i="13"/>
  <c r="CT15" i="13"/>
  <c r="CS15" i="13"/>
  <c r="CR15" i="13"/>
  <c r="BO45" i="13"/>
  <c r="BN45" i="13"/>
  <c r="BM45" i="13"/>
  <c r="BO44" i="13"/>
  <c r="BN44" i="13"/>
  <c r="BM44" i="13"/>
  <c r="BO43" i="13"/>
  <c r="BN43" i="13"/>
  <c r="BM43" i="13"/>
  <c r="BO42" i="13"/>
  <c r="BN42" i="13"/>
  <c r="BM42" i="13"/>
  <c r="BO41" i="13"/>
  <c r="BN41" i="13"/>
  <c r="BM41" i="13"/>
  <c r="BO32" i="13"/>
  <c r="BN32" i="13"/>
  <c r="BM32" i="13"/>
  <c r="BO31" i="13"/>
  <c r="BN31" i="13"/>
  <c r="BM31" i="13"/>
  <c r="BO30" i="13"/>
  <c r="BN30" i="13"/>
  <c r="BM30" i="13"/>
  <c r="BO29" i="13"/>
  <c r="BN29" i="13"/>
  <c r="BM29" i="13"/>
  <c r="BO28" i="13"/>
  <c r="BN28" i="13"/>
  <c r="BM28" i="13"/>
  <c r="BO19" i="13"/>
  <c r="BN19" i="13"/>
  <c r="BM19" i="13"/>
  <c r="BO18" i="13"/>
  <c r="BN18" i="13"/>
  <c r="BM18" i="13"/>
  <c r="BO17" i="13"/>
  <c r="BN17" i="13"/>
  <c r="BM17" i="13"/>
  <c r="BO16" i="13"/>
  <c r="BN16" i="13"/>
  <c r="BM16" i="13"/>
  <c r="BO15" i="13"/>
  <c r="BN15" i="13"/>
  <c r="BM15" i="13"/>
  <c r="AJ17" i="11"/>
  <c r="AJ18" i="11"/>
  <c r="K23" i="11"/>
  <c r="C19" i="14"/>
  <c r="C20" i="14" s="1"/>
  <c r="C21" i="14" s="1"/>
  <c r="AJ45" i="13"/>
  <c r="AI45" i="13"/>
  <c r="AH45" i="13"/>
  <c r="AJ44" i="13"/>
  <c r="AI44" i="13"/>
  <c r="AH44" i="13"/>
  <c r="AJ43" i="13"/>
  <c r="AI43" i="13"/>
  <c r="AH43" i="13"/>
  <c r="AJ42" i="13"/>
  <c r="AI42" i="13"/>
  <c r="AH42" i="13"/>
  <c r="AJ41" i="13"/>
  <c r="AI41" i="13"/>
  <c r="AH41" i="13"/>
  <c r="AJ32" i="13"/>
  <c r="AI32" i="13"/>
  <c r="AH32" i="13"/>
  <c r="AJ31" i="13"/>
  <c r="AI31" i="13"/>
  <c r="AH31" i="13"/>
  <c r="AJ30" i="13"/>
  <c r="AI30" i="13"/>
  <c r="AH30" i="13"/>
  <c r="AJ29" i="13"/>
  <c r="AI29" i="13"/>
  <c r="AH29" i="13"/>
  <c r="AJ28" i="13"/>
  <c r="AI28" i="13"/>
  <c r="AH28" i="13"/>
  <c r="AJ19" i="13"/>
  <c r="AI19" i="13"/>
  <c r="AH19" i="13"/>
  <c r="AJ18" i="13"/>
  <c r="AI18" i="13"/>
  <c r="AH18" i="13"/>
  <c r="AJ17" i="13"/>
  <c r="AI17" i="13"/>
  <c r="AH17" i="13"/>
  <c r="AJ16" i="13"/>
  <c r="AI16" i="13"/>
  <c r="AH16" i="13"/>
  <c r="AJ15" i="13"/>
  <c r="AI15" i="13"/>
  <c r="AH15" i="13"/>
  <c r="E45" i="13"/>
  <c r="D45" i="13"/>
  <c r="C45" i="13"/>
  <c r="E44" i="13"/>
  <c r="D44" i="13"/>
  <c r="C44" i="13"/>
  <c r="E43" i="13"/>
  <c r="D43" i="13"/>
  <c r="C43" i="13"/>
  <c r="E42" i="13"/>
  <c r="D42" i="13"/>
  <c r="C42" i="13"/>
  <c r="E41" i="13"/>
  <c r="D41" i="13"/>
  <c r="C41" i="13"/>
  <c r="AM14" i="13" l="1"/>
  <c r="BR40" i="13"/>
  <c r="CW14" i="13"/>
  <c r="AM40" i="13"/>
  <c r="BR27" i="13"/>
  <c r="BR14" i="13"/>
  <c r="AM27" i="13"/>
  <c r="BL44" i="13"/>
  <c r="H14" i="13"/>
  <c r="H27" i="13"/>
  <c r="H40" i="13"/>
  <c r="BL31" i="13"/>
  <c r="BL43" i="13"/>
  <c r="AG18" i="13"/>
  <c r="BL16" i="13"/>
  <c r="BL41" i="13"/>
  <c r="BL29" i="13"/>
  <c r="BL15" i="13"/>
  <c r="AG31" i="13"/>
  <c r="BL28" i="13"/>
  <c r="BL17" i="13"/>
  <c r="AG29" i="13"/>
  <c r="BL18" i="13"/>
  <c r="BL30" i="13"/>
  <c r="BL42" i="13"/>
  <c r="AG30" i="13"/>
  <c r="AG28" i="13"/>
  <c r="CQ15" i="13"/>
  <c r="CQ16" i="13"/>
  <c r="CQ17" i="13"/>
  <c r="CQ18" i="13"/>
  <c r="AG16" i="13"/>
  <c r="AG17" i="13"/>
  <c r="AG15" i="13"/>
  <c r="AG42" i="13"/>
  <c r="AG43" i="13"/>
  <c r="AG44" i="13"/>
  <c r="AG41" i="13"/>
  <c r="B43" i="13"/>
  <c r="B42" i="13"/>
  <c r="B44" i="13"/>
  <c r="B41" i="13"/>
  <c r="CQ19" i="13"/>
  <c r="CS14" i="13"/>
  <c r="CR14" i="13"/>
  <c r="CT14" i="13"/>
  <c r="BN27" i="13"/>
  <c r="BO40" i="13"/>
  <c r="BO14" i="13"/>
  <c r="BO27" i="13"/>
  <c r="BM40" i="13"/>
  <c r="BN14" i="13"/>
  <c r="BM27" i="13"/>
  <c r="BN40" i="13"/>
  <c r="BM14" i="13"/>
  <c r="AI40" i="13"/>
  <c r="AH27" i="13"/>
  <c r="AI27" i="13"/>
  <c r="AJ14" i="13"/>
  <c r="AH14" i="13"/>
  <c r="AJ27" i="13"/>
  <c r="AJ40" i="13"/>
  <c r="AH40" i="13"/>
  <c r="AI14" i="13"/>
  <c r="C40" i="13"/>
  <c r="E40" i="13"/>
  <c r="D40" i="13"/>
  <c r="N4" i="13" l="1"/>
  <c r="E32" i="13"/>
  <c r="D32" i="13"/>
  <c r="C32" i="13"/>
  <c r="E31" i="13"/>
  <c r="D31" i="13"/>
  <c r="C31" i="13"/>
  <c r="E30" i="13"/>
  <c r="D30" i="13"/>
  <c r="C30" i="13"/>
  <c r="E29" i="13"/>
  <c r="D29" i="13"/>
  <c r="C29" i="13"/>
  <c r="E28" i="13"/>
  <c r="D28" i="13"/>
  <c r="C28" i="13"/>
  <c r="C16" i="13"/>
  <c r="D16" i="13"/>
  <c r="E16" i="13"/>
  <c r="C17" i="13"/>
  <c r="D17" i="13"/>
  <c r="E17" i="13"/>
  <c r="C18" i="13"/>
  <c r="D18" i="13"/>
  <c r="E18" i="13"/>
  <c r="C19" i="13"/>
  <c r="D19" i="13"/>
  <c r="E19" i="13"/>
  <c r="D15" i="13"/>
  <c r="E15" i="13"/>
  <c r="C15" i="13"/>
  <c r="K15" i="11"/>
  <c r="K16" i="11"/>
  <c r="K17" i="11"/>
  <c r="K18" i="11"/>
  <c r="K19" i="11"/>
  <c r="K20" i="11"/>
  <c r="K21" i="11"/>
  <c r="K22" i="11"/>
  <c r="K14" i="11"/>
  <c r="AB15" i="11"/>
  <c r="AB16" i="11"/>
  <c r="AB17" i="11"/>
  <c r="AB18" i="11"/>
  <c r="AB14" i="11"/>
  <c r="S15" i="11"/>
  <c r="S17" i="11"/>
  <c r="S18" i="11"/>
  <c r="AL17" i="11" l="1"/>
  <c r="AH17" i="11"/>
  <c r="AL18" i="11"/>
  <c r="AH18" i="11"/>
  <c r="B31" i="13"/>
  <c r="B30" i="13"/>
  <c r="B29" i="13"/>
  <c r="B28" i="13"/>
  <c r="B17" i="13"/>
  <c r="B18" i="13"/>
  <c r="E27" i="13"/>
  <c r="D27" i="13"/>
  <c r="C27" i="13"/>
  <c r="B16" i="13"/>
  <c r="B15" i="13"/>
  <c r="D14" i="13"/>
  <c r="E14" i="13"/>
  <c r="C14" i="13"/>
  <c r="C4" i="14"/>
  <c r="C3" i="14"/>
  <c r="S14" i="11"/>
  <c r="AC13" i="8"/>
  <c r="AC14" i="8"/>
  <c r="AC15" i="8"/>
  <c r="AC16" i="8"/>
  <c r="AC17" i="8"/>
  <c r="AC18" i="8"/>
  <c r="AC19" i="8"/>
  <c r="AC20" i="8"/>
  <c r="AC21" i="8"/>
  <c r="AC12" i="8"/>
  <c r="AC11" i="8" l="1"/>
  <c r="C25" i="8" s="1"/>
  <c r="E13" i="14"/>
  <c r="AL16" i="11" s="1"/>
  <c r="E6" i="14"/>
  <c r="G5" i="12" l="1"/>
  <c r="S19" i="9"/>
  <c r="E43" i="14"/>
  <c r="E44" i="14" s="1"/>
  <c r="E45" i="14" s="1"/>
  <c r="E46" i="14" s="1"/>
  <c r="E47" i="14" s="1"/>
  <c r="E48" i="14" s="1"/>
  <c r="E49" i="14" s="1"/>
  <c r="E50" i="14" s="1"/>
  <c r="E51" i="14" s="1"/>
  <c r="E52" i="14" s="1"/>
  <c r="E53" i="14" s="1"/>
  <c r="E54" i="14" s="1"/>
  <c r="E55" i="14" s="1"/>
  <c r="E56" i="14" s="1"/>
  <c r="E57" i="14" s="1"/>
  <c r="E58" i="14" s="1"/>
  <c r="E59" i="14" s="1"/>
  <c r="E60" i="14" s="1"/>
  <c r="E61" i="14" s="1"/>
  <c r="E62" i="14" s="1"/>
  <c r="E63" i="14" s="1"/>
  <c r="E64" i="14" s="1"/>
  <c r="E65" i="14" s="1"/>
  <c r="E66" i="14" s="1"/>
  <c r="F40" i="14"/>
  <c r="F32" i="1" s="1"/>
  <c r="BS37" i="13"/>
  <c r="BL32" i="13" s="1"/>
  <c r="BS24" i="13"/>
  <c r="BL19" i="13" s="1"/>
  <c r="BS11" i="13"/>
  <c r="AG45" i="13" s="1"/>
  <c r="AN37" i="13"/>
  <c r="AG32" i="13" s="1"/>
  <c r="AN24" i="13"/>
  <c r="AG19" i="13" s="1"/>
  <c r="AN11" i="13"/>
  <c r="B45" i="13" s="1"/>
  <c r="I37" i="13"/>
  <c r="B32" i="13" s="1"/>
  <c r="I24" i="13"/>
  <c r="B19" i="13" s="1"/>
  <c r="K20" i="13" s="1"/>
  <c r="I11" i="13"/>
  <c r="CX11" i="13"/>
  <c r="BL45" i="13" s="1"/>
  <c r="AN22" i="13" l="1"/>
  <c r="I22" i="13"/>
  <c r="K33" i="13" s="1"/>
  <c r="AN9" i="13"/>
  <c r="AN35" i="13"/>
  <c r="I35" i="13"/>
  <c r="K46" i="13" s="1"/>
  <c r="BS9" i="13"/>
  <c r="BU20" i="13" s="1"/>
  <c r="BS22" i="13"/>
  <c r="BU33" i="13" s="1"/>
  <c r="BS35" i="13"/>
  <c r="BU46" i="13" s="1"/>
  <c r="CX9" i="13"/>
  <c r="CZ20" i="13" s="1"/>
  <c r="J33" i="11"/>
  <c r="J34" i="11"/>
  <c r="J35" i="11"/>
  <c r="J36" i="11"/>
  <c r="J32" i="11"/>
  <c r="U82" i="14"/>
  <c r="U83" i="14"/>
  <c r="U84" i="14"/>
  <c r="U85" i="14"/>
  <c r="U86" i="14"/>
  <c r="T83" i="14"/>
  <c r="T84" i="14"/>
  <c r="T85" i="14"/>
  <c r="T86" i="14"/>
  <c r="T82" i="14"/>
  <c r="U76" i="14"/>
  <c r="U77" i="14"/>
  <c r="U78" i="14"/>
  <c r="U79" i="14"/>
  <c r="U80" i="14"/>
  <c r="T77" i="14"/>
  <c r="T78" i="14"/>
  <c r="T79" i="14"/>
  <c r="T80" i="14"/>
  <c r="T76" i="14"/>
  <c r="U70" i="14"/>
  <c r="U71" i="14"/>
  <c r="U72" i="14"/>
  <c r="U73" i="14"/>
  <c r="U74" i="14"/>
  <c r="T71" i="14"/>
  <c r="T72" i="14"/>
  <c r="T73" i="14"/>
  <c r="T74" i="14"/>
  <c r="T70" i="14"/>
  <c r="U64" i="14"/>
  <c r="U65" i="14"/>
  <c r="U66" i="14"/>
  <c r="U67" i="14"/>
  <c r="U68" i="14"/>
  <c r="T65" i="14"/>
  <c r="T66" i="14"/>
  <c r="T67" i="14"/>
  <c r="T68" i="14"/>
  <c r="T64" i="14"/>
  <c r="U58" i="14"/>
  <c r="U59" i="14"/>
  <c r="U60" i="14"/>
  <c r="U61" i="14"/>
  <c r="U62" i="14"/>
  <c r="T59" i="14"/>
  <c r="T60" i="14"/>
  <c r="T61" i="14"/>
  <c r="T62" i="14"/>
  <c r="T58" i="14"/>
  <c r="U52" i="14"/>
  <c r="U53" i="14"/>
  <c r="U54" i="14"/>
  <c r="U55" i="14"/>
  <c r="U56" i="14"/>
  <c r="T53" i="14"/>
  <c r="T54" i="14"/>
  <c r="T55" i="14"/>
  <c r="T56" i="14"/>
  <c r="T52" i="14"/>
  <c r="U46" i="14"/>
  <c r="U47" i="14"/>
  <c r="U48" i="14"/>
  <c r="U49" i="14"/>
  <c r="U50" i="14"/>
  <c r="T47" i="14"/>
  <c r="T48" i="14"/>
  <c r="T49" i="14"/>
  <c r="T50" i="14"/>
  <c r="T46" i="14"/>
  <c r="U40" i="14"/>
  <c r="U41" i="14"/>
  <c r="U42" i="14"/>
  <c r="U43" i="14"/>
  <c r="U44" i="14"/>
  <c r="T41" i="14"/>
  <c r="T42" i="14"/>
  <c r="T43" i="14"/>
  <c r="T44" i="14"/>
  <c r="T40" i="14"/>
  <c r="U34" i="14"/>
  <c r="U35" i="14"/>
  <c r="U36" i="14"/>
  <c r="U37" i="14"/>
  <c r="U38" i="14"/>
  <c r="T35" i="14"/>
  <c r="T36" i="14"/>
  <c r="T37" i="14"/>
  <c r="T38" i="14"/>
  <c r="T34" i="14"/>
  <c r="U28" i="14"/>
  <c r="U29" i="14"/>
  <c r="U30" i="14"/>
  <c r="U31" i="14"/>
  <c r="U32" i="14"/>
  <c r="T29" i="14"/>
  <c r="T30" i="14"/>
  <c r="T31" i="14"/>
  <c r="T32" i="14"/>
  <c r="T28" i="14"/>
  <c r="L13" i="8"/>
  <c r="M13" i="8" s="1"/>
  <c r="L14" i="8"/>
  <c r="M14" i="8" s="1"/>
  <c r="L15" i="8"/>
  <c r="M15" i="8" s="1"/>
  <c r="L16" i="8"/>
  <c r="M16" i="8" s="1"/>
  <c r="L17" i="8"/>
  <c r="M17" i="8" s="1"/>
  <c r="L18" i="8"/>
  <c r="M18" i="8" s="1"/>
  <c r="L19" i="8"/>
  <c r="M19" i="8" s="1"/>
  <c r="L20" i="8"/>
  <c r="M20" i="8" s="1"/>
  <c r="L21" i="8"/>
  <c r="M21" i="8" s="1"/>
  <c r="D15" i="16" l="1"/>
  <c r="A1" i="16" s="1"/>
  <c r="E15" i="11"/>
  <c r="E16" i="11"/>
  <c r="D15" i="17"/>
  <c r="E17" i="11"/>
  <c r="D15" i="18"/>
  <c r="A1" i="18" s="1"/>
  <c r="E18" i="11"/>
  <c r="D15" i="19"/>
  <c r="A1" i="19" s="1"/>
  <c r="E19" i="11"/>
  <c r="D15" i="20"/>
  <c r="A1" i="20" s="1"/>
  <c r="E20" i="11"/>
  <c r="D15" i="21"/>
  <c r="A1" i="21" s="1"/>
  <c r="E21" i="11"/>
  <c r="D15" i="22"/>
  <c r="A1" i="22" s="1"/>
  <c r="E22" i="11"/>
  <c r="D15" i="23"/>
  <c r="A1" i="23" s="1"/>
  <c r="E23" i="11"/>
  <c r="D15" i="24"/>
  <c r="A1" i="24" s="1"/>
  <c r="AP20" i="13"/>
  <c r="U63" i="14"/>
  <c r="T39" i="14"/>
  <c r="U51" i="14"/>
  <c r="U75" i="14"/>
  <c r="T63" i="14"/>
  <c r="T33" i="14"/>
  <c r="T57" i="14"/>
  <c r="T81" i="14"/>
  <c r="U57" i="14"/>
  <c r="U39" i="14"/>
  <c r="U81" i="14"/>
  <c r="T45" i="14"/>
  <c r="T69" i="14"/>
  <c r="U45" i="14"/>
  <c r="U69" i="14"/>
  <c r="T51" i="14"/>
  <c r="T75" i="14"/>
  <c r="U33" i="14"/>
  <c r="T27" i="14"/>
  <c r="U27" i="14"/>
  <c r="L12" i="8"/>
  <c r="M12" i="8" s="1"/>
  <c r="D15" i="15" l="1"/>
  <c r="A1" i="15" s="1"/>
  <c r="E14" i="11"/>
  <c r="D79" i="14"/>
  <c r="P5" i="1"/>
  <c r="AI5" i="11" s="1"/>
  <c r="P4" i="1"/>
  <c r="AI4" i="11" s="1"/>
  <c r="AF4" i="15" l="1"/>
  <c r="AF4" i="22"/>
  <c r="AF4" i="18"/>
  <c r="AF4" i="19"/>
  <c r="AF4" i="21"/>
  <c r="AF4" i="17"/>
  <c r="AF4" i="23"/>
  <c r="AF4" i="24"/>
  <c r="AF4" i="20"/>
  <c r="AF4" i="16"/>
  <c r="AF5" i="15"/>
  <c r="AF5" i="19"/>
  <c r="AF5" i="22"/>
  <c r="AF5" i="21"/>
  <c r="AF5" i="17"/>
  <c r="AF5" i="23"/>
  <c r="AF5" i="24"/>
  <c r="AF5" i="20"/>
  <c r="AF5" i="16"/>
  <c r="AF5" i="18"/>
  <c r="F42" i="14"/>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K27" i="14"/>
  <c r="K28" i="14"/>
  <c r="K29" i="14"/>
  <c r="K30" i="14"/>
  <c r="K31" i="14"/>
  <c r="K32" i="14"/>
  <c r="K33" i="14"/>
  <c r="K34" i="14"/>
  <c r="K35" i="14"/>
  <c r="K26" i="14"/>
  <c r="H19" i="15" l="1"/>
  <c r="H19" i="23"/>
  <c r="H18" i="23" s="1"/>
  <c r="H19" i="16"/>
  <c r="H18" i="16" s="1"/>
  <c r="H19" i="18"/>
  <c r="H18" i="18" s="1"/>
  <c r="H19" i="20"/>
  <c r="H18" i="20" s="1"/>
  <c r="H19" i="21"/>
  <c r="H18" i="21" s="1"/>
  <c r="H19" i="24"/>
  <c r="H18" i="24" s="1"/>
  <c r="H19" i="22"/>
  <c r="H18" i="22" s="1"/>
  <c r="H19" i="17"/>
  <c r="H18" i="17" s="1"/>
  <c r="H19" i="19"/>
  <c r="H18" i="19" s="1"/>
  <c r="I10" i="12"/>
  <c r="N27" i="14"/>
  <c r="O27" i="14"/>
  <c r="N28" i="14"/>
  <c r="O28" i="14"/>
  <c r="N29" i="14"/>
  <c r="O29" i="14"/>
  <c r="N30" i="14"/>
  <c r="O30" i="14"/>
  <c r="O26" i="14"/>
  <c r="M32" i="11" s="1"/>
  <c r="N26" i="14"/>
  <c r="H12" i="15" l="1"/>
  <c r="H18" i="15"/>
  <c r="H11" i="24"/>
  <c r="H12" i="24"/>
  <c r="H12" i="22"/>
  <c r="H11" i="22"/>
  <c r="H11" i="21"/>
  <c r="H12" i="21"/>
  <c r="H12" i="20"/>
  <c r="H11" i="20"/>
  <c r="H12" i="18"/>
  <c r="H11" i="18"/>
  <c r="H11" i="16"/>
  <c r="H12" i="16"/>
  <c r="H12" i="19"/>
  <c r="H11" i="19"/>
  <c r="H12" i="23"/>
  <c r="H11" i="23"/>
  <c r="H12" i="17"/>
  <c r="H11" i="17"/>
  <c r="O31" i="14"/>
  <c r="H11" i="15" l="1"/>
  <c r="S17" i="9"/>
  <c r="S86" i="14" l="1"/>
  <c r="S85" i="14"/>
  <c r="S84" i="14"/>
  <c r="S83" i="14"/>
  <c r="S82" i="14"/>
  <c r="S81" i="14"/>
  <c r="S80" i="14"/>
  <c r="S79" i="14"/>
  <c r="S78" i="14"/>
  <c r="S77" i="14"/>
  <c r="S76" i="14"/>
  <c r="S75" i="14"/>
  <c r="S74" i="14"/>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W39" i="14" l="1"/>
  <c r="AB39" i="14"/>
  <c r="W71" i="14"/>
  <c r="AB71" i="14"/>
  <c r="W56" i="14"/>
  <c r="AB56" i="14"/>
  <c r="W64" i="14"/>
  <c r="AB64" i="14"/>
  <c r="W72" i="14"/>
  <c r="AB72" i="14"/>
  <c r="W80" i="14"/>
  <c r="AB80" i="14"/>
  <c r="W63" i="14"/>
  <c r="AB63" i="14"/>
  <c r="W81" i="14"/>
  <c r="AB81" i="14"/>
  <c r="W34" i="14"/>
  <c r="AB34" i="14"/>
  <c r="W42" i="14"/>
  <c r="AB42" i="14"/>
  <c r="W50" i="14"/>
  <c r="AB50" i="14"/>
  <c r="W58" i="14"/>
  <c r="AB58" i="14"/>
  <c r="W66" i="14"/>
  <c r="AB66" i="14"/>
  <c r="W74" i="14"/>
  <c r="AB74" i="14"/>
  <c r="W82" i="14"/>
  <c r="AB82" i="14"/>
  <c r="W31" i="14"/>
  <c r="AB31" i="14"/>
  <c r="W79" i="14"/>
  <c r="AB79" i="14"/>
  <c r="W48" i="14"/>
  <c r="AB48" i="14"/>
  <c r="W49" i="14"/>
  <c r="AB49" i="14"/>
  <c r="W65" i="14"/>
  <c r="AB65" i="14"/>
  <c r="W35" i="14"/>
  <c r="AB35" i="14"/>
  <c r="W51" i="14"/>
  <c r="AB51" i="14"/>
  <c r="W75" i="14"/>
  <c r="AB75" i="14"/>
  <c r="W83" i="14"/>
  <c r="AB83" i="14"/>
  <c r="W55" i="14"/>
  <c r="AB55" i="14"/>
  <c r="W32" i="14"/>
  <c r="AB32" i="14"/>
  <c r="W41" i="14"/>
  <c r="AB41" i="14"/>
  <c r="W27" i="14"/>
  <c r="AB27" i="14"/>
  <c r="W43" i="14"/>
  <c r="AB43" i="14"/>
  <c r="W59" i="14"/>
  <c r="AB59" i="14"/>
  <c r="W67" i="14"/>
  <c r="AB67" i="14"/>
  <c r="W28" i="14"/>
  <c r="AB28" i="14"/>
  <c r="W36" i="14"/>
  <c r="AB36" i="14"/>
  <c r="W44" i="14"/>
  <c r="AB44" i="14"/>
  <c r="W52" i="14"/>
  <c r="AB52" i="14"/>
  <c r="W60" i="14"/>
  <c r="AB60" i="14"/>
  <c r="W68" i="14"/>
  <c r="AB68" i="14"/>
  <c r="W76" i="14"/>
  <c r="AB76" i="14"/>
  <c r="W84" i="14"/>
  <c r="AB84" i="14"/>
  <c r="W40" i="14"/>
  <c r="AB40" i="14"/>
  <c r="W57" i="14"/>
  <c r="AB57" i="14"/>
  <c r="W29" i="14"/>
  <c r="AB29" i="14"/>
  <c r="W37" i="14"/>
  <c r="AB37" i="14"/>
  <c r="W45" i="14"/>
  <c r="AB45" i="14"/>
  <c r="W53" i="14"/>
  <c r="AB53" i="14"/>
  <c r="W61" i="14"/>
  <c r="AB61" i="14"/>
  <c r="W69" i="14"/>
  <c r="AB69" i="14"/>
  <c r="W77" i="14"/>
  <c r="AB77" i="14"/>
  <c r="W85" i="14"/>
  <c r="AB85" i="14"/>
  <c r="W47" i="14"/>
  <c r="AB47" i="14"/>
  <c r="W33" i="14"/>
  <c r="AB33" i="14"/>
  <c r="W73" i="14"/>
  <c r="AB73" i="14"/>
  <c r="W30" i="14"/>
  <c r="AB30" i="14"/>
  <c r="W38" i="14"/>
  <c r="AB38" i="14"/>
  <c r="W46" i="14"/>
  <c r="AB46" i="14"/>
  <c r="W54" i="14"/>
  <c r="AB54" i="14"/>
  <c r="W62" i="14"/>
  <c r="AB62" i="14"/>
  <c r="W70" i="14"/>
  <c r="AB70" i="14"/>
  <c r="W78" i="14"/>
  <c r="AB78" i="14"/>
  <c r="W86" i="14"/>
  <c r="AB86" i="14"/>
  <c r="M27" i="14"/>
  <c r="M33" i="11"/>
  <c r="M28" i="14"/>
  <c r="M34" i="11"/>
  <c r="M29" i="14"/>
  <c r="M35" i="11"/>
  <c r="M30" i="14"/>
  <c r="M36" i="11"/>
  <c r="M26" i="14"/>
  <c r="I34" i="14"/>
  <c r="J34" i="14"/>
  <c r="I35" i="14"/>
  <c r="J35" i="14"/>
  <c r="I27" i="14"/>
  <c r="J27" i="14"/>
  <c r="I28" i="14"/>
  <c r="J28" i="14"/>
  <c r="I29" i="14"/>
  <c r="J29" i="14"/>
  <c r="I30" i="14"/>
  <c r="J30" i="14"/>
  <c r="I31" i="14"/>
  <c r="J31" i="14"/>
  <c r="I32" i="14"/>
  <c r="J32" i="14"/>
  <c r="I33" i="14"/>
  <c r="J33" i="14"/>
  <c r="J26" i="14"/>
  <c r="I26" i="14"/>
  <c r="C29" i="14"/>
  <c r="C30" i="14"/>
  <c r="C31" i="14"/>
  <c r="C32" i="14"/>
  <c r="C28" i="14"/>
  <c r="C27" i="14"/>
  <c r="C26" i="14"/>
  <c r="X46" i="14" l="1"/>
  <c r="Y46" i="14" s="1"/>
  <c r="X38" i="14"/>
  <c r="Y38" i="14" s="1"/>
  <c r="X73" i="14"/>
  <c r="Y73" i="14" s="1"/>
  <c r="X28" i="14"/>
  <c r="Y28" i="14" s="1"/>
  <c r="X70" i="14"/>
  <c r="Y70" i="14" s="1"/>
  <c r="X35" i="14"/>
  <c r="Y35" i="14" s="1"/>
  <c r="X40" i="14"/>
  <c r="Y40" i="14" s="1"/>
  <c r="X45" i="14"/>
  <c r="Y45" i="14" s="1"/>
  <c r="X42" i="14"/>
  <c r="D27" i="12" s="1"/>
  <c r="X51" i="14"/>
  <c r="Y51" i="14" s="1"/>
  <c r="X52" i="14"/>
  <c r="D37" i="12" s="1"/>
  <c r="X53" i="14"/>
  <c r="Y53" i="14" s="1"/>
  <c r="X55" i="14"/>
  <c r="Y55" i="14" s="1"/>
  <c r="X56" i="14"/>
  <c r="D41" i="12" s="1"/>
  <c r="X78" i="14"/>
  <c r="Y78" i="14" s="1"/>
  <c r="X82" i="14"/>
  <c r="Y82" i="14" s="1"/>
  <c r="X29" i="14"/>
  <c r="Y29" i="14" s="1"/>
  <c r="X81" i="14"/>
  <c r="Y81" i="14" s="1"/>
  <c r="X39" i="14"/>
  <c r="Y39" i="14" s="1"/>
  <c r="X43" i="14"/>
  <c r="Y43" i="14" s="1"/>
  <c r="X48" i="14"/>
  <c r="Y48" i="14" s="1"/>
  <c r="X41" i="14"/>
  <c r="Y41" i="14" s="1"/>
  <c r="X50" i="14"/>
  <c r="Y50" i="14" s="1"/>
  <c r="X59" i="14"/>
  <c r="Y59" i="14" s="1"/>
  <c r="X60" i="14"/>
  <c r="Y60" i="14" s="1"/>
  <c r="X61" i="14"/>
  <c r="Y61" i="14" s="1"/>
  <c r="X63" i="14"/>
  <c r="D48" i="12" s="1"/>
  <c r="X64" i="14"/>
  <c r="D49" i="12" s="1"/>
  <c r="X86" i="14"/>
  <c r="Y86" i="14" s="1"/>
  <c r="X32" i="14"/>
  <c r="Y32" i="14" s="1"/>
  <c r="X36" i="14"/>
  <c r="Y36" i="14" s="1"/>
  <c r="X30" i="14"/>
  <c r="Y30" i="14" s="1"/>
  <c r="X34" i="14"/>
  <c r="Y34" i="14" s="1"/>
  <c r="X47" i="14"/>
  <c r="Y47" i="14" s="1"/>
  <c r="X49" i="14"/>
  <c r="Y49" i="14" s="1"/>
  <c r="X58" i="14"/>
  <c r="D43" i="12" s="1"/>
  <c r="X67" i="14"/>
  <c r="Y67" i="14" s="1"/>
  <c r="X68" i="14"/>
  <c r="Y68" i="14" s="1"/>
  <c r="X69" i="14"/>
  <c r="Y69" i="14" s="1"/>
  <c r="X71" i="14"/>
  <c r="Y71" i="14" s="1"/>
  <c r="X72" i="14"/>
  <c r="Y72" i="14" s="1"/>
  <c r="X33" i="14"/>
  <c r="Y33" i="14" s="1"/>
  <c r="X31" i="14"/>
  <c r="Y31" i="14" s="1"/>
  <c r="AC35" i="14"/>
  <c r="AC43" i="14"/>
  <c r="AD43" i="14" s="1"/>
  <c r="AC51" i="14"/>
  <c r="AD51" i="14" s="1"/>
  <c r="AC59" i="14"/>
  <c r="AD59" i="14" s="1"/>
  <c r="AC67" i="14"/>
  <c r="AD67" i="14" s="1"/>
  <c r="AC75" i="14"/>
  <c r="AD75" i="14" s="1"/>
  <c r="AC83" i="14"/>
  <c r="AD83" i="14" s="1"/>
  <c r="AC34" i="14"/>
  <c r="AC74" i="14"/>
  <c r="AD74" i="14" s="1"/>
  <c r="AC28" i="14"/>
  <c r="AC36" i="14"/>
  <c r="AC44" i="14"/>
  <c r="AD44" i="14" s="1"/>
  <c r="AC52" i="14"/>
  <c r="AD52" i="14" s="1"/>
  <c r="AC60" i="14"/>
  <c r="AD60" i="14" s="1"/>
  <c r="AC68" i="14"/>
  <c r="AD68" i="14" s="1"/>
  <c r="AC76" i="14"/>
  <c r="AD76" i="14" s="1"/>
  <c r="AC84" i="14"/>
  <c r="AD84" i="14" s="1"/>
  <c r="AC29" i="14"/>
  <c r="AC37" i="14"/>
  <c r="AD37" i="14" s="1"/>
  <c r="AC45" i="14"/>
  <c r="AD45" i="14" s="1"/>
  <c r="AC53" i="14"/>
  <c r="AD53" i="14" s="1"/>
  <c r="AC61" i="14"/>
  <c r="AD61" i="14" s="1"/>
  <c r="AC69" i="14"/>
  <c r="AD69" i="14" s="1"/>
  <c r="AC77" i="14"/>
  <c r="AD77" i="14" s="1"/>
  <c r="AC85" i="14"/>
  <c r="AD85" i="14" s="1"/>
  <c r="AC30" i="14"/>
  <c r="AC38" i="14"/>
  <c r="AD38" i="14" s="1"/>
  <c r="AC46" i="14"/>
  <c r="AD46" i="14" s="1"/>
  <c r="AC54" i="14"/>
  <c r="AD54" i="14" s="1"/>
  <c r="AC62" i="14"/>
  <c r="AD62" i="14" s="1"/>
  <c r="AC70" i="14"/>
  <c r="AD70" i="14" s="1"/>
  <c r="AC78" i="14"/>
  <c r="AD78" i="14" s="1"/>
  <c r="AC86" i="14"/>
  <c r="AD86" i="14" s="1"/>
  <c r="AC42" i="14"/>
  <c r="AD42" i="14" s="1"/>
  <c r="AC82" i="14"/>
  <c r="AD82" i="14" s="1"/>
  <c r="AC31" i="14"/>
  <c r="AC39" i="14"/>
  <c r="AD39" i="14" s="1"/>
  <c r="AC47" i="14"/>
  <c r="AD47" i="14" s="1"/>
  <c r="AC55" i="14"/>
  <c r="AD55" i="14" s="1"/>
  <c r="AC63" i="14"/>
  <c r="AD63" i="14" s="1"/>
  <c r="AC71" i="14"/>
  <c r="AD71" i="14" s="1"/>
  <c r="AC79" i="14"/>
  <c r="AD79" i="14" s="1"/>
  <c r="AC27" i="14"/>
  <c r="AC58" i="14"/>
  <c r="AD58" i="14" s="1"/>
  <c r="AC32" i="14"/>
  <c r="AC40" i="14"/>
  <c r="AD40" i="14" s="1"/>
  <c r="AC48" i="14"/>
  <c r="AD48" i="14" s="1"/>
  <c r="AC56" i="14"/>
  <c r="AD56" i="14" s="1"/>
  <c r="AC64" i="14"/>
  <c r="AD64" i="14" s="1"/>
  <c r="AC72" i="14"/>
  <c r="AD72" i="14" s="1"/>
  <c r="AC80" i="14"/>
  <c r="AD80" i="14" s="1"/>
  <c r="AC50" i="14"/>
  <c r="AD50" i="14" s="1"/>
  <c r="AC33" i="14"/>
  <c r="AC41" i="14"/>
  <c r="AD41" i="14" s="1"/>
  <c r="AC49" i="14"/>
  <c r="AD49" i="14" s="1"/>
  <c r="AC57" i="14"/>
  <c r="AD57" i="14" s="1"/>
  <c r="AC65" i="14"/>
  <c r="AD65" i="14" s="1"/>
  <c r="AC73" i="14"/>
  <c r="AD73" i="14" s="1"/>
  <c r="AC81" i="14"/>
  <c r="AD81" i="14" s="1"/>
  <c r="AC66" i="14"/>
  <c r="AD66" i="14" s="1"/>
  <c r="X37" i="14"/>
  <c r="Y37" i="14" s="1"/>
  <c r="X44" i="14"/>
  <c r="Y44" i="14" s="1"/>
  <c r="X54" i="14"/>
  <c r="Y54" i="14" s="1"/>
  <c r="X57" i="14"/>
  <c r="Y57" i="14" s="1"/>
  <c r="X66" i="14"/>
  <c r="Y66" i="14" s="1"/>
  <c r="X75" i="14"/>
  <c r="Y75" i="14" s="1"/>
  <c r="X76" i="14"/>
  <c r="Y76" i="14" s="1"/>
  <c r="X77" i="14"/>
  <c r="Y77" i="14" s="1"/>
  <c r="X79" i="14"/>
  <c r="Y79" i="14" s="1"/>
  <c r="X80" i="14"/>
  <c r="Y80" i="14" s="1"/>
  <c r="X65" i="14"/>
  <c r="Y65" i="14" s="1"/>
  <c r="X74" i="14"/>
  <c r="Y74" i="14" s="1"/>
  <c r="X83" i="14"/>
  <c r="Y83" i="14" s="1"/>
  <c r="X84" i="14"/>
  <c r="Y84" i="14" s="1"/>
  <c r="X85" i="14"/>
  <c r="Y85" i="14" s="1"/>
  <c r="X27" i="14"/>
  <c r="D12" i="12" s="1"/>
  <c r="X62" i="14"/>
  <c r="Y62" i="14" s="1"/>
  <c r="Y42" i="14" l="1"/>
  <c r="D31" i="12"/>
  <c r="F31" i="12" s="1"/>
  <c r="D14" i="12"/>
  <c r="G14" i="12" s="1"/>
  <c r="D45" i="12"/>
  <c r="F45" i="12" s="1"/>
  <c r="D57" i="12"/>
  <c r="H57" i="12" s="1"/>
  <c r="D46" i="12"/>
  <c r="F46" i="12" s="1"/>
  <c r="D33" i="12"/>
  <c r="F33" i="12" s="1"/>
  <c r="D28" i="22"/>
  <c r="D28" i="24"/>
  <c r="D28" i="23"/>
  <c r="D28" i="21"/>
  <c r="D28" i="19"/>
  <c r="D28" i="18"/>
  <c r="D28" i="16"/>
  <c r="D28" i="20"/>
  <c r="D28" i="17"/>
  <c r="D22" i="23"/>
  <c r="D22" i="22"/>
  <c r="D22" i="21"/>
  <c r="D22" i="18"/>
  <c r="D22" i="16"/>
  <c r="D22" i="20"/>
  <c r="D22" i="19"/>
  <c r="D22" i="17"/>
  <c r="D22" i="24"/>
  <c r="D29" i="24"/>
  <c r="D29" i="23"/>
  <c r="D29" i="21"/>
  <c r="D29" i="19"/>
  <c r="D29" i="18"/>
  <c r="D29" i="20"/>
  <c r="D29" i="16"/>
  <c r="D29" i="22"/>
  <c r="D29" i="17"/>
  <c r="D23" i="22"/>
  <c r="D23" i="21"/>
  <c r="D23" i="20"/>
  <c r="D23" i="19"/>
  <c r="D23" i="24"/>
  <c r="D23" i="17"/>
  <c r="D23" i="18"/>
  <c r="D23" i="23"/>
  <c r="D23" i="16"/>
  <c r="D27" i="22"/>
  <c r="D27" i="24"/>
  <c r="D27" i="23"/>
  <c r="D27" i="17"/>
  <c r="D27" i="16"/>
  <c r="D27" i="21"/>
  <c r="D27" i="19"/>
  <c r="D27" i="20"/>
  <c r="D27" i="18"/>
  <c r="D26" i="24"/>
  <c r="D26" i="23"/>
  <c r="D26" i="17"/>
  <c r="D26" i="22"/>
  <c r="D26" i="21"/>
  <c r="D26" i="19"/>
  <c r="D26" i="16"/>
  <c r="D26" i="20"/>
  <c r="D26" i="18"/>
  <c r="D24" i="21"/>
  <c r="D24" i="20"/>
  <c r="D24" i="18"/>
  <c r="D24" i="19"/>
  <c r="D24" i="24"/>
  <c r="D24" i="23"/>
  <c r="D24" i="17"/>
  <c r="D24" i="16"/>
  <c r="D24" i="22"/>
  <c r="D25" i="19"/>
  <c r="D25" i="24"/>
  <c r="D25" i="23"/>
  <c r="D25" i="17"/>
  <c r="D25" i="22"/>
  <c r="D25" i="21"/>
  <c r="D25" i="18"/>
  <c r="D25" i="16"/>
  <c r="D25" i="20"/>
  <c r="D19" i="12"/>
  <c r="F19" i="12" s="1"/>
  <c r="D21" i="24"/>
  <c r="D21" i="23"/>
  <c r="D21" i="22"/>
  <c r="D21" i="18"/>
  <c r="D21" i="16"/>
  <c r="D21" i="20"/>
  <c r="D21" i="21"/>
  <c r="D21" i="19"/>
  <c r="D21" i="17"/>
  <c r="D30" i="21"/>
  <c r="D30" i="19"/>
  <c r="D30" i="18"/>
  <c r="D30" i="20"/>
  <c r="D30" i="22"/>
  <c r="D30" i="24"/>
  <c r="D30" i="23"/>
  <c r="D30" i="17"/>
  <c r="D30" i="16"/>
  <c r="D28" i="12"/>
  <c r="F28" i="12" s="1"/>
  <c r="F12" i="12"/>
  <c r="Y58" i="14"/>
  <c r="F41" i="12"/>
  <c r="Y64" i="14"/>
  <c r="F37" i="12"/>
  <c r="F49" i="12"/>
  <c r="F27" i="12"/>
  <c r="F43" i="12"/>
  <c r="D38" i="12"/>
  <c r="G38" i="12" s="1"/>
  <c r="F48" i="12"/>
  <c r="Y52" i="14"/>
  <c r="D13" i="12"/>
  <c r="G13" i="12" s="1"/>
  <c r="D52" i="12"/>
  <c r="G52" i="12" s="1"/>
  <c r="D55" i="12"/>
  <c r="G55" i="12" s="1"/>
  <c r="D40" i="12"/>
  <c r="Y56" i="14"/>
  <c r="D24" i="12"/>
  <c r="Y63" i="14"/>
  <c r="D34" i="12"/>
  <c r="D59" i="12"/>
  <c r="D58" i="12"/>
  <c r="D23" i="12"/>
  <c r="H23" i="12" s="1"/>
  <c r="D16" i="12"/>
  <c r="D42" i="12"/>
  <c r="D71" i="12"/>
  <c r="G71" i="12" s="1"/>
  <c r="D63" i="12"/>
  <c r="D69" i="12"/>
  <c r="D20" i="12"/>
  <c r="D68" i="12"/>
  <c r="D51" i="12"/>
  <c r="D17" i="12"/>
  <c r="D26" i="12"/>
  <c r="D70" i="12"/>
  <c r="D53" i="12"/>
  <c r="D15" i="12"/>
  <c r="D35" i="12"/>
  <c r="D30" i="12"/>
  <c r="D22" i="12"/>
  <c r="D67" i="12"/>
  <c r="D21" i="12"/>
  <c r="Y27" i="14"/>
  <c r="D44" i="12"/>
  <c r="D56" i="12"/>
  <c r="D25" i="12"/>
  <c r="D64" i="12"/>
  <c r="D54" i="12"/>
  <c r="D61" i="12"/>
  <c r="D60" i="12"/>
  <c r="D47" i="12"/>
  <c r="D50" i="12"/>
  <c r="D65" i="12"/>
  <c r="D27" i="15"/>
  <c r="AD33" i="14"/>
  <c r="AD32" i="14"/>
  <c r="D26" i="15"/>
  <c r="AD31" i="14"/>
  <c r="D25" i="15"/>
  <c r="D39" i="12"/>
  <c r="D18" i="12"/>
  <c r="AD27" i="14"/>
  <c r="D21" i="15"/>
  <c r="D30" i="15"/>
  <c r="AD36" i="14"/>
  <c r="D36" i="12"/>
  <c r="D62" i="12"/>
  <c r="D32" i="12"/>
  <c r="AD30" i="14"/>
  <c r="D24" i="15"/>
  <c r="D23" i="15"/>
  <c r="AD29" i="14"/>
  <c r="D22" i="15"/>
  <c r="AD28" i="14"/>
  <c r="D29" i="15"/>
  <c r="AD35" i="14"/>
  <c r="D29" i="12"/>
  <c r="D66" i="12"/>
  <c r="D28" i="15"/>
  <c r="AD34" i="14"/>
  <c r="H48" i="12"/>
  <c r="G48" i="12"/>
  <c r="H12" i="12"/>
  <c r="G41" i="12"/>
  <c r="H41" i="12"/>
  <c r="G49" i="12"/>
  <c r="H49" i="12"/>
  <c r="G43" i="12"/>
  <c r="H43" i="12"/>
  <c r="G12" i="12"/>
  <c r="H37" i="12"/>
  <c r="G37" i="12"/>
  <c r="G27" i="12"/>
  <c r="H27" i="12"/>
  <c r="G31" i="12" l="1"/>
  <c r="H31" i="12"/>
  <c r="H14" i="12"/>
  <c r="C14" i="12" s="1"/>
  <c r="F14" i="12"/>
  <c r="G46" i="12"/>
  <c r="H45" i="12"/>
  <c r="H33" i="12"/>
  <c r="G57" i="12"/>
  <c r="C57" i="12" s="1"/>
  <c r="F57" i="12"/>
  <c r="G45" i="12"/>
  <c r="G33" i="12"/>
  <c r="H19" i="12"/>
  <c r="H46" i="12"/>
  <c r="G28" i="12"/>
  <c r="H28" i="12"/>
  <c r="G19" i="12"/>
  <c r="F30" i="24"/>
  <c r="G30" i="24"/>
  <c r="E30" i="24"/>
  <c r="G26" i="17"/>
  <c r="F26" i="17"/>
  <c r="E26" i="17"/>
  <c r="G22" i="19"/>
  <c r="E22" i="19"/>
  <c r="F22" i="19"/>
  <c r="G21" i="20"/>
  <c r="F21" i="20"/>
  <c r="E21" i="20"/>
  <c r="G24" i="21"/>
  <c r="F24" i="21"/>
  <c r="E24" i="21"/>
  <c r="G27" i="23"/>
  <c r="E27" i="23"/>
  <c r="F27" i="23"/>
  <c r="E22" i="20"/>
  <c r="G22" i="20"/>
  <c r="F22" i="20"/>
  <c r="G26" i="18"/>
  <c r="F26" i="18"/>
  <c r="E26" i="18"/>
  <c r="G30" i="18"/>
  <c r="F30" i="18"/>
  <c r="E30" i="18"/>
  <c r="F25" i="21"/>
  <c r="E25" i="21"/>
  <c r="G25" i="21"/>
  <c r="E26" i="20"/>
  <c r="F26" i="20"/>
  <c r="G26" i="20"/>
  <c r="F27" i="22"/>
  <c r="G27" i="22"/>
  <c r="E27" i="22"/>
  <c r="F29" i="21"/>
  <c r="E29" i="21"/>
  <c r="G29" i="21"/>
  <c r="G28" i="19"/>
  <c r="E28" i="19"/>
  <c r="F28" i="19"/>
  <c r="G30" i="19"/>
  <c r="F30" i="19"/>
  <c r="E30" i="19"/>
  <c r="F21" i="22"/>
  <c r="G21" i="22"/>
  <c r="E21" i="22"/>
  <c r="G25" i="22"/>
  <c r="E25" i="22"/>
  <c r="F25" i="22"/>
  <c r="E24" i="23"/>
  <c r="G24" i="23"/>
  <c r="F24" i="23"/>
  <c r="G26" i="16"/>
  <c r="E26" i="16"/>
  <c r="F26" i="16"/>
  <c r="G27" i="20"/>
  <c r="F27" i="20"/>
  <c r="E27" i="20"/>
  <c r="E23" i="16"/>
  <c r="G23" i="16"/>
  <c r="F23" i="16"/>
  <c r="E23" i="22"/>
  <c r="G23" i="22"/>
  <c r="F23" i="22"/>
  <c r="E29" i="23"/>
  <c r="F29" i="23"/>
  <c r="G29" i="23"/>
  <c r="F22" i="21"/>
  <c r="G22" i="21"/>
  <c r="E22" i="21"/>
  <c r="G28" i="21"/>
  <c r="F28" i="21"/>
  <c r="E28" i="21"/>
  <c r="F21" i="21"/>
  <c r="E21" i="21"/>
  <c r="G21" i="21"/>
  <c r="G24" i="20"/>
  <c r="F24" i="20"/>
  <c r="E24" i="20"/>
  <c r="G27" i="17"/>
  <c r="F27" i="17"/>
  <c r="E27" i="17"/>
  <c r="F28" i="20"/>
  <c r="G28" i="20"/>
  <c r="E28" i="20"/>
  <c r="E30" i="20"/>
  <c r="F30" i="20"/>
  <c r="G30" i="20"/>
  <c r="G24" i="16"/>
  <c r="F24" i="16"/>
  <c r="E24" i="16"/>
  <c r="F26" i="24"/>
  <c r="G26" i="24"/>
  <c r="E26" i="24"/>
  <c r="G23" i="20"/>
  <c r="F23" i="20"/>
  <c r="E23" i="20"/>
  <c r="G22" i="16"/>
  <c r="F22" i="16"/>
  <c r="E22" i="16"/>
  <c r="F28" i="18"/>
  <c r="G28" i="18"/>
  <c r="E28" i="18"/>
  <c r="E21" i="18"/>
  <c r="F21" i="18"/>
  <c r="G21" i="18"/>
  <c r="G24" i="17"/>
  <c r="F24" i="17"/>
  <c r="E24" i="17"/>
  <c r="G27" i="18"/>
  <c r="F27" i="18"/>
  <c r="E27" i="18"/>
  <c r="G23" i="21"/>
  <c r="F23" i="21"/>
  <c r="E23" i="21"/>
  <c r="G22" i="18"/>
  <c r="E22" i="18"/>
  <c r="F22" i="18"/>
  <c r="G30" i="16"/>
  <c r="F30" i="16"/>
  <c r="E30" i="16"/>
  <c r="F30" i="21"/>
  <c r="G30" i="21"/>
  <c r="E30" i="21"/>
  <c r="E21" i="23"/>
  <c r="F21" i="23"/>
  <c r="G21" i="23"/>
  <c r="E25" i="17"/>
  <c r="G25" i="17"/>
  <c r="F25" i="17"/>
  <c r="G24" i="24"/>
  <c r="F24" i="24"/>
  <c r="E24" i="24"/>
  <c r="G26" i="19"/>
  <c r="E26" i="19"/>
  <c r="F26" i="19"/>
  <c r="G27" i="19"/>
  <c r="E27" i="19"/>
  <c r="F27" i="19"/>
  <c r="G23" i="23"/>
  <c r="E23" i="23"/>
  <c r="F23" i="23"/>
  <c r="E29" i="17"/>
  <c r="F29" i="17"/>
  <c r="G29" i="17"/>
  <c r="E29" i="24"/>
  <c r="F29" i="24"/>
  <c r="G29" i="24"/>
  <c r="E22" i="22"/>
  <c r="G22" i="22"/>
  <c r="F22" i="22"/>
  <c r="G28" i="23"/>
  <c r="E28" i="23"/>
  <c r="F28" i="23"/>
  <c r="E25" i="19"/>
  <c r="G25" i="19"/>
  <c r="F25" i="19"/>
  <c r="E29" i="20"/>
  <c r="F29" i="20"/>
  <c r="G29" i="20"/>
  <c r="G24" i="22"/>
  <c r="E24" i="22"/>
  <c r="F24" i="22"/>
  <c r="E21" i="16"/>
  <c r="F21" i="16"/>
  <c r="G21" i="16"/>
  <c r="E29" i="19"/>
  <c r="F29" i="19"/>
  <c r="G29" i="19"/>
  <c r="G30" i="17"/>
  <c r="F30" i="17"/>
  <c r="E30" i="17"/>
  <c r="E21" i="17"/>
  <c r="F21" i="17"/>
  <c r="G21" i="17"/>
  <c r="F21" i="24"/>
  <c r="E21" i="24"/>
  <c r="G21" i="24"/>
  <c r="E25" i="23"/>
  <c r="F25" i="23"/>
  <c r="G25" i="23"/>
  <c r="G24" i="19"/>
  <c r="E24" i="19"/>
  <c r="F24" i="19"/>
  <c r="F26" i="21"/>
  <c r="E26" i="21"/>
  <c r="G26" i="21"/>
  <c r="G27" i="21"/>
  <c r="F27" i="21"/>
  <c r="E27" i="21"/>
  <c r="G23" i="18"/>
  <c r="F23" i="18"/>
  <c r="E23" i="18"/>
  <c r="E29" i="22"/>
  <c r="F29" i="22"/>
  <c r="G29" i="22"/>
  <c r="F22" i="24"/>
  <c r="G22" i="24"/>
  <c r="E22" i="24"/>
  <c r="G22" i="23"/>
  <c r="F22" i="23"/>
  <c r="E22" i="23"/>
  <c r="E28" i="24"/>
  <c r="F28" i="24"/>
  <c r="G28" i="24"/>
  <c r="F25" i="20"/>
  <c r="E25" i="20"/>
  <c r="G25" i="20"/>
  <c r="G23" i="24"/>
  <c r="E23" i="24"/>
  <c r="F23" i="24"/>
  <c r="F30" i="22"/>
  <c r="G30" i="22"/>
  <c r="E30" i="22"/>
  <c r="E25" i="16"/>
  <c r="F25" i="16"/>
  <c r="G25" i="16"/>
  <c r="G26" i="23"/>
  <c r="E26" i="23"/>
  <c r="F26" i="23"/>
  <c r="G23" i="19"/>
  <c r="E23" i="19"/>
  <c r="F23" i="19"/>
  <c r="E29" i="18"/>
  <c r="F29" i="18"/>
  <c r="G29" i="18"/>
  <c r="F28" i="16"/>
  <c r="G28" i="16"/>
  <c r="E28" i="16"/>
  <c r="E25" i="18"/>
  <c r="F25" i="18"/>
  <c r="G25" i="18"/>
  <c r="G27" i="24"/>
  <c r="F27" i="24"/>
  <c r="E27" i="24"/>
  <c r="G30" i="23"/>
  <c r="E30" i="23"/>
  <c r="F30" i="23"/>
  <c r="E21" i="19"/>
  <c r="F21" i="19"/>
  <c r="G21" i="19"/>
  <c r="F25" i="24"/>
  <c r="G25" i="24"/>
  <c r="E25" i="24"/>
  <c r="E24" i="18"/>
  <c r="G24" i="18"/>
  <c r="F24" i="18"/>
  <c r="G26" i="22"/>
  <c r="F26" i="22"/>
  <c r="E26" i="22"/>
  <c r="E27" i="16"/>
  <c r="G27" i="16"/>
  <c r="F27" i="16"/>
  <c r="G23" i="17"/>
  <c r="E23" i="17"/>
  <c r="F23" i="17"/>
  <c r="E29" i="16"/>
  <c r="F29" i="16"/>
  <c r="G29" i="16"/>
  <c r="G22" i="17"/>
  <c r="E22" i="17"/>
  <c r="F22" i="17"/>
  <c r="F28" i="17"/>
  <c r="E28" i="17"/>
  <c r="G28" i="17"/>
  <c r="G28" i="22"/>
  <c r="E28" i="22"/>
  <c r="F28" i="22"/>
  <c r="H55" i="12"/>
  <c r="B55" i="12" s="1"/>
  <c r="G23" i="12"/>
  <c r="C23" i="12" s="1"/>
  <c r="F21" i="15"/>
  <c r="C48" i="12"/>
  <c r="C41" i="12"/>
  <c r="C43" i="12"/>
  <c r="B41" i="12"/>
  <c r="B43" i="12"/>
  <c r="B27" i="12"/>
  <c r="B49" i="12"/>
  <c r="B37" i="12"/>
  <c r="C12" i="12"/>
  <c r="C37" i="12"/>
  <c r="C49" i="12"/>
  <c r="B48" i="12"/>
  <c r="F26" i="12"/>
  <c r="F42" i="12"/>
  <c r="F29" i="12"/>
  <c r="F18" i="12"/>
  <c r="F65" i="12"/>
  <c r="F56" i="12"/>
  <c r="F15" i="12"/>
  <c r="F69" i="12"/>
  <c r="F34" i="12"/>
  <c r="F32" i="12"/>
  <c r="F44" i="12"/>
  <c r="F53" i="12"/>
  <c r="F36" i="12"/>
  <c r="F21" i="12"/>
  <c r="F17" i="12"/>
  <c r="F40" i="12"/>
  <c r="F51" i="12"/>
  <c r="F64" i="12"/>
  <c r="F30" i="12"/>
  <c r="F68" i="12"/>
  <c r="F58" i="12"/>
  <c r="F52" i="12"/>
  <c r="C27" i="12"/>
  <c r="B12" i="12"/>
  <c r="F39" i="12"/>
  <c r="F50" i="12"/>
  <c r="F63" i="12"/>
  <c r="F62" i="12"/>
  <c r="F47" i="12"/>
  <c r="F70" i="12"/>
  <c r="F71" i="12"/>
  <c r="F24" i="12"/>
  <c r="F38" i="12"/>
  <c r="F60" i="12"/>
  <c r="F61" i="12"/>
  <c r="F67" i="12"/>
  <c r="G16" i="12"/>
  <c r="G40" i="12"/>
  <c r="F54" i="12"/>
  <c r="F22" i="12"/>
  <c r="F23" i="12"/>
  <c r="F55" i="12"/>
  <c r="H38" i="12"/>
  <c r="C38" i="12" s="1"/>
  <c r="F66" i="12"/>
  <c r="F25" i="12"/>
  <c r="F35" i="12"/>
  <c r="F20" i="12"/>
  <c r="F59" i="12"/>
  <c r="F13" i="12"/>
  <c r="H13" i="12"/>
  <c r="B13" i="12" s="1"/>
  <c r="H52" i="12"/>
  <c r="C52" i="12" s="1"/>
  <c r="H24" i="12"/>
  <c r="H40" i="12"/>
  <c r="H71" i="12"/>
  <c r="B71" i="12" s="1"/>
  <c r="G34" i="12"/>
  <c r="H63" i="12"/>
  <c r="G24" i="12"/>
  <c r="G63" i="12"/>
  <c r="H34" i="12"/>
  <c r="G59" i="12"/>
  <c r="G64" i="12"/>
  <c r="H58" i="12"/>
  <c r="G58" i="12"/>
  <c r="H68" i="12"/>
  <c r="G30" i="12"/>
  <c r="H53" i="12"/>
  <c r="H20" i="12"/>
  <c r="H59" i="12"/>
  <c r="G42" i="12"/>
  <c r="H42" i="12"/>
  <c r="H16" i="12"/>
  <c r="F16" i="12"/>
  <c r="G20" i="12"/>
  <c r="H69" i="12"/>
  <c r="G69" i="12"/>
  <c r="H65" i="12"/>
  <c r="G65" i="12"/>
  <c r="G53" i="12"/>
  <c r="H26" i="12"/>
  <c r="G17" i="12"/>
  <c r="H70" i="12"/>
  <c r="G68" i="12"/>
  <c r="G51" i="12"/>
  <c r="G61" i="12"/>
  <c r="G26" i="12"/>
  <c r="H18" i="12"/>
  <c r="H21" i="12"/>
  <c r="H30" i="12"/>
  <c r="H17" i="12"/>
  <c r="H64" i="12"/>
  <c r="G21" i="12"/>
  <c r="H47" i="12"/>
  <c r="G70" i="12"/>
  <c r="H51" i="12"/>
  <c r="H35" i="12"/>
  <c r="H61" i="12"/>
  <c r="G18" i="12"/>
  <c r="G56" i="12"/>
  <c r="G66" i="12"/>
  <c r="H56" i="12"/>
  <c r="G60" i="12"/>
  <c r="G35" i="12"/>
  <c r="G25" i="12"/>
  <c r="H25" i="12"/>
  <c r="G36" i="12"/>
  <c r="H60" i="12"/>
  <c r="G54" i="12"/>
  <c r="H22" i="12"/>
  <c r="H54" i="12"/>
  <c r="G22" i="12"/>
  <c r="H66" i="12"/>
  <c r="H32" i="12"/>
  <c r="G50" i="12"/>
  <c r="G32" i="12"/>
  <c r="H50" i="12"/>
  <c r="G47" i="12"/>
  <c r="G39" i="12"/>
  <c r="H15" i="12"/>
  <c r="H67" i="12"/>
  <c r="H39" i="12"/>
  <c r="H29" i="12"/>
  <c r="G44" i="12"/>
  <c r="G29" i="12"/>
  <c r="H44" i="12"/>
  <c r="G15" i="12"/>
  <c r="G67" i="12"/>
  <c r="F22" i="15"/>
  <c r="E22" i="15"/>
  <c r="G22" i="15"/>
  <c r="F26" i="15"/>
  <c r="G26" i="15"/>
  <c r="E26" i="15"/>
  <c r="F29" i="15"/>
  <c r="E29" i="15"/>
  <c r="G29" i="15"/>
  <c r="F30" i="15"/>
  <c r="E30" i="15"/>
  <c r="G30" i="15"/>
  <c r="E25" i="15"/>
  <c r="G25" i="15"/>
  <c r="F25" i="15"/>
  <c r="E28" i="15"/>
  <c r="F28" i="15"/>
  <c r="G28" i="15"/>
  <c r="F23" i="15"/>
  <c r="E23" i="15"/>
  <c r="G23" i="15"/>
  <c r="E21" i="15"/>
  <c r="G21" i="15"/>
  <c r="F24" i="15"/>
  <c r="E24" i="15"/>
  <c r="G24" i="15"/>
  <c r="F27" i="15"/>
  <c r="G27" i="15"/>
  <c r="E27" i="15"/>
  <c r="H62" i="12"/>
  <c r="H36" i="12"/>
  <c r="G62" i="12"/>
  <c r="C31" i="12" l="1"/>
  <c r="B31" i="12"/>
  <c r="BG28" i="22"/>
  <c r="BG24" i="22"/>
  <c r="BG26" i="22"/>
  <c r="BG25" i="22"/>
  <c r="BG23" i="22"/>
  <c r="BG21" i="22"/>
  <c r="BG27" i="22"/>
  <c r="BG30" i="22"/>
  <c r="BG29" i="22"/>
  <c r="BG22" i="22"/>
  <c r="C46" i="12"/>
  <c r="B14" i="12"/>
  <c r="AI24" i="20"/>
  <c r="AI23" i="18"/>
  <c r="AI28" i="21"/>
  <c r="AI25" i="15"/>
  <c r="AI23" i="15"/>
  <c r="AI24" i="24"/>
  <c r="AI29" i="23"/>
  <c r="AI27" i="15"/>
  <c r="AI21" i="19"/>
  <c r="AI25" i="16"/>
  <c r="AI24" i="19"/>
  <c r="AI29" i="19"/>
  <c r="AI29" i="17"/>
  <c r="AI26" i="19"/>
  <c r="AI28" i="19"/>
  <c r="AI27" i="22"/>
  <c r="AI30" i="18"/>
  <c r="AI27" i="23"/>
  <c r="AI30" i="15"/>
  <c r="AI28" i="17"/>
  <c r="AI30" i="23"/>
  <c r="AI22" i="18"/>
  <c r="AI24" i="23"/>
  <c r="AI24" i="21"/>
  <c r="AI22" i="22"/>
  <c r="AI26" i="16"/>
  <c r="AI22" i="19"/>
  <c r="AI22" i="21"/>
  <c r="AI28" i="22"/>
  <c r="AI30" i="17"/>
  <c r="AI29" i="18"/>
  <c r="AI21" i="18"/>
  <c r="AI27" i="16"/>
  <c r="AI22" i="24"/>
  <c r="AI25" i="19"/>
  <c r="AI26" i="18"/>
  <c r="AI21" i="23"/>
  <c r="AI24" i="22"/>
  <c r="AI27" i="19"/>
  <c r="AI22" i="16"/>
  <c r="AI28" i="20"/>
  <c r="AI26" i="17"/>
  <c r="AI25" i="24"/>
  <c r="AI28" i="23"/>
  <c r="AI30" i="19"/>
  <c r="AI22" i="23"/>
  <c r="AI30" i="24"/>
  <c r="AI21" i="24"/>
  <c r="AI28" i="24"/>
  <c r="AI26" i="24"/>
  <c r="AI23" i="24"/>
  <c r="AI29" i="24"/>
  <c r="AI27" i="24"/>
  <c r="AI23" i="23"/>
  <c r="AI26" i="23"/>
  <c r="AI25" i="23"/>
  <c r="AI21" i="22"/>
  <c r="AI23" i="22"/>
  <c r="AI30" i="22"/>
  <c r="AI29" i="22"/>
  <c r="AI26" i="22"/>
  <c r="AI25" i="22"/>
  <c r="AI27" i="21"/>
  <c r="AI29" i="21"/>
  <c r="AI21" i="21"/>
  <c r="AI25" i="21"/>
  <c r="AI30" i="21"/>
  <c r="AI23" i="21"/>
  <c r="AI26" i="21"/>
  <c r="AI29" i="20"/>
  <c r="AI26" i="20"/>
  <c r="AI30" i="20"/>
  <c r="AI25" i="20"/>
  <c r="AI23" i="20"/>
  <c r="AI22" i="20"/>
  <c r="AI27" i="20"/>
  <c r="AI21" i="20"/>
  <c r="AI23" i="19"/>
  <c r="AI24" i="18"/>
  <c r="AI25" i="18"/>
  <c r="AI27" i="18"/>
  <c r="AI28" i="18"/>
  <c r="AI22" i="17"/>
  <c r="AI23" i="17"/>
  <c r="AI24" i="17"/>
  <c r="AI21" i="17"/>
  <c r="AI25" i="17"/>
  <c r="AI27" i="17"/>
  <c r="AI28" i="16"/>
  <c r="AI30" i="16"/>
  <c r="AI21" i="16"/>
  <c r="AI23" i="16"/>
  <c r="AI24" i="16"/>
  <c r="AI29" i="16"/>
  <c r="AI21" i="15"/>
  <c r="AI28" i="15"/>
  <c r="AI24" i="15"/>
  <c r="AI29" i="15"/>
  <c r="AI22" i="15"/>
  <c r="AI26" i="15"/>
  <c r="B57" i="12"/>
  <c r="B45" i="12"/>
  <c r="C45" i="12"/>
  <c r="B33" i="12"/>
  <c r="C33" i="12"/>
  <c r="B47" i="12"/>
  <c r="C28" i="12"/>
  <c r="B19" i="12"/>
  <c r="B46" i="12"/>
  <c r="C19" i="12"/>
  <c r="B28" i="12"/>
  <c r="B24" i="21"/>
  <c r="C29" i="21"/>
  <c r="C21" i="24"/>
  <c r="B28" i="23"/>
  <c r="B29" i="19"/>
  <c r="B27" i="22"/>
  <c r="C27" i="24"/>
  <c r="C29" i="18"/>
  <c r="C25" i="22"/>
  <c r="B23" i="18"/>
  <c r="B29" i="20"/>
  <c r="C28" i="24"/>
  <c r="C22" i="21"/>
  <c r="B25" i="21"/>
  <c r="B26" i="19"/>
  <c r="B23" i="20"/>
  <c r="B23" i="21"/>
  <c r="B24" i="16"/>
  <c r="B23" i="24"/>
  <c r="B23" i="19"/>
  <c r="B21" i="17"/>
  <c r="B28" i="18"/>
  <c r="B26" i="24"/>
  <c r="C21" i="19"/>
  <c r="C25" i="16"/>
  <c r="C26" i="21"/>
  <c r="B28" i="20"/>
  <c r="C25" i="21"/>
  <c r="B21" i="24"/>
  <c r="C21" i="21"/>
  <c r="B22" i="20"/>
  <c r="C24" i="18"/>
  <c r="C25" i="20"/>
  <c r="C30" i="16"/>
  <c r="B23" i="12"/>
  <c r="C22" i="24"/>
  <c r="C22" i="22"/>
  <c r="C28" i="21"/>
  <c r="B23" i="22"/>
  <c r="C28" i="22"/>
  <c r="C28" i="16"/>
  <c r="B26" i="16"/>
  <c r="B30" i="18"/>
  <c r="B27" i="23"/>
  <c r="C28" i="20"/>
  <c r="C22" i="19"/>
  <c r="C30" i="24"/>
  <c r="B29" i="22"/>
  <c r="C30" i="17"/>
  <c r="C23" i="21"/>
  <c r="C24" i="17"/>
  <c r="C24" i="22"/>
  <c r="C25" i="17"/>
  <c r="B30" i="21"/>
  <c r="B29" i="16"/>
  <c r="B25" i="24"/>
  <c r="C24" i="19"/>
  <c r="C29" i="17"/>
  <c r="C24" i="16"/>
  <c r="B23" i="15"/>
  <c r="B26" i="22"/>
  <c r="B28" i="16"/>
  <c r="B26" i="23"/>
  <c r="B27" i="21"/>
  <c r="B25" i="23"/>
  <c r="C21" i="18"/>
  <c r="B28" i="19"/>
  <c r="C55" i="12"/>
  <c r="B23" i="17"/>
  <c r="B21" i="19"/>
  <c r="B27" i="24"/>
  <c r="B23" i="23"/>
  <c r="B23" i="16"/>
  <c r="C21" i="22"/>
  <c r="C22" i="18"/>
  <c r="C27" i="23"/>
  <c r="B22" i="17"/>
  <c r="B25" i="16"/>
  <c r="B29" i="24"/>
  <c r="C24" i="24"/>
  <c r="C30" i="21"/>
  <c r="B29" i="23"/>
  <c r="B22" i="19"/>
  <c r="B30" i="24"/>
  <c r="B28" i="22"/>
  <c r="B27" i="16"/>
  <c r="C23" i="19"/>
  <c r="B22" i="23"/>
  <c r="B30" i="17"/>
  <c r="B27" i="19"/>
  <c r="B30" i="20"/>
  <c r="C27" i="17"/>
  <c r="C30" i="19"/>
  <c r="B25" i="18"/>
  <c r="B27" i="17"/>
  <c r="C23" i="17"/>
  <c r="B22" i="24"/>
  <c r="C27" i="21"/>
  <c r="B24" i="22"/>
  <c r="C25" i="19"/>
  <c r="B21" i="21"/>
  <c r="C26" i="16"/>
  <c r="B26" i="20"/>
  <c r="B30" i="22"/>
  <c r="C27" i="20"/>
  <c r="C28" i="17"/>
  <c r="C22" i="17"/>
  <c r="C30" i="23"/>
  <c r="C23" i="24"/>
  <c r="C29" i="22"/>
  <c r="B30" i="16"/>
  <c r="B22" i="16"/>
  <c r="C26" i="24"/>
  <c r="B22" i="21"/>
  <c r="C23" i="16"/>
  <c r="B25" i="22"/>
  <c r="C29" i="19"/>
  <c r="B21" i="22"/>
  <c r="C29" i="23"/>
  <c r="B26" i="18"/>
  <c r="C23" i="18"/>
  <c r="C25" i="23"/>
  <c r="C29" i="20"/>
  <c r="C27" i="18"/>
  <c r="C27" i="16"/>
  <c r="B24" i="18"/>
  <c r="B29" i="18"/>
  <c r="C21" i="16"/>
  <c r="C26" i="19"/>
  <c r="B25" i="17"/>
  <c r="B24" i="17"/>
  <c r="C24" i="20"/>
  <c r="C23" i="22"/>
  <c r="C24" i="23"/>
  <c r="C28" i="19"/>
  <c r="C24" i="21"/>
  <c r="C28" i="23"/>
  <c r="C29" i="24"/>
  <c r="C23" i="23"/>
  <c r="B24" i="24"/>
  <c r="C30" i="18"/>
  <c r="C22" i="20"/>
  <c r="I19" i="20"/>
  <c r="I18" i="20" s="1"/>
  <c r="B26" i="17"/>
  <c r="I19" i="19"/>
  <c r="I18" i="19" s="1"/>
  <c r="B24" i="19"/>
  <c r="I19" i="16"/>
  <c r="I18" i="16" s="1"/>
  <c r="B21" i="16"/>
  <c r="I19" i="24"/>
  <c r="I18" i="24" s="1"/>
  <c r="B22" i="15"/>
  <c r="C35" i="12"/>
  <c r="C26" i="22"/>
  <c r="B28" i="24"/>
  <c r="B21" i="18"/>
  <c r="C28" i="18"/>
  <c r="C23" i="20"/>
  <c r="I19" i="22"/>
  <c r="I18" i="22" s="1"/>
  <c r="C27" i="22"/>
  <c r="B26" i="21"/>
  <c r="C27" i="19"/>
  <c r="B22" i="18"/>
  <c r="C22" i="16"/>
  <c r="B24" i="20"/>
  <c r="B30" i="19"/>
  <c r="I19" i="21"/>
  <c r="I18" i="21" s="1"/>
  <c r="C26" i="18"/>
  <c r="I19" i="23"/>
  <c r="I18" i="23" s="1"/>
  <c r="B21" i="15"/>
  <c r="B28" i="17"/>
  <c r="B30" i="23"/>
  <c r="C25" i="18"/>
  <c r="B25" i="20"/>
  <c r="C22" i="23"/>
  <c r="C21" i="17"/>
  <c r="I19" i="17"/>
  <c r="I18" i="17" s="1"/>
  <c r="B25" i="19"/>
  <c r="B22" i="22"/>
  <c r="B29" i="17"/>
  <c r="C21" i="23"/>
  <c r="B27" i="18"/>
  <c r="B28" i="21"/>
  <c r="B24" i="23"/>
  <c r="C26" i="20"/>
  <c r="C21" i="20"/>
  <c r="C30" i="22"/>
  <c r="C29" i="16"/>
  <c r="C25" i="24"/>
  <c r="C26" i="23"/>
  <c r="B21" i="23"/>
  <c r="I19" i="18"/>
  <c r="I18" i="18" s="1"/>
  <c r="C30" i="20"/>
  <c r="B27" i="20"/>
  <c r="B29" i="21"/>
  <c r="B21" i="20"/>
  <c r="C26" i="17"/>
  <c r="C25" i="15"/>
  <c r="C29" i="15"/>
  <c r="B27" i="15"/>
  <c r="B28" i="15"/>
  <c r="C24" i="15"/>
  <c r="C65" i="12"/>
  <c r="C27" i="15"/>
  <c r="C26" i="15"/>
  <c r="B54" i="12"/>
  <c r="C23" i="15"/>
  <c r="B24" i="15"/>
  <c r="C30" i="15"/>
  <c r="C21" i="15"/>
  <c r="B29" i="15"/>
  <c r="C15" i="12"/>
  <c r="B25" i="15"/>
  <c r="C22" i="15"/>
  <c r="C28" i="15"/>
  <c r="B26" i="15"/>
  <c r="B30" i="15"/>
  <c r="C58" i="12"/>
  <c r="C67" i="12"/>
  <c r="B17" i="12"/>
  <c r="B34" i="12"/>
  <c r="C51" i="12"/>
  <c r="B59" i="12"/>
  <c r="C61" i="12"/>
  <c r="C68" i="12"/>
  <c r="C63" i="12"/>
  <c r="C59" i="12"/>
  <c r="C32" i="12"/>
  <c r="C62" i="12"/>
  <c r="B22" i="12"/>
  <c r="C18" i="12"/>
  <c r="C53" i="12"/>
  <c r="B42" i="12"/>
  <c r="B35" i="12"/>
  <c r="C60" i="12"/>
  <c r="B65" i="12"/>
  <c r="C42" i="12"/>
  <c r="B64" i="12"/>
  <c r="C47" i="12"/>
  <c r="C44" i="12"/>
  <c r="B56" i="12"/>
  <c r="C69" i="12"/>
  <c r="B52" i="12"/>
  <c r="B50" i="12"/>
  <c r="B36" i="12"/>
  <c r="C20" i="12"/>
  <c r="B24" i="12"/>
  <c r="C50" i="12"/>
  <c r="C25" i="12"/>
  <c r="B16" i="12"/>
  <c r="B58" i="12"/>
  <c r="B15" i="12"/>
  <c r="B39" i="12"/>
  <c r="C54" i="12"/>
  <c r="B60" i="12"/>
  <c r="C70" i="12"/>
  <c r="C26" i="12"/>
  <c r="B40" i="12"/>
  <c r="B61" i="12"/>
  <c r="C24" i="12"/>
  <c r="C64" i="12"/>
  <c r="C22" i="12"/>
  <c r="C29" i="12"/>
  <c r="B66" i="12"/>
  <c r="C21" i="12"/>
  <c r="B51" i="12"/>
  <c r="B69" i="12"/>
  <c r="B63" i="12"/>
  <c r="C36" i="12"/>
  <c r="B18" i="12"/>
  <c r="C30" i="12"/>
  <c r="C13" i="12"/>
  <c r="C16" i="12"/>
  <c r="B68" i="12"/>
  <c r="B53" i="12"/>
  <c r="C71" i="12"/>
  <c r="B25" i="12"/>
  <c r="B67" i="12"/>
  <c r="B62" i="12"/>
  <c r="B21" i="12"/>
  <c r="C34" i="12"/>
  <c r="B26" i="12"/>
  <c r="B20" i="12"/>
  <c r="B38" i="12"/>
  <c r="C39" i="12"/>
  <c r="B30" i="12"/>
  <c r="B44" i="12"/>
  <c r="C56" i="12"/>
  <c r="C17" i="12"/>
  <c r="B32" i="12"/>
  <c r="C66" i="12"/>
  <c r="B70" i="12"/>
  <c r="C40" i="12"/>
  <c r="B29" i="12"/>
  <c r="I19" i="15"/>
  <c r="I18" i="15" s="1"/>
  <c r="J10" i="12"/>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J27" i="24" l="1"/>
  <c r="AJ22" i="24"/>
  <c r="AJ21" i="24"/>
  <c r="AJ30" i="24"/>
  <c r="AJ28" i="24"/>
  <c r="AJ26" i="24"/>
  <c r="AJ24" i="24"/>
  <c r="AJ29" i="24"/>
  <c r="AJ25" i="24"/>
  <c r="AJ23" i="24"/>
  <c r="AJ30" i="23"/>
  <c r="AJ29" i="23"/>
  <c r="AJ28" i="23"/>
  <c r="AJ27" i="23"/>
  <c r="AJ26" i="23"/>
  <c r="AJ25" i="23"/>
  <c r="AJ24" i="23"/>
  <c r="AJ23" i="23"/>
  <c r="AJ22" i="23"/>
  <c r="AJ21" i="23"/>
  <c r="AJ30" i="22"/>
  <c r="AJ29" i="22"/>
  <c r="AJ28" i="22"/>
  <c r="AJ27" i="22"/>
  <c r="AJ26" i="22"/>
  <c r="AJ25" i="22"/>
  <c r="AJ24" i="22"/>
  <c r="AJ23" i="22"/>
  <c r="AJ22" i="22"/>
  <c r="AJ21" i="22"/>
  <c r="AJ30" i="21"/>
  <c r="AJ29" i="21"/>
  <c r="AJ28" i="21"/>
  <c r="AJ27" i="21"/>
  <c r="AJ26" i="21"/>
  <c r="AJ25" i="21"/>
  <c r="AJ24" i="21"/>
  <c r="AJ23" i="21"/>
  <c r="AJ22" i="21"/>
  <c r="AJ21" i="21"/>
  <c r="AJ30" i="20"/>
  <c r="AJ29" i="20"/>
  <c r="AJ28" i="20"/>
  <c r="AJ27" i="20"/>
  <c r="AJ26" i="20"/>
  <c r="AJ25" i="20"/>
  <c r="AJ24" i="20"/>
  <c r="AJ23" i="20"/>
  <c r="AJ22" i="20"/>
  <c r="AJ21" i="20"/>
  <c r="AJ30" i="19"/>
  <c r="AJ29" i="19"/>
  <c r="AJ28" i="19"/>
  <c r="AJ27" i="19"/>
  <c r="AJ26" i="19"/>
  <c r="AJ25" i="19"/>
  <c r="AJ24" i="19"/>
  <c r="AJ23" i="19"/>
  <c r="AJ22" i="19"/>
  <c r="AJ21" i="19"/>
  <c r="AJ30" i="18"/>
  <c r="AJ29" i="18"/>
  <c r="AJ28" i="18"/>
  <c r="AJ27" i="18"/>
  <c r="AJ26" i="18"/>
  <c r="AJ25" i="18"/>
  <c r="AJ24" i="18"/>
  <c r="AJ23" i="18"/>
  <c r="AJ22" i="18"/>
  <c r="AJ21" i="18"/>
  <c r="AJ22" i="17"/>
  <c r="AJ30" i="17"/>
  <c r="AJ29" i="17"/>
  <c r="AJ28" i="17"/>
  <c r="AJ27" i="17"/>
  <c r="AJ26" i="17"/>
  <c r="AJ25" i="17"/>
  <c r="AJ24" i="17"/>
  <c r="AJ23" i="17"/>
  <c r="AJ21" i="17"/>
  <c r="AJ30" i="16"/>
  <c r="AJ29" i="16"/>
  <c r="AJ28" i="16"/>
  <c r="AJ27" i="16"/>
  <c r="AJ26" i="16"/>
  <c r="AJ25" i="16"/>
  <c r="AJ24" i="16"/>
  <c r="AJ23" i="16"/>
  <c r="AJ22" i="16"/>
  <c r="AJ21" i="16"/>
  <c r="AJ21" i="15"/>
  <c r="AJ25" i="15"/>
  <c r="AJ26" i="15"/>
  <c r="AJ27" i="15"/>
  <c r="AJ28" i="15"/>
  <c r="AJ29" i="15"/>
  <c r="AJ30" i="15"/>
  <c r="AJ24" i="15"/>
  <c r="AJ23" i="15"/>
  <c r="AJ22" i="15"/>
  <c r="C18" i="21"/>
  <c r="C18" i="24"/>
  <c r="C18" i="18"/>
  <c r="B18" i="16"/>
  <c r="C18" i="19"/>
  <c r="B18" i="22"/>
  <c r="C18" i="20"/>
  <c r="B18" i="19"/>
  <c r="C18" i="17"/>
  <c r="C18" i="22"/>
  <c r="B18" i="24"/>
  <c r="B18" i="21"/>
  <c r="I11" i="20"/>
  <c r="J19" i="20"/>
  <c r="J18" i="20" s="1"/>
  <c r="I12" i="20"/>
  <c r="B18" i="17"/>
  <c r="C18" i="16"/>
  <c r="J19" i="22"/>
  <c r="J18" i="22" s="1"/>
  <c r="I11" i="22"/>
  <c r="I12" i="22"/>
  <c r="J19" i="24"/>
  <c r="J18" i="24" s="1"/>
  <c r="I11" i="24"/>
  <c r="I12" i="24"/>
  <c r="C18" i="23"/>
  <c r="B18" i="20"/>
  <c r="J19" i="19"/>
  <c r="J18" i="19" s="1"/>
  <c r="I12" i="19"/>
  <c r="I11" i="19"/>
  <c r="I12" i="18"/>
  <c r="J19" i="18"/>
  <c r="J18" i="18" s="1"/>
  <c r="I11" i="18"/>
  <c r="J19" i="17"/>
  <c r="J18" i="17" s="1"/>
  <c r="I11" i="17"/>
  <c r="I12" i="17"/>
  <c r="I12" i="21"/>
  <c r="I11" i="21"/>
  <c r="J19" i="21"/>
  <c r="J18" i="21" s="1"/>
  <c r="B18" i="23"/>
  <c r="I12" i="23"/>
  <c r="I11" i="23"/>
  <c r="J19" i="23"/>
  <c r="J18" i="23" s="1"/>
  <c r="B18" i="18"/>
  <c r="J19" i="16"/>
  <c r="J18" i="16" s="1"/>
  <c r="I12" i="16"/>
  <c r="I11" i="16"/>
  <c r="B18" i="15"/>
  <c r="J19" i="15"/>
  <c r="J18" i="15" s="1"/>
  <c r="I12" i="15"/>
  <c r="C18" i="15"/>
  <c r="C9" i="12"/>
  <c r="B9" i="12"/>
  <c r="AG5" i="12"/>
  <c r="O5" i="11"/>
  <c r="O4" i="11"/>
  <c r="CO4" i="13"/>
  <c r="AA4" i="8"/>
  <c r="AG4" i="12"/>
  <c r="DT4" i="13"/>
  <c r="BJ4" i="13"/>
  <c r="AA5" i="8"/>
  <c r="CO5" i="13"/>
  <c r="DT5" i="13"/>
  <c r="BJ5" i="13"/>
  <c r="AE5" i="13"/>
  <c r="S5" i="9"/>
  <c r="AE4" i="13"/>
  <c r="S4" i="9"/>
  <c r="G4" i="12" l="1"/>
  <c r="AK24" i="24"/>
  <c r="AK23" i="24"/>
  <c r="AK22" i="24"/>
  <c r="AK30" i="24"/>
  <c r="AK29" i="24"/>
  <c r="AK28" i="24"/>
  <c r="AK27" i="24"/>
  <c r="AK26" i="24"/>
  <c r="AK25" i="24"/>
  <c r="AK21" i="24"/>
  <c r="AK30" i="23"/>
  <c r="AK29" i="23"/>
  <c r="AK28" i="23"/>
  <c r="AK27" i="23"/>
  <c r="AK26" i="23"/>
  <c r="AK25" i="23"/>
  <c r="AK24" i="23"/>
  <c r="AK23" i="23"/>
  <c r="AK22" i="23"/>
  <c r="AK21" i="23"/>
  <c r="AK30" i="22"/>
  <c r="AK29" i="22"/>
  <c r="AK28" i="22"/>
  <c r="AK27" i="22"/>
  <c r="AK26" i="22"/>
  <c r="AK25" i="22"/>
  <c r="AK24" i="22"/>
  <c r="AK23" i="22"/>
  <c r="AK22" i="22"/>
  <c r="AK21" i="22"/>
  <c r="AK30" i="21"/>
  <c r="AK29" i="21"/>
  <c r="AK28" i="21"/>
  <c r="AK27" i="21"/>
  <c r="AK26" i="21"/>
  <c r="AK25" i="21"/>
  <c r="AK24" i="21"/>
  <c r="AK23" i="21"/>
  <c r="AK22" i="21"/>
  <c r="AK21" i="21"/>
  <c r="AK30" i="20"/>
  <c r="AK29" i="20"/>
  <c r="AK28" i="20"/>
  <c r="AK27" i="20"/>
  <c r="AK26" i="20"/>
  <c r="AK25" i="20"/>
  <c r="AK24" i="20"/>
  <c r="AK23" i="20"/>
  <c r="AK22" i="20"/>
  <c r="AK21" i="20"/>
  <c r="AK30" i="19"/>
  <c r="AK29" i="19"/>
  <c r="AK28" i="19"/>
  <c r="AK27" i="19"/>
  <c r="AK26" i="19"/>
  <c r="AK25" i="19"/>
  <c r="AK24" i="19"/>
  <c r="AK23" i="19"/>
  <c r="AK22" i="19"/>
  <c r="AK21" i="19"/>
  <c r="AK30" i="18"/>
  <c r="AK29" i="18"/>
  <c r="AK28" i="18"/>
  <c r="AK27" i="18"/>
  <c r="AK26" i="18"/>
  <c r="AK25" i="18"/>
  <c r="AK24" i="18"/>
  <c r="AK23" i="18"/>
  <c r="AK22" i="18"/>
  <c r="AK21" i="18"/>
  <c r="AK30" i="17"/>
  <c r="AK29" i="17"/>
  <c r="AK28" i="17"/>
  <c r="AK27" i="17"/>
  <c r="AK26" i="17"/>
  <c r="AK25" i="17"/>
  <c r="AK24" i="17"/>
  <c r="AK23" i="17"/>
  <c r="AK22" i="17"/>
  <c r="AK21" i="17"/>
  <c r="AK26" i="16"/>
  <c r="AK24" i="16"/>
  <c r="AK30" i="16"/>
  <c r="AK29" i="16"/>
  <c r="AK28" i="16"/>
  <c r="AK27" i="16"/>
  <c r="AK25" i="16"/>
  <c r="AK23" i="16"/>
  <c r="AK22" i="16"/>
  <c r="AK21" i="16"/>
  <c r="AK22" i="15"/>
  <c r="AK21" i="15"/>
  <c r="AK25" i="15"/>
  <c r="AK26" i="15"/>
  <c r="AK27" i="15"/>
  <c r="AK28" i="15"/>
  <c r="AK29" i="15"/>
  <c r="AK30" i="15"/>
  <c r="AK24" i="15"/>
  <c r="AK23" i="15"/>
  <c r="J12" i="15"/>
  <c r="J11" i="16"/>
  <c r="K19" i="16"/>
  <c r="K18" i="16" s="1"/>
  <c r="J12" i="16"/>
  <c r="J11" i="22"/>
  <c r="J12" i="22"/>
  <c r="K19" i="22"/>
  <c r="K18" i="22" s="1"/>
  <c r="K19" i="17"/>
  <c r="K18" i="17" s="1"/>
  <c r="J11" i="17"/>
  <c r="J12" i="17"/>
  <c r="J11" i="19"/>
  <c r="J12" i="19"/>
  <c r="K19" i="19"/>
  <c r="K18" i="19" s="1"/>
  <c r="J11" i="23"/>
  <c r="J12" i="23"/>
  <c r="K19" i="23"/>
  <c r="K18" i="23" s="1"/>
  <c r="J12" i="18"/>
  <c r="K19" i="18"/>
  <c r="K18" i="18" s="1"/>
  <c r="J11" i="18"/>
  <c r="J12" i="20"/>
  <c r="K19" i="20"/>
  <c r="K18" i="20" s="1"/>
  <c r="J11" i="20"/>
  <c r="J11" i="21"/>
  <c r="J12" i="21"/>
  <c r="K19" i="21"/>
  <c r="K18" i="21" s="1"/>
  <c r="J11" i="24"/>
  <c r="J12" i="24"/>
  <c r="K19" i="24"/>
  <c r="K18" i="24" s="1"/>
  <c r="K19" i="15"/>
  <c r="K18" i="15" s="1"/>
  <c r="J11" i="15"/>
  <c r="I11" i="15"/>
  <c r="AL30" i="24" l="1"/>
  <c r="AL29" i="24"/>
  <c r="AL28" i="24"/>
  <c r="AL27" i="24"/>
  <c r="AL26" i="24"/>
  <c r="AL25" i="24"/>
  <c r="AL24" i="24"/>
  <c r="AL23" i="24"/>
  <c r="AL21" i="24"/>
  <c r="AL22" i="24"/>
  <c r="AL30" i="23"/>
  <c r="AL29" i="23"/>
  <c r="AL28" i="23"/>
  <c r="AL27" i="23"/>
  <c r="AL26" i="23"/>
  <c r="AL25" i="23"/>
  <c r="AL24" i="23"/>
  <c r="AL23" i="23"/>
  <c r="AL22" i="23"/>
  <c r="AL21" i="23"/>
  <c r="AL30" i="22"/>
  <c r="AL29" i="22"/>
  <c r="AL28" i="22"/>
  <c r="AL27" i="22"/>
  <c r="AL26" i="22"/>
  <c r="AL25" i="22"/>
  <c r="AL24" i="22"/>
  <c r="AL23" i="22"/>
  <c r="AL22" i="22"/>
  <c r="AL21" i="22"/>
  <c r="AL30" i="21"/>
  <c r="AL29" i="21"/>
  <c r="AL28" i="21"/>
  <c r="AL27" i="21"/>
  <c r="AL26" i="21"/>
  <c r="AL25" i="21"/>
  <c r="AL24" i="21"/>
  <c r="AL23" i="21"/>
  <c r="AL22" i="21"/>
  <c r="AL21" i="21"/>
  <c r="AL30" i="20"/>
  <c r="AL29" i="20"/>
  <c r="AL28" i="20"/>
  <c r="AL27" i="20"/>
  <c r="AL26" i="20"/>
  <c r="AL25" i="20"/>
  <c r="AL24" i="20"/>
  <c r="AL23" i="20"/>
  <c r="AL22" i="20"/>
  <c r="AL21" i="20"/>
  <c r="AL30" i="19"/>
  <c r="AL29" i="19"/>
  <c r="AL28" i="19"/>
  <c r="AL27" i="19"/>
  <c r="AL26" i="19"/>
  <c r="AL25" i="19"/>
  <c r="AL24" i="19"/>
  <c r="AL23" i="19"/>
  <c r="AL22" i="19"/>
  <c r="AL21" i="19"/>
  <c r="AL30" i="18"/>
  <c r="AL29" i="18"/>
  <c r="AL28" i="18"/>
  <c r="AL27" i="18"/>
  <c r="AL26" i="18"/>
  <c r="AL25" i="18"/>
  <c r="AL24" i="18"/>
  <c r="AL23" i="18"/>
  <c r="AL22" i="18"/>
  <c r="AL21" i="18"/>
  <c r="AL30" i="17"/>
  <c r="AL29" i="17"/>
  <c r="AL28" i="17"/>
  <c r="AL27" i="17"/>
  <c r="AL26" i="17"/>
  <c r="AL25" i="17"/>
  <c r="AL24" i="17"/>
  <c r="AL23" i="17"/>
  <c r="AL22" i="17"/>
  <c r="AL21" i="17"/>
  <c r="AL30" i="16"/>
  <c r="AL29" i="16"/>
  <c r="AL28" i="16"/>
  <c r="AL27" i="16"/>
  <c r="AL26" i="16"/>
  <c r="AL25" i="16"/>
  <c r="AL24" i="16"/>
  <c r="AL23" i="16"/>
  <c r="AL22" i="16"/>
  <c r="AL21" i="16"/>
  <c r="AL23" i="15"/>
  <c r="AL22" i="15"/>
  <c r="AL21" i="15"/>
  <c r="AL25" i="15"/>
  <c r="AL26" i="15"/>
  <c r="AL27" i="15"/>
  <c r="AL28" i="15"/>
  <c r="AL29" i="15"/>
  <c r="AL30" i="15"/>
  <c r="AL24" i="15"/>
  <c r="K12" i="15"/>
  <c r="L19" i="15"/>
  <c r="L18" i="15" s="1"/>
  <c r="K12" i="21"/>
  <c r="K11" i="21"/>
  <c r="L19" i="21"/>
  <c r="L18" i="21" s="1"/>
  <c r="K11" i="17"/>
  <c r="K12" i="17"/>
  <c r="L19" i="17"/>
  <c r="L18" i="17" s="1"/>
  <c r="K11" i="20"/>
  <c r="K12" i="20"/>
  <c r="L19" i="20"/>
  <c r="L18" i="20" s="1"/>
  <c r="K12" i="19"/>
  <c r="L19" i="19"/>
  <c r="L18" i="19" s="1"/>
  <c r="K11" i="19"/>
  <c r="L19" i="23"/>
  <c r="L18" i="23" s="1"/>
  <c r="K12" i="23"/>
  <c r="K11" i="23"/>
  <c r="L19" i="22"/>
  <c r="L18" i="22" s="1"/>
  <c r="K12" i="22"/>
  <c r="K11" i="22"/>
  <c r="K11" i="15"/>
  <c r="K12" i="24"/>
  <c r="L19" i="24"/>
  <c r="L18" i="24" s="1"/>
  <c r="K11" i="24"/>
  <c r="K11" i="16"/>
  <c r="L19" i="16"/>
  <c r="L18" i="16" s="1"/>
  <c r="K12" i="16"/>
  <c r="K11" i="18"/>
  <c r="L19" i="18"/>
  <c r="L18" i="18" s="1"/>
  <c r="K12" i="18"/>
  <c r="AM30" i="24" l="1"/>
  <c r="AM29" i="24"/>
  <c r="AM28" i="24"/>
  <c r="AM27" i="24"/>
  <c r="AM26" i="24"/>
  <c r="AM25" i="24"/>
  <c r="AM24" i="24"/>
  <c r="AM23" i="24"/>
  <c r="AM22" i="24"/>
  <c r="AM21" i="24"/>
  <c r="AM30" i="23"/>
  <c r="AM29" i="23"/>
  <c r="AM28" i="23"/>
  <c r="AM27" i="23"/>
  <c r="AM26" i="23"/>
  <c r="AM25" i="23"/>
  <c r="AM24" i="23"/>
  <c r="AM23" i="23"/>
  <c r="AM22" i="23"/>
  <c r="AM21" i="23"/>
  <c r="AM30" i="22"/>
  <c r="AM29" i="22"/>
  <c r="AM28" i="22"/>
  <c r="AM27" i="22"/>
  <c r="AM26" i="22"/>
  <c r="AM25" i="22"/>
  <c r="AM24" i="22"/>
  <c r="AM23" i="22"/>
  <c r="AM22" i="22"/>
  <c r="AM21" i="22"/>
  <c r="AM30" i="21"/>
  <c r="AM29" i="21"/>
  <c r="AM28" i="21"/>
  <c r="AM27" i="21"/>
  <c r="AM26" i="21"/>
  <c r="AM25" i="21"/>
  <c r="AM24" i="21"/>
  <c r="AM23" i="21"/>
  <c r="AM22" i="21"/>
  <c r="AM21" i="21"/>
  <c r="AM30" i="20"/>
  <c r="AM29" i="20"/>
  <c r="AM28" i="20"/>
  <c r="AM27" i="20"/>
  <c r="AM26" i="20"/>
  <c r="AM25" i="20"/>
  <c r="AM24" i="20"/>
  <c r="AM23" i="20"/>
  <c r="AM22" i="20"/>
  <c r="AM21" i="20"/>
  <c r="AM30" i="19"/>
  <c r="AM29" i="19"/>
  <c r="AM28" i="19"/>
  <c r="AM27" i="19"/>
  <c r="AM26" i="19"/>
  <c r="AM25" i="19"/>
  <c r="AM24" i="19"/>
  <c r="AM23" i="19"/>
  <c r="AM22" i="19"/>
  <c r="AM21" i="19"/>
  <c r="AM30" i="18"/>
  <c r="AM29" i="18"/>
  <c r="AM28" i="18"/>
  <c r="AM27" i="18"/>
  <c r="AM26" i="18"/>
  <c r="AM25" i="18"/>
  <c r="AM24" i="18"/>
  <c r="AM23" i="18"/>
  <c r="AM22" i="18"/>
  <c r="AM21" i="18"/>
  <c r="AM30" i="17"/>
  <c r="AM29" i="17"/>
  <c r="AM28" i="17"/>
  <c r="AM27" i="17"/>
  <c r="AM26" i="17"/>
  <c r="AM25" i="17"/>
  <c r="AM24" i="17"/>
  <c r="AM23" i="17"/>
  <c r="AM22" i="17"/>
  <c r="AM21" i="17"/>
  <c r="AM30" i="16"/>
  <c r="AM29" i="16"/>
  <c r="AM28" i="16"/>
  <c r="AM27" i="16"/>
  <c r="AM26" i="16"/>
  <c r="AM25" i="16"/>
  <c r="AM24" i="16"/>
  <c r="AM23" i="16"/>
  <c r="AM22" i="16"/>
  <c r="AM21" i="16"/>
  <c r="AM24" i="15"/>
  <c r="AM26" i="15"/>
  <c r="AM27" i="15"/>
  <c r="AM23" i="15"/>
  <c r="AM22" i="15"/>
  <c r="AM25" i="15"/>
  <c r="AM28" i="15"/>
  <c r="AM21" i="15"/>
  <c r="AM29" i="15"/>
  <c r="AM30" i="15"/>
  <c r="L12" i="15"/>
  <c r="L11" i="15"/>
  <c r="M19" i="15"/>
  <c r="M18" i="15" s="1"/>
  <c r="L12" i="20"/>
  <c r="M19" i="20"/>
  <c r="M18" i="20" s="1"/>
  <c r="L11" i="20"/>
  <c r="L11" i="22"/>
  <c r="L12" i="22"/>
  <c r="M19" i="22"/>
  <c r="M18" i="22" s="1"/>
  <c r="L11" i="23"/>
  <c r="M19" i="23"/>
  <c r="M18" i="23" s="1"/>
  <c r="L12" i="23"/>
  <c r="L11" i="16"/>
  <c r="L12" i="16"/>
  <c r="M19" i="16"/>
  <c r="M18" i="16" s="1"/>
  <c r="L11" i="17"/>
  <c r="L12" i="17"/>
  <c r="M19" i="17"/>
  <c r="M18" i="17" s="1"/>
  <c r="L12" i="24"/>
  <c r="L11" i="24"/>
  <c r="M19" i="24"/>
  <c r="M18" i="24" s="1"/>
  <c r="L12" i="18"/>
  <c r="L11" i="18"/>
  <c r="M19" i="18"/>
  <c r="M18" i="18" s="1"/>
  <c r="L12" i="19"/>
  <c r="L11" i="19"/>
  <c r="M19" i="19"/>
  <c r="M18" i="19" s="1"/>
  <c r="L12" i="21"/>
  <c r="M19" i="21"/>
  <c r="M18" i="21" s="1"/>
  <c r="L11" i="21"/>
  <c r="AN30" i="24" l="1"/>
  <c r="AN29" i="24"/>
  <c r="AN27" i="24"/>
  <c r="AN22" i="24"/>
  <c r="AN21" i="24"/>
  <c r="AN24" i="24"/>
  <c r="AN23" i="24"/>
  <c r="AN28" i="24"/>
  <c r="AN26" i="24"/>
  <c r="AN25" i="24"/>
  <c r="AN30" i="23"/>
  <c r="AN29" i="23"/>
  <c r="AN28" i="23"/>
  <c r="AN27" i="23"/>
  <c r="AN26" i="23"/>
  <c r="AN25" i="23"/>
  <c r="AN24" i="23"/>
  <c r="AN23" i="23"/>
  <c r="AN22" i="23"/>
  <c r="AN21" i="23"/>
  <c r="AN30" i="22"/>
  <c r="AN29" i="22"/>
  <c r="AN28" i="22"/>
  <c r="AN27" i="22"/>
  <c r="AN26" i="22"/>
  <c r="AN25" i="22"/>
  <c r="AN24" i="22"/>
  <c r="AN23" i="22"/>
  <c r="AN22" i="22"/>
  <c r="AN21" i="22"/>
  <c r="AN30" i="21"/>
  <c r="AN29" i="21"/>
  <c r="AN28" i="21"/>
  <c r="AN27" i="21"/>
  <c r="AN26" i="21"/>
  <c r="AN25" i="21"/>
  <c r="AN24" i="21"/>
  <c r="AN23" i="21"/>
  <c r="AN22" i="21"/>
  <c r="AN21" i="21"/>
  <c r="AN30" i="20"/>
  <c r="AN29" i="20"/>
  <c r="AN28" i="20"/>
  <c r="AN27" i="20"/>
  <c r="AN26" i="20"/>
  <c r="AN25" i="20"/>
  <c r="AN24" i="20"/>
  <c r="AN23" i="20"/>
  <c r="AN22" i="20"/>
  <c r="AN21" i="20"/>
  <c r="AN30" i="19"/>
  <c r="AN29" i="19"/>
  <c r="AN28" i="19"/>
  <c r="AN27" i="19"/>
  <c r="AN26" i="19"/>
  <c r="AN25" i="19"/>
  <c r="AN24" i="19"/>
  <c r="AN23" i="19"/>
  <c r="AN22" i="19"/>
  <c r="AN21" i="19"/>
  <c r="AN30" i="18"/>
  <c r="AN29" i="18"/>
  <c r="AN28" i="18"/>
  <c r="AN27" i="18"/>
  <c r="AN26" i="18"/>
  <c r="AN25" i="18"/>
  <c r="AN24" i="18"/>
  <c r="AN23" i="18"/>
  <c r="AN22" i="18"/>
  <c r="AN21" i="18"/>
  <c r="AN30" i="17"/>
  <c r="AN29" i="17"/>
  <c r="AN28" i="17"/>
  <c r="AN27" i="17"/>
  <c r="AN26" i="17"/>
  <c r="AN25" i="17"/>
  <c r="AN24" i="17"/>
  <c r="AN23" i="17"/>
  <c r="AN22" i="17"/>
  <c r="AN21" i="17"/>
  <c r="AN22" i="16"/>
  <c r="AN21" i="16"/>
  <c r="AN28" i="16"/>
  <c r="AN23" i="16"/>
  <c r="AN30" i="16"/>
  <c r="AN26" i="16"/>
  <c r="AN25" i="16"/>
  <c r="AN24" i="16"/>
  <c r="AN29" i="16"/>
  <c r="AN27" i="16"/>
  <c r="AN26" i="15"/>
  <c r="AN30" i="15"/>
  <c r="AN24" i="15"/>
  <c r="AN27" i="15"/>
  <c r="AN23" i="15"/>
  <c r="AN28" i="15"/>
  <c r="AN29" i="15"/>
  <c r="AN22" i="15"/>
  <c r="AN21" i="15"/>
  <c r="AN25" i="15"/>
  <c r="M12" i="15"/>
  <c r="M11" i="15"/>
  <c r="N19" i="15"/>
  <c r="N18" i="15" s="1"/>
  <c r="M12" i="24"/>
  <c r="N19" i="24"/>
  <c r="N18" i="24" s="1"/>
  <c r="M11" i="24"/>
  <c r="N19" i="19"/>
  <c r="N18" i="19" s="1"/>
  <c r="M11" i="19"/>
  <c r="M12" i="19"/>
  <c r="N19" i="23"/>
  <c r="N18" i="23" s="1"/>
  <c r="M12" i="23"/>
  <c r="M11" i="23"/>
  <c r="M12" i="17"/>
  <c r="N19" i="17"/>
  <c r="N18" i="17" s="1"/>
  <c r="M11" i="17"/>
  <c r="N19" i="20"/>
  <c r="N18" i="20" s="1"/>
  <c r="M11" i="20"/>
  <c r="M12" i="20"/>
  <c r="M11" i="22"/>
  <c r="M12" i="22"/>
  <c r="N19" i="22"/>
  <c r="N18" i="22" s="1"/>
  <c r="N19" i="16"/>
  <c r="N18" i="16" s="1"/>
  <c r="M12" i="16"/>
  <c r="M11" i="16"/>
  <c r="M12" i="21"/>
  <c r="M11" i="21"/>
  <c r="N19" i="21"/>
  <c r="N18" i="21" s="1"/>
  <c r="N19" i="18"/>
  <c r="N18" i="18" s="1"/>
  <c r="M12" i="18"/>
  <c r="M11" i="18"/>
  <c r="AO22" i="24" l="1"/>
  <c r="AO21" i="24"/>
  <c r="AO30" i="24"/>
  <c r="AO29" i="24"/>
  <c r="AO28" i="24"/>
  <c r="AO27" i="24"/>
  <c r="AO26" i="24"/>
  <c r="AO25" i="24"/>
  <c r="AO24" i="24"/>
  <c r="AO23" i="24"/>
  <c r="AO22" i="23"/>
  <c r="AO21" i="23"/>
  <c r="AO25" i="23"/>
  <c r="AO23" i="23"/>
  <c r="AO29" i="23"/>
  <c r="AO30" i="23"/>
  <c r="AO27" i="23"/>
  <c r="AO24" i="23"/>
  <c r="AO26" i="23"/>
  <c r="AO28" i="23"/>
  <c r="AO22" i="22"/>
  <c r="AO21" i="22"/>
  <c r="AO30" i="22"/>
  <c r="AO25" i="22"/>
  <c r="AO23" i="22"/>
  <c r="AO24" i="22"/>
  <c r="AO26" i="22"/>
  <c r="AO29" i="22"/>
  <c r="AO27" i="22"/>
  <c r="AO28" i="22"/>
  <c r="AO22" i="21"/>
  <c r="AO21" i="21"/>
  <c r="AO25" i="21"/>
  <c r="AO29" i="21"/>
  <c r="AO23" i="21"/>
  <c r="AO27" i="21"/>
  <c r="AO24" i="21"/>
  <c r="AO30" i="21"/>
  <c r="AO28" i="21"/>
  <c r="AO26" i="21"/>
  <c r="AO22" i="20"/>
  <c r="AO21" i="20"/>
  <c r="AO24" i="20"/>
  <c r="AO29" i="20"/>
  <c r="AO27" i="20"/>
  <c r="AO25" i="20"/>
  <c r="AO23" i="20"/>
  <c r="AO30" i="20"/>
  <c r="AO28" i="20"/>
  <c r="AO26" i="20"/>
  <c r="AO22" i="19"/>
  <c r="AO21" i="19"/>
  <c r="AO30" i="19"/>
  <c r="AO28" i="19"/>
  <c r="AO24" i="19"/>
  <c r="AO25" i="19"/>
  <c r="AO27" i="19"/>
  <c r="AO23" i="19"/>
  <c r="AO29" i="19"/>
  <c r="AO26" i="19"/>
  <c r="AO22" i="18"/>
  <c r="AO29" i="18"/>
  <c r="AO26" i="18"/>
  <c r="AO24" i="18"/>
  <c r="AO30" i="18"/>
  <c r="AO28" i="18"/>
  <c r="AO23" i="18"/>
  <c r="AO27" i="18"/>
  <c r="AO25" i="18"/>
  <c r="AO21" i="18"/>
  <c r="AO22" i="17"/>
  <c r="AO21" i="17"/>
  <c r="AO30" i="17"/>
  <c r="AO29" i="17"/>
  <c r="AO28" i="17"/>
  <c r="AO27" i="17"/>
  <c r="AO26" i="17"/>
  <c r="AO25" i="17"/>
  <c r="AO24" i="17"/>
  <c r="AO23" i="17"/>
  <c r="AO22" i="16"/>
  <c r="AO21" i="16"/>
  <c r="AO30" i="16"/>
  <c r="AO29" i="16"/>
  <c r="AO28" i="16"/>
  <c r="AO27" i="16"/>
  <c r="AO26" i="16"/>
  <c r="AO25" i="16"/>
  <c r="AO24" i="16"/>
  <c r="AO23" i="16"/>
  <c r="AO22" i="15"/>
  <c r="AO21" i="15"/>
  <c r="AO24" i="15"/>
  <c r="AO23" i="15"/>
  <c r="AO25" i="15"/>
  <c r="AO26" i="15"/>
  <c r="AO27" i="15"/>
  <c r="AO28" i="15"/>
  <c r="AO29" i="15"/>
  <c r="AO30" i="15"/>
  <c r="N12" i="15"/>
  <c r="N11" i="15"/>
  <c r="O19" i="15"/>
  <c r="O18" i="15" s="1"/>
  <c r="O19" i="23"/>
  <c r="O18" i="23" s="1"/>
  <c r="N11" i="23"/>
  <c r="N12" i="23"/>
  <c r="N12" i="20"/>
  <c r="N11" i="20"/>
  <c r="O19" i="20"/>
  <c r="O18" i="20" s="1"/>
  <c r="N11" i="19"/>
  <c r="O19" i="19"/>
  <c r="O18" i="19" s="1"/>
  <c r="N12" i="19"/>
  <c r="N12" i="16"/>
  <c r="O19" i="16"/>
  <c r="O18" i="16" s="1"/>
  <c r="N11" i="16"/>
  <c r="N11" i="17"/>
  <c r="O19" i="17"/>
  <c r="O18" i="17" s="1"/>
  <c r="N12" i="17"/>
  <c r="O19" i="21"/>
  <c r="O18" i="21" s="1"/>
  <c r="N12" i="21"/>
  <c r="N11" i="21"/>
  <c r="N12" i="22"/>
  <c r="O19" i="22"/>
  <c r="O18" i="22" s="1"/>
  <c r="N11" i="22"/>
  <c r="O19" i="24"/>
  <c r="O18" i="24" s="1"/>
  <c r="N11" i="24"/>
  <c r="N12" i="24"/>
  <c r="N11" i="18"/>
  <c r="N12" i="18"/>
  <c r="O19" i="18"/>
  <c r="O18" i="18" s="1"/>
  <c r="AP30" i="24" l="1"/>
  <c r="AP29" i="24"/>
  <c r="AP28" i="24"/>
  <c r="AP27" i="24"/>
  <c r="AP26" i="24"/>
  <c r="AP25" i="24"/>
  <c r="AP24" i="24"/>
  <c r="AP23" i="24"/>
  <c r="AP22" i="24"/>
  <c r="AP21" i="24"/>
  <c r="AP21" i="23"/>
  <c r="AP22" i="23"/>
  <c r="AP30" i="23"/>
  <c r="AP29" i="23"/>
  <c r="AP28" i="23"/>
  <c r="AP27" i="23"/>
  <c r="AP26" i="23"/>
  <c r="AP25" i="23"/>
  <c r="AP24" i="23"/>
  <c r="AP23" i="23"/>
  <c r="AP28" i="22"/>
  <c r="AP21" i="22"/>
  <c r="AP29" i="22"/>
  <c r="AP27" i="22"/>
  <c r="AP25" i="22"/>
  <c r="AP23" i="22"/>
  <c r="AP30" i="22"/>
  <c r="AP22" i="22"/>
  <c r="AP26" i="22"/>
  <c r="AP24" i="22"/>
  <c r="AP21" i="21"/>
  <c r="AP22" i="21"/>
  <c r="AP30" i="21"/>
  <c r="AP29" i="21"/>
  <c r="AP28" i="21"/>
  <c r="AP27" i="21"/>
  <c r="AP26" i="21"/>
  <c r="AP25" i="21"/>
  <c r="AP24" i="21"/>
  <c r="AP23" i="21"/>
  <c r="AP22" i="20"/>
  <c r="AP21" i="20"/>
  <c r="AP30" i="20"/>
  <c r="AP29" i="20"/>
  <c r="AP28" i="20"/>
  <c r="AP27" i="20"/>
  <c r="AP26" i="20"/>
  <c r="AP25" i="20"/>
  <c r="AP24" i="20"/>
  <c r="AP23" i="20"/>
  <c r="AP22" i="19"/>
  <c r="AP21" i="19"/>
  <c r="AP30" i="19"/>
  <c r="AP29" i="19"/>
  <c r="AP28" i="19"/>
  <c r="AP27" i="19"/>
  <c r="AP26" i="19"/>
  <c r="AP25" i="19"/>
  <c r="AP24" i="19"/>
  <c r="AP23" i="19"/>
  <c r="AP30" i="18"/>
  <c r="AP29" i="18"/>
  <c r="AP28" i="18"/>
  <c r="AP27" i="18"/>
  <c r="AP26" i="18"/>
  <c r="AP25" i="18"/>
  <c r="AP24" i="18"/>
  <c r="AP23" i="18"/>
  <c r="AP22" i="18"/>
  <c r="AP21" i="18"/>
  <c r="AP30" i="17"/>
  <c r="AP29" i="17"/>
  <c r="AP28" i="17"/>
  <c r="AP27" i="17"/>
  <c r="AP26" i="17"/>
  <c r="AP25" i="17"/>
  <c r="AP24" i="17"/>
  <c r="AP23" i="17"/>
  <c r="AP22" i="17"/>
  <c r="AP21" i="17"/>
  <c r="AP30" i="16"/>
  <c r="AP29" i="16"/>
  <c r="AP28" i="16"/>
  <c r="AP27" i="16"/>
  <c r="AP26" i="16"/>
  <c r="AP25" i="16"/>
  <c r="AP24" i="16"/>
  <c r="AP23" i="16"/>
  <c r="AP22" i="16"/>
  <c r="AP21" i="16"/>
  <c r="AP23" i="15"/>
  <c r="AP22" i="15"/>
  <c r="AP24" i="15"/>
  <c r="AP21" i="15"/>
  <c r="AP25" i="15"/>
  <c r="AP26" i="15"/>
  <c r="AP27" i="15"/>
  <c r="AP28" i="15"/>
  <c r="AP29" i="15"/>
  <c r="AP30" i="15"/>
  <c r="O12" i="15"/>
  <c r="O11" i="15"/>
  <c r="P19" i="15"/>
  <c r="P18" i="15" s="1"/>
  <c r="O12" i="19"/>
  <c r="O11" i="19"/>
  <c r="P19" i="19"/>
  <c r="P18" i="19" s="1"/>
  <c r="P19" i="24"/>
  <c r="P18" i="24" s="1"/>
  <c r="O11" i="24"/>
  <c r="O12" i="24"/>
  <c r="P19" i="20"/>
  <c r="P18" i="20" s="1"/>
  <c r="O11" i="20"/>
  <c r="O12" i="20"/>
  <c r="O12" i="22"/>
  <c r="O11" i="22"/>
  <c r="P19" i="22"/>
  <c r="P18" i="22" s="1"/>
  <c r="O11" i="21"/>
  <c r="P19" i="21"/>
  <c r="P18" i="21" s="1"/>
  <c r="O12" i="21"/>
  <c r="O12" i="17"/>
  <c r="P19" i="17"/>
  <c r="P18" i="17" s="1"/>
  <c r="O11" i="17"/>
  <c r="O11" i="18"/>
  <c r="O12" i="18"/>
  <c r="P19" i="18"/>
  <c r="P18" i="18" s="1"/>
  <c r="O11" i="16"/>
  <c r="O12" i="16"/>
  <c r="P19" i="16"/>
  <c r="P18" i="16" s="1"/>
  <c r="O11" i="23"/>
  <c r="P19" i="23"/>
  <c r="P18" i="23" s="1"/>
  <c r="O12" i="23"/>
  <c r="AQ23" i="24" l="1"/>
  <c r="AQ29" i="24"/>
  <c r="AQ28" i="24"/>
  <c r="AQ26" i="24"/>
  <c r="AQ24" i="24"/>
  <c r="AQ30" i="24"/>
  <c r="AQ27" i="24"/>
  <c r="AQ22" i="24"/>
  <c r="AQ21" i="24"/>
  <c r="AQ25" i="24"/>
  <c r="AQ30" i="23"/>
  <c r="AQ29" i="23"/>
  <c r="AQ28" i="23"/>
  <c r="AQ27" i="23"/>
  <c r="AQ26" i="23"/>
  <c r="AQ25" i="23"/>
  <c r="AQ24" i="23"/>
  <c r="AQ23" i="23"/>
  <c r="AQ22" i="23"/>
  <c r="AQ21" i="23"/>
  <c r="AQ21" i="22"/>
  <c r="AQ30" i="22"/>
  <c r="AQ29" i="22"/>
  <c r="AQ28" i="22"/>
  <c r="AQ27" i="22"/>
  <c r="AQ26" i="22"/>
  <c r="AQ25" i="22"/>
  <c r="AQ24" i="22"/>
  <c r="AQ23" i="22"/>
  <c r="AQ22" i="22"/>
  <c r="AQ30" i="21"/>
  <c r="AQ29" i="21"/>
  <c r="AQ28" i="21"/>
  <c r="AQ27" i="21"/>
  <c r="AQ26" i="21"/>
  <c r="AQ25" i="21"/>
  <c r="AQ24" i="21"/>
  <c r="AQ23" i="21"/>
  <c r="AQ22" i="21"/>
  <c r="AQ21" i="21"/>
  <c r="AQ30" i="20"/>
  <c r="AQ29" i="20"/>
  <c r="AQ28" i="20"/>
  <c r="AQ27" i="20"/>
  <c r="AQ26" i="20"/>
  <c r="AQ25" i="20"/>
  <c r="AQ24" i="20"/>
  <c r="AQ23" i="20"/>
  <c r="AQ22" i="20"/>
  <c r="AQ21" i="20"/>
  <c r="AQ30" i="19"/>
  <c r="AQ29" i="19"/>
  <c r="AQ28" i="19"/>
  <c r="AQ27" i="19"/>
  <c r="AQ26" i="19"/>
  <c r="AQ25" i="19"/>
  <c r="AQ24" i="19"/>
  <c r="AQ23" i="19"/>
  <c r="AQ22" i="19"/>
  <c r="AQ21" i="19"/>
  <c r="AQ30" i="18"/>
  <c r="AQ29" i="18"/>
  <c r="AQ28" i="18"/>
  <c r="AQ27" i="18"/>
  <c r="AQ26" i="18"/>
  <c r="AQ25" i="18"/>
  <c r="AQ24" i="18"/>
  <c r="AQ23" i="18"/>
  <c r="AQ22" i="18"/>
  <c r="AQ21" i="18"/>
  <c r="AQ25" i="17"/>
  <c r="AQ30" i="17"/>
  <c r="AQ27" i="17"/>
  <c r="AQ23" i="17"/>
  <c r="AQ22" i="17"/>
  <c r="AQ21" i="17"/>
  <c r="AQ29" i="17"/>
  <c r="AQ26" i="17"/>
  <c r="AQ28" i="17"/>
  <c r="AQ24" i="17"/>
  <c r="AQ30" i="16"/>
  <c r="AQ29" i="16"/>
  <c r="AQ28" i="16"/>
  <c r="AQ27" i="16"/>
  <c r="AQ26" i="16"/>
  <c r="AQ25" i="16"/>
  <c r="AQ24" i="16"/>
  <c r="AQ23" i="16"/>
  <c r="AQ22" i="16"/>
  <c r="AQ21" i="16"/>
  <c r="AQ25" i="15"/>
  <c r="AQ26" i="15"/>
  <c r="AQ27" i="15"/>
  <c r="AQ28" i="15"/>
  <c r="AQ29" i="15"/>
  <c r="AQ30" i="15"/>
  <c r="AQ24" i="15"/>
  <c r="AQ23" i="15"/>
  <c r="AQ22" i="15"/>
  <c r="AQ21" i="15"/>
  <c r="P12" i="15"/>
  <c r="Q19" i="15"/>
  <c r="Q18" i="15" s="1"/>
  <c r="P11" i="15"/>
  <c r="Q19" i="16"/>
  <c r="Q18" i="16" s="1"/>
  <c r="P11" i="16"/>
  <c r="P12" i="16"/>
  <c r="P11" i="20"/>
  <c r="Q19" i="20"/>
  <c r="Q18" i="20" s="1"/>
  <c r="P12" i="20"/>
  <c r="Q19" i="22"/>
  <c r="Q18" i="22" s="1"/>
  <c r="P12" i="22"/>
  <c r="P11" i="22"/>
  <c r="P11" i="24"/>
  <c r="Q19" i="24"/>
  <c r="Q18" i="24" s="1"/>
  <c r="P12" i="24"/>
  <c r="Q19" i="21"/>
  <c r="Q18" i="21" s="1"/>
  <c r="P11" i="21"/>
  <c r="P12" i="21"/>
  <c r="Q19" i="18"/>
  <c r="Q18" i="18" s="1"/>
  <c r="P11" i="18"/>
  <c r="P12" i="18"/>
  <c r="P11" i="19"/>
  <c r="P12" i="19"/>
  <c r="Q19" i="19"/>
  <c r="Q18" i="19" s="1"/>
  <c r="P11" i="23"/>
  <c r="Q19" i="23"/>
  <c r="Q18" i="23" s="1"/>
  <c r="P12" i="23"/>
  <c r="P12" i="17"/>
  <c r="P11" i="17"/>
  <c r="Q19" i="17"/>
  <c r="Q18" i="17" s="1"/>
  <c r="AR29" i="24" l="1"/>
  <c r="AR24" i="24"/>
  <c r="AR25" i="24"/>
  <c r="AR21" i="24"/>
  <c r="AR27" i="24"/>
  <c r="AR23" i="24"/>
  <c r="AR22" i="24"/>
  <c r="AR28" i="24"/>
  <c r="AR30" i="24"/>
  <c r="AR26" i="24"/>
  <c r="AR30" i="23"/>
  <c r="AR29" i="23"/>
  <c r="AR28" i="23"/>
  <c r="AR27" i="23"/>
  <c r="AR26" i="23"/>
  <c r="AR25" i="23"/>
  <c r="AR24" i="23"/>
  <c r="AR23" i="23"/>
  <c r="AR22" i="23"/>
  <c r="AR21" i="23"/>
  <c r="AR30" i="22"/>
  <c r="AR29" i="22"/>
  <c r="AR28" i="22"/>
  <c r="AR27" i="22"/>
  <c r="AR26" i="22"/>
  <c r="AR25" i="22"/>
  <c r="AR24" i="22"/>
  <c r="AR23" i="22"/>
  <c r="AR22" i="22"/>
  <c r="AR21" i="22"/>
  <c r="AR30" i="21"/>
  <c r="AR29" i="21"/>
  <c r="AR28" i="21"/>
  <c r="AR27" i="21"/>
  <c r="AR26" i="21"/>
  <c r="AR25" i="21"/>
  <c r="AR24" i="21"/>
  <c r="AR23" i="21"/>
  <c r="AR22" i="21"/>
  <c r="AR21" i="21"/>
  <c r="AR30" i="20"/>
  <c r="AR29" i="20"/>
  <c r="AR28" i="20"/>
  <c r="AR27" i="20"/>
  <c r="AR26" i="20"/>
  <c r="AR25" i="20"/>
  <c r="AR24" i="20"/>
  <c r="AR23" i="20"/>
  <c r="AR22" i="20"/>
  <c r="AR21" i="20"/>
  <c r="AR30" i="19"/>
  <c r="AR29" i="19"/>
  <c r="AR28" i="19"/>
  <c r="AR27" i="19"/>
  <c r="AR26" i="19"/>
  <c r="AR25" i="19"/>
  <c r="AR24" i="19"/>
  <c r="AR23" i="19"/>
  <c r="AR22" i="19"/>
  <c r="AR21" i="19"/>
  <c r="AR30" i="18"/>
  <c r="AR29" i="18"/>
  <c r="AR28" i="18"/>
  <c r="AR27" i="18"/>
  <c r="AR26" i="18"/>
  <c r="AR25" i="18"/>
  <c r="AR24" i="18"/>
  <c r="AR23" i="18"/>
  <c r="AR22" i="18"/>
  <c r="AR21" i="18"/>
  <c r="AR21" i="17"/>
  <c r="AR30" i="17"/>
  <c r="AR29" i="17"/>
  <c r="AR28" i="17"/>
  <c r="AR27" i="17"/>
  <c r="AR26" i="17"/>
  <c r="AR25" i="17"/>
  <c r="AR24" i="17"/>
  <c r="AR23" i="17"/>
  <c r="AR22" i="17"/>
  <c r="AR30" i="16"/>
  <c r="AR29" i="16"/>
  <c r="AR28" i="16"/>
  <c r="AR27" i="16"/>
  <c r="AR26" i="16"/>
  <c r="AR25" i="16"/>
  <c r="AR24" i="16"/>
  <c r="AR23" i="16"/>
  <c r="AR22" i="16"/>
  <c r="AR21" i="16"/>
  <c r="AR21" i="15"/>
  <c r="AR25" i="15"/>
  <c r="AR26" i="15"/>
  <c r="AR27" i="15"/>
  <c r="AR28" i="15"/>
  <c r="AR29" i="15"/>
  <c r="AR30" i="15"/>
  <c r="AR24" i="15"/>
  <c r="AR23" i="15"/>
  <c r="AR22" i="15"/>
  <c r="Q12" i="15"/>
  <c r="R19" i="15"/>
  <c r="R18" i="15" s="1"/>
  <c r="Q11" i="15"/>
  <c r="Q11" i="23"/>
  <c r="Q12" i="23"/>
  <c r="R19" i="23"/>
  <c r="R18" i="23" s="1"/>
  <c r="Q11" i="22"/>
  <c r="Q12" i="22"/>
  <c r="R19" i="22"/>
  <c r="R18" i="22" s="1"/>
  <c r="Q11" i="20"/>
  <c r="Q12" i="20"/>
  <c r="R19" i="20"/>
  <c r="R18" i="20" s="1"/>
  <c r="Q11" i="19"/>
  <c r="Q12" i="19"/>
  <c r="R19" i="19"/>
  <c r="R18" i="19" s="1"/>
  <c r="R19" i="21"/>
  <c r="R18" i="21" s="1"/>
  <c r="Q11" i="21"/>
  <c r="Q12" i="21"/>
  <c r="Q12" i="17"/>
  <c r="R19" i="17"/>
  <c r="R18" i="17" s="1"/>
  <c r="R19" i="24"/>
  <c r="R18" i="24" s="1"/>
  <c r="Q11" i="24"/>
  <c r="Q12" i="24"/>
  <c r="Q11" i="18"/>
  <c r="R19" i="18"/>
  <c r="R18" i="18" s="1"/>
  <c r="Q12" i="18"/>
  <c r="R19" i="16"/>
  <c r="R18" i="16" s="1"/>
  <c r="Q12" i="16"/>
  <c r="Q11" i="16"/>
  <c r="AS22" i="24" l="1"/>
  <c r="AS25" i="24"/>
  <c r="AS23" i="24"/>
  <c r="AS30" i="24"/>
  <c r="AS29" i="24"/>
  <c r="AS28" i="24"/>
  <c r="AS27" i="24"/>
  <c r="AS26" i="24"/>
  <c r="AS24" i="24"/>
  <c r="AS21" i="24"/>
  <c r="AS30" i="23"/>
  <c r="AS29" i="23"/>
  <c r="AS28" i="23"/>
  <c r="AS27" i="23"/>
  <c r="AS26" i="23"/>
  <c r="AS25" i="23"/>
  <c r="AS24" i="23"/>
  <c r="AS23" i="23"/>
  <c r="AS22" i="23"/>
  <c r="AS21" i="23"/>
  <c r="AS30" i="22"/>
  <c r="AS29" i="22"/>
  <c r="AS28" i="22"/>
  <c r="AS27" i="22"/>
  <c r="AS26" i="22"/>
  <c r="AS25" i="22"/>
  <c r="AS24" i="22"/>
  <c r="AS23" i="22"/>
  <c r="AS22" i="22"/>
  <c r="AS21" i="22"/>
  <c r="AS30" i="21"/>
  <c r="AS29" i="21"/>
  <c r="AS28" i="21"/>
  <c r="AS27" i="21"/>
  <c r="AS26" i="21"/>
  <c r="AS25" i="21"/>
  <c r="AS24" i="21"/>
  <c r="AS23" i="21"/>
  <c r="AS22" i="21"/>
  <c r="AS21" i="21"/>
  <c r="AS30" i="20"/>
  <c r="AS29" i="20"/>
  <c r="AS28" i="20"/>
  <c r="AS27" i="20"/>
  <c r="AS26" i="20"/>
  <c r="AS25" i="20"/>
  <c r="AS24" i="20"/>
  <c r="AS23" i="20"/>
  <c r="AS22" i="20"/>
  <c r="AS21" i="20"/>
  <c r="AS30" i="19"/>
  <c r="AS29" i="19"/>
  <c r="AS28" i="19"/>
  <c r="AS27" i="19"/>
  <c r="AS26" i="19"/>
  <c r="AS25" i="19"/>
  <c r="AS24" i="19"/>
  <c r="AS23" i="19"/>
  <c r="AS22" i="19"/>
  <c r="AS21" i="19"/>
  <c r="AS30" i="18"/>
  <c r="AS29" i="18"/>
  <c r="AS28" i="18"/>
  <c r="AS27" i="18"/>
  <c r="AS26" i="18"/>
  <c r="AS25" i="18"/>
  <c r="AS24" i="18"/>
  <c r="AS23" i="18"/>
  <c r="AS22" i="18"/>
  <c r="AS21" i="18"/>
  <c r="AS30" i="17"/>
  <c r="AS29" i="17"/>
  <c r="AS28" i="17"/>
  <c r="AS27" i="17"/>
  <c r="AS26" i="17"/>
  <c r="AS25" i="17"/>
  <c r="AS24" i="17"/>
  <c r="AS23" i="17"/>
  <c r="AS22" i="17"/>
  <c r="AS21" i="17"/>
  <c r="AS23" i="16"/>
  <c r="AS30" i="16"/>
  <c r="AS29" i="16"/>
  <c r="AS28" i="16"/>
  <c r="AS27" i="16"/>
  <c r="AS26" i="16"/>
  <c r="AS25" i="16"/>
  <c r="AS24" i="16"/>
  <c r="AS22" i="16"/>
  <c r="AS21" i="16"/>
  <c r="AS22" i="15"/>
  <c r="AS21" i="15"/>
  <c r="AS25" i="15"/>
  <c r="AS26" i="15"/>
  <c r="AS27" i="15"/>
  <c r="AS28" i="15"/>
  <c r="AS29" i="15"/>
  <c r="AS30" i="15"/>
  <c r="AS24" i="15"/>
  <c r="AS23" i="15"/>
  <c r="R12" i="15"/>
  <c r="S19" i="15"/>
  <c r="S18" i="15" s="1"/>
  <c r="R11" i="15"/>
  <c r="S19" i="18"/>
  <c r="S18" i="18" s="1"/>
  <c r="R12" i="18"/>
  <c r="R11" i="18"/>
  <c r="R11" i="19"/>
  <c r="R12" i="19"/>
  <c r="S19" i="19"/>
  <c r="S18" i="19" s="1"/>
  <c r="R11" i="22"/>
  <c r="R12" i="22"/>
  <c r="S19" i="22"/>
  <c r="S18" i="22" s="1"/>
  <c r="R11" i="21"/>
  <c r="R12" i="21"/>
  <c r="S19" i="21"/>
  <c r="S18" i="21" s="1"/>
  <c r="R11" i="24"/>
  <c r="R12" i="24"/>
  <c r="S19" i="24"/>
  <c r="S18" i="24" s="1"/>
  <c r="R12" i="23"/>
  <c r="S19" i="23"/>
  <c r="S18" i="23" s="1"/>
  <c r="R11" i="23"/>
  <c r="Q11" i="17"/>
  <c r="S19" i="16"/>
  <c r="S18" i="16" s="1"/>
  <c r="R11" i="16"/>
  <c r="R12" i="16"/>
  <c r="S19" i="17"/>
  <c r="S18" i="17" s="1"/>
  <c r="R11" i="17"/>
  <c r="R12" i="17"/>
  <c r="R12" i="20"/>
  <c r="R11" i="20"/>
  <c r="S19" i="20"/>
  <c r="S18" i="20" s="1"/>
  <c r="AT30" i="24" l="1"/>
  <c r="AT29" i="24"/>
  <c r="AT28" i="24"/>
  <c r="AT27" i="24"/>
  <c r="AT26" i="24"/>
  <c r="AT25" i="24"/>
  <c r="AT24" i="24"/>
  <c r="AT23" i="24"/>
  <c r="AT22" i="24"/>
  <c r="AT21" i="24"/>
  <c r="AT30" i="23"/>
  <c r="AT29" i="23"/>
  <c r="AT28" i="23"/>
  <c r="AT27" i="23"/>
  <c r="AT26" i="23"/>
  <c r="AT25" i="23"/>
  <c r="AT24" i="23"/>
  <c r="AT23" i="23"/>
  <c r="AT22" i="23"/>
  <c r="AT21" i="23"/>
  <c r="AT30" i="22"/>
  <c r="AT29" i="22"/>
  <c r="AT28" i="22"/>
  <c r="AT27" i="22"/>
  <c r="AT26" i="22"/>
  <c r="AT25" i="22"/>
  <c r="AT24" i="22"/>
  <c r="AT23" i="22"/>
  <c r="AT22" i="22"/>
  <c r="AT21" i="22"/>
  <c r="AT30" i="21"/>
  <c r="AT29" i="21"/>
  <c r="AT28" i="21"/>
  <c r="AT27" i="21"/>
  <c r="AT26" i="21"/>
  <c r="AT25" i="21"/>
  <c r="AT24" i="21"/>
  <c r="AT23" i="21"/>
  <c r="AT22" i="21"/>
  <c r="AT21" i="21"/>
  <c r="AT30" i="20"/>
  <c r="AT29" i="20"/>
  <c r="AT28" i="20"/>
  <c r="AT27" i="20"/>
  <c r="AT26" i="20"/>
  <c r="AT25" i="20"/>
  <c r="AT24" i="20"/>
  <c r="AT23" i="20"/>
  <c r="AT22" i="20"/>
  <c r="AT21" i="20"/>
  <c r="AT30" i="19"/>
  <c r="AT29" i="19"/>
  <c r="AT28" i="19"/>
  <c r="AT27" i="19"/>
  <c r="AT26" i="19"/>
  <c r="AT25" i="19"/>
  <c r="AT24" i="19"/>
  <c r="AT23" i="19"/>
  <c r="AT22" i="19"/>
  <c r="AT21" i="19"/>
  <c r="AT30" i="18"/>
  <c r="AT29" i="18"/>
  <c r="AT28" i="18"/>
  <c r="AT27" i="18"/>
  <c r="AT26" i="18"/>
  <c r="AT25" i="18"/>
  <c r="AT24" i="18"/>
  <c r="AT23" i="18"/>
  <c r="AT22" i="18"/>
  <c r="AT21" i="18"/>
  <c r="AT30" i="17"/>
  <c r="AT29" i="17"/>
  <c r="AT28" i="17"/>
  <c r="AT27" i="17"/>
  <c r="AT26" i="17"/>
  <c r="AT25" i="17"/>
  <c r="AT24" i="17"/>
  <c r="AT23" i="17"/>
  <c r="AT22" i="17"/>
  <c r="AT21" i="17"/>
  <c r="AT30" i="16"/>
  <c r="AT29" i="16"/>
  <c r="AT28" i="16"/>
  <c r="AT27" i="16"/>
  <c r="AT26" i="16"/>
  <c r="AT25" i="16"/>
  <c r="AT24" i="16"/>
  <c r="AT23" i="16"/>
  <c r="AT22" i="16"/>
  <c r="AT21" i="16"/>
  <c r="AT23" i="15"/>
  <c r="AT22" i="15"/>
  <c r="AT21" i="15"/>
  <c r="AT25" i="15"/>
  <c r="AT26" i="15"/>
  <c r="AT27" i="15"/>
  <c r="AT28" i="15"/>
  <c r="AT29" i="15"/>
  <c r="AT30" i="15"/>
  <c r="AT24" i="15"/>
  <c r="S12" i="15"/>
  <c r="S11" i="15"/>
  <c r="T19" i="15"/>
  <c r="T18" i="15" s="1"/>
  <c r="S11" i="17"/>
  <c r="T19" i="17"/>
  <c r="T18" i="17" s="1"/>
  <c r="S12" i="17"/>
  <c r="S11" i="20"/>
  <c r="T19" i="20"/>
  <c r="T18" i="20" s="1"/>
  <c r="S12" i="20"/>
  <c r="S12" i="24"/>
  <c r="T19" i="24"/>
  <c r="T18" i="24" s="1"/>
  <c r="S11" i="24"/>
  <c r="S12" i="19"/>
  <c r="T19" i="19"/>
  <c r="T18" i="19" s="1"/>
  <c r="S11" i="19"/>
  <c r="S11" i="16"/>
  <c r="S12" i="16"/>
  <c r="T19" i="16"/>
  <c r="T18" i="16" s="1"/>
  <c r="T19" i="21"/>
  <c r="T18" i="21" s="1"/>
  <c r="S12" i="21"/>
  <c r="S11" i="21"/>
  <c r="T19" i="23"/>
  <c r="T18" i="23" s="1"/>
  <c r="S11" i="23"/>
  <c r="S12" i="23"/>
  <c r="S11" i="22"/>
  <c r="S12" i="22"/>
  <c r="T19" i="22"/>
  <c r="T18" i="22" s="1"/>
  <c r="S11" i="18"/>
  <c r="T19" i="18"/>
  <c r="T18" i="18" s="1"/>
  <c r="S12" i="18"/>
  <c r="AU30" i="24" l="1"/>
  <c r="AU29" i="24"/>
  <c r="AU28" i="24"/>
  <c r="AU27" i="24"/>
  <c r="AU26" i="24"/>
  <c r="AU25" i="24"/>
  <c r="AU24" i="24"/>
  <c r="AU23" i="24"/>
  <c r="AU22" i="24"/>
  <c r="AU21" i="24"/>
  <c r="AU30" i="23"/>
  <c r="AU29" i="23"/>
  <c r="AU28" i="23"/>
  <c r="AU27" i="23"/>
  <c r="AU26" i="23"/>
  <c r="AU25" i="23"/>
  <c r="AU24" i="23"/>
  <c r="AU23" i="23"/>
  <c r="AU22" i="23"/>
  <c r="AU21" i="23"/>
  <c r="AU30" i="22"/>
  <c r="AU29" i="22"/>
  <c r="AU28" i="22"/>
  <c r="AU27" i="22"/>
  <c r="AU26" i="22"/>
  <c r="AU25" i="22"/>
  <c r="AU24" i="22"/>
  <c r="AU23" i="22"/>
  <c r="AU22" i="22"/>
  <c r="AU21" i="22"/>
  <c r="AU30" i="21"/>
  <c r="AU29" i="21"/>
  <c r="AU28" i="21"/>
  <c r="AU27" i="21"/>
  <c r="AU26" i="21"/>
  <c r="AU25" i="21"/>
  <c r="AU24" i="21"/>
  <c r="AU23" i="21"/>
  <c r="AU22" i="21"/>
  <c r="AU21" i="21"/>
  <c r="AU30" i="20"/>
  <c r="AU29" i="20"/>
  <c r="AU28" i="20"/>
  <c r="AU27" i="20"/>
  <c r="AU26" i="20"/>
  <c r="AU25" i="20"/>
  <c r="AU24" i="20"/>
  <c r="AU23" i="20"/>
  <c r="AU22" i="20"/>
  <c r="AU21" i="20"/>
  <c r="AU30" i="19"/>
  <c r="AU29" i="19"/>
  <c r="AU28" i="19"/>
  <c r="AU27" i="19"/>
  <c r="AU26" i="19"/>
  <c r="AU25" i="19"/>
  <c r="AU24" i="19"/>
  <c r="AU23" i="19"/>
  <c r="AU22" i="19"/>
  <c r="AU21" i="19"/>
  <c r="AU30" i="18"/>
  <c r="AU29" i="18"/>
  <c r="AU28" i="18"/>
  <c r="AU27" i="18"/>
  <c r="AU26" i="18"/>
  <c r="AU25" i="18"/>
  <c r="AU24" i="18"/>
  <c r="AU23" i="18"/>
  <c r="AU22" i="18"/>
  <c r="AU21" i="18"/>
  <c r="AU30" i="17"/>
  <c r="AU29" i="17"/>
  <c r="AU28" i="17"/>
  <c r="AU27" i="17"/>
  <c r="AU26" i="17"/>
  <c r="AU25" i="17"/>
  <c r="AU24" i="17"/>
  <c r="AU23" i="17"/>
  <c r="AU22" i="17"/>
  <c r="AU21" i="17"/>
  <c r="AU30" i="16"/>
  <c r="AU29" i="16"/>
  <c r="AU28" i="16"/>
  <c r="AU27" i="16"/>
  <c r="AU26" i="16"/>
  <c r="AU25" i="16"/>
  <c r="AU24" i="16"/>
  <c r="AU23" i="16"/>
  <c r="AU22" i="16"/>
  <c r="AU21" i="16"/>
  <c r="AU24" i="15"/>
  <c r="AU30" i="15"/>
  <c r="AU23" i="15"/>
  <c r="AU28" i="15"/>
  <c r="AU22" i="15"/>
  <c r="AU26" i="15"/>
  <c r="AU27" i="15"/>
  <c r="AU29" i="15"/>
  <c r="AU21" i="15"/>
  <c r="AU25" i="15"/>
  <c r="T12" i="15"/>
  <c r="T11" i="15"/>
  <c r="U19" i="15"/>
  <c r="U18" i="15" s="1"/>
  <c r="T11" i="23"/>
  <c r="T12" i="23"/>
  <c r="U19" i="23"/>
  <c r="U18" i="23" s="1"/>
  <c r="U19" i="19"/>
  <c r="U18" i="19" s="1"/>
  <c r="T11" i="19"/>
  <c r="T12" i="19"/>
  <c r="U19" i="20"/>
  <c r="U18" i="20" s="1"/>
  <c r="T12" i="20"/>
  <c r="T11" i="20"/>
  <c r="T12" i="18"/>
  <c r="T11" i="18"/>
  <c r="U19" i="18"/>
  <c r="U18" i="18" s="1"/>
  <c r="T12" i="16"/>
  <c r="T11" i="16"/>
  <c r="U19" i="16"/>
  <c r="U18" i="16" s="1"/>
  <c r="T12" i="17"/>
  <c r="U19" i="17"/>
  <c r="U18" i="17" s="1"/>
  <c r="T12" i="22"/>
  <c r="U19" i="22"/>
  <c r="U18" i="22" s="1"/>
  <c r="T11" i="22"/>
  <c r="T11" i="21"/>
  <c r="T12" i="21"/>
  <c r="U19" i="21"/>
  <c r="U18" i="21" s="1"/>
  <c r="T12" i="24"/>
  <c r="T11" i="24"/>
  <c r="U19" i="24"/>
  <c r="U18" i="24" s="1"/>
  <c r="AV30" i="24" l="1"/>
  <c r="AV29" i="24"/>
  <c r="AV28" i="24"/>
  <c r="AV27" i="24"/>
  <c r="AV23" i="24"/>
  <c r="AV22" i="24"/>
  <c r="AV21" i="24"/>
  <c r="AV26" i="24"/>
  <c r="AV25" i="24"/>
  <c r="AV24" i="24"/>
  <c r="AV30" i="23"/>
  <c r="AV29" i="23"/>
  <c r="AV28" i="23"/>
  <c r="AV27" i="23"/>
  <c r="AV26" i="23"/>
  <c r="AV25" i="23"/>
  <c r="AV24" i="23"/>
  <c r="AV23" i="23"/>
  <c r="AV22" i="23"/>
  <c r="AV21" i="23"/>
  <c r="AV30" i="22"/>
  <c r="AV29" i="22"/>
  <c r="AV28" i="22"/>
  <c r="AV27" i="22"/>
  <c r="AV26" i="22"/>
  <c r="AV25" i="22"/>
  <c r="AV24" i="22"/>
  <c r="AV23" i="22"/>
  <c r="AV22" i="22"/>
  <c r="AV21" i="22"/>
  <c r="AV30" i="21"/>
  <c r="AV29" i="21"/>
  <c r="AV28" i="21"/>
  <c r="AV27" i="21"/>
  <c r="AV26" i="21"/>
  <c r="AV25" i="21"/>
  <c r="AV24" i="21"/>
  <c r="AV23" i="21"/>
  <c r="AV22" i="21"/>
  <c r="AV21" i="21"/>
  <c r="AV30" i="20"/>
  <c r="AV29" i="20"/>
  <c r="AV28" i="20"/>
  <c r="AV27" i="20"/>
  <c r="AV26" i="20"/>
  <c r="AV25" i="20"/>
  <c r="AV24" i="20"/>
  <c r="AV23" i="20"/>
  <c r="AV22" i="20"/>
  <c r="AV21" i="20"/>
  <c r="AV30" i="19"/>
  <c r="AV29" i="19"/>
  <c r="AV28" i="19"/>
  <c r="AV27" i="19"/>
  <c r="AV26" i="19"/>
  <c r="AV25" i="19"/>
  <c r="AV24" i="19"/>
  <c r="AV23" i="19"/>
  <c r="AV22" i="19"/>
  <c r="AV21" i="19"/>
  <c r="AV30" i="18"/>
  <c r="AV29" i="18"/>
  <c r="AV28" i="18"/>
  <c r="AV27" i="18"/>
  <c r="AV26" i="18"/>
  <c r="AV25" i="18"/>
  <c r="AV24" i="18"/>
  <c r="AV23" i="18"/>
  <c r="AV22" i="18"/>
  <c r="AV21" i="18"/>
  <c r="AV30" i="17"/>
  <c r="AV29" i="17"/>
  <c r="AV28" i="17"/>
  <c r="AV27" i="17"/>
  <c r="AV26" i="17"/>
  <c r="AV25" i="17"/>
  <c r="AV24" i="17"/>
  <c r="AV23" i="17"/>
  <c r="AV22" i="17"/>
  <c r="AV21" i="17"/>
  <c r="AV22" i="16"/>
  <c r="AV21" i="16"/>
  <c r="AV30" i="16"/>
  <c r="AV24" i="16"/>
  <c r="AV29" i="16"/>
  <c r="AV28" i="16"/>
  <c r="AV27" i="16"/>
  <c r="AV26" i="16"/>
  <c r="AV25" i="16"/>
  <c r="AV23" i="16"/>
  <c r="AV24" i="15"/>
  <c r="AV25" i="15"/>
  <c r="AV26" i="15"/>
  <c r="AV28" i="15"/>
  <c r="AV23" i="15"/>
  <c r="AV21" i="15"/>
  <c r="AV30" i="15"/>
  <c r="AV22" i="15"/>
  <c r="AV27" i="15"/>
  <c r="AV29" i="15"/>
  <c r="U12" i="15"/>
  <c r="U11" i="15"/>
  <c r="V19" i="15"/>
  <c r="V18" i="15" s="1"/>
  <c r="U12" i="21"/>
  <c r="V19" i="21"/>
  <c r="V18" i="21" s="1"/>
  <c r="U11" i="21"/>
  <c r="U12" i="16"/>
  <c r="V19" i="16"/>
  <c r="V18" i="16" s="1"/>
  <c r="U11" i="16"/>
  <c r="U11" i="19"/>
  <c r="V19" i="19"/>
  <c r="V18" i="19" s="1"/>
  <c r="U12" i="19"/>
  <c r="V19" i="20"/>
  <c r="V18" i="20" s="1"/>
  <c r="U11" i="20"/>
  <c r="U12" i="20"/>
  <c r="U12" i="24"/>
  <c r="V19" i="24"/>
  <c r="V18" i="24" s="1"/>
  <c r="U11" i="24"/>
  <c r="U12" i="23"/>
  <c r="V19" i="23"/>
  <c r="V18" i="23" s="1"/>
  <c r="U11" i="23"/>
  <c r="U12" i="18"/>
  <c r="V19" i="18"/>
  <c r="V18" i="18" s="1"/>
  <c r="U11" i="18"/>
  <c r="T11" i="17"/>
  <c r="U11" i="22"/>
  <c r="U12" i="22"/>
  <c r="V19" i="22"/>
  <c r="V18" i="22" s="1"/>
  <c r="V19" i="17"/>
  <c r="V18" i="17" s="1"/>
  <c r="U12" i="17"/>
  <c r="U11" i="17"/>
  <c r="AW22" i="24" l="1"/>
  <c r="AW21" i="24"/>
  <c r="AW30" i="24"/>
  <c r="AW29" i="24"/>
  <c r="AW28" i="24"/>
  <c r="AW27" i="24"/>
  <c r="AW26" i="24"/>
  <c r="AW25" i="24"/>
  <c r="AW24" i="24"/>
  <c r="AW23" i="24"/>
  <c r="AW22" i="23"/>
  <c r="AW21" i="23"/>
  <c r="AW28" i="23"/>
  <c r="AW26" i="23"/>
  <c r="AW29" i="23"/>
  <c r="AW27" i="23"/>
  <c r="AW25" i="23"/>
  <c r="AW30" i="23"/>
  <c r="AW23" i="23"/>
  <c r="AW24" i="23"/>
  <c r="AW22" i="22"/>
  <c r="AW21" i="22"/>
  <c r="AW28" i="22"/>
  <c r="AW26" i="22"/>
  <c r="AW29" i="22"/>
  <c r="AW24" i="22"/>
  <c r="AW27" i="22"/>
  <c r="AW25" i="22"/>
  <c r="AW23" i="22"/>
  <c r="AW30" i="22"/>
  <c r="AW22" i="21"/>
  <c r="AW21" i="21"/>
  <c r="AW27" i="21"/>
  <c r="AW23" i="21"/>
  <c r="AW28" i="21"/>
  <c r="AW26" i="21"/>
  <c r="AW29" i="21"/>
  <c r="AW25" i="21"/>
  <c r="AW30" i="21"/>
  <c r="AW24" i="21"/>
  <c r="AW22" i="20"/>
  <c r="AW21" i="20"/>
  <c r="AW25" i="20"/>
  <c r="AW23" i="20"/>
  <c r="AW29" i="20"/>
  <c r="AW28" i="20"/>
  <c r="AW26" i="20"/>
  <c r="AW30" i="20"/>
  <c r="AW27" i="20"/>
  <c r="AW24" i="20"/>
  <c r="AW22" i="19"/>
  <c r="AW21" i="19"/>
  <c r="AW29" i="19"/>
  <c r="AW28" i="19"/>
  <c r="AW25" i="19"/>
  <c r="AW26" i="19"/>
  <c r="AW23" i="19"/>
  <c r="AW30" i="19"/>
  <c r="AW27" i="19"/>
  <c r="AW24" i="19"/>
  <c r="AW28" i="18"/>
  <c r="AW26" i="18"/>
  <c r="AW24" i="18"/>
  <c r="AW27" i="18"/>
  <c r="AW22" i="18"/>
  <c r="AW23" i="18"/>
  <c r="AW29" i="18"/>
  <c r="AW25" i="18"/>
  <c r="AW21" i="18"/>
  <c r="AW30" i="18"/>
  <c r="AW22" i="17"/>
  <c r="AW21" i="17"/>
  <c r="AW30" i="17"/>
  <c r="AW29" i="17"/>
  <c r="AW28" i="17"/>
  <c r="AW27" i="17"/>
  <c r="AW26" i="17"/>
  <c r="AW25" i="17"/>
  <c r="AW24" i="17"/>
  <c r="AW23" i="17"/>
  <c r="AW22" i="16"/>
  <c r="AW21" i="16"/>
  <c r="AW30" i="16"/>
  <c r="AW29" i="16"/>
  <c r="AW28" i="16"/>
  <c r="AW27" i="16"/>
  <c r="AW26" i="16"/>
  <c r="AW25" i="16"/>
  <c r="AW24" i="16"/>
  <c r="AW23" i="16"/>
  <c r="V12" i="15"/>
  <c r="AW24" i="15"/>
  <c r="AW22" i="15"/>
  <c r="AW21" i="15"/>
  <c r="AW23" i="15"/>
  <c r="AW25" i="15"/>
  <c r="AW26" i="15"/>
  <c r="AW27" i="15"/>
  <c r="AW28" i="15"/>
  <c r="AW29" i="15"/>
  <c r="AW30" i="15"/>
  <c r="W19" i="15"/>
  <c r="W18" i="15" s="1"/>
  <c r="V11" i="15"/>
  <c r="V12" i="16"/>
  <c r="W19" i="16"/>
  <c r="W18" i="16" s="1"/>
  <c r="V11" i="16"/>
  <c r="V12" i="19"/>
  <c r="W19" i="19"/>
  <c r="W18" i="19" s="1"/>
  <c r="V11" i="19"/>
  <c r="V11" i="24"/>
  <c r="W19" i="24"/>
  <c r="W18" i="24" s="1"/>
  <c r="V12" i="24"/>
  <c r="V12" i="18"/>
  <c r="V11" i="18"/>
  <c r="W19" i="18"/>
  <c r="W18" i="18" s="1"/>
  <c r="V12" i="17"/>
  <c r="W19" i="17"/>
  <c r="W18" i="17" s="1"/>
  <c r="W19" i="22"/>
  <c r="W18" i="22" s="1"/>
  <c r="V11" i="22"/>
  <c r="V12" i="22"/>
  <c r="V11" i="20"/>
  <c r="W19" i="20"/>
  <c r="W18" i="20" s="1"/>
  <c r="V12" i="20"/>
  <c r="W19" i="21"/>
  <c r="W18" i="21" s="1"/>
  <c r="V12" i="21"/>
  <c r="V11" i="21"/>
  <c r="V12" i="23"/>
  <c r="W19" i="23"/>
  <c r="W18" i="23" s="1"/>
  <c r="V11" i="23"/>
  <c r="AX30" i="24" l="1"/>
  <c r="AX29" i="24"/>
  <c r="AX28" i="24"/>
  <c r="AX27" i="24"/>
  <c r="AX26" i="24"/>
  <c r="AX25" i="24"/>
  <c r="AX24" i="24"/>
  <c r="AX23" i="24"/>
  <c r="AX22" i="24"/>
  <c r="AX21" i="24"/>
  <c r="AX30" i="23"/>
  <c r="AX29" i="23"/>
  <c r="AX28" i="23"/>
  <c r="AX27" i="23"/>
  <c r="AX26" i="23"/>
  <c r="AX25" i="23"/>
  <c r="AX24" i="23"/>
  <c r="AX23" i="23"/>
  <c r="AX22" i="23"/>
  <c r="AX21" i="23"/>
  <c r="AX29" i="22"/>
  <c r="AX26" i="22"/>
  <c r="AX24" i="22"/>
  <c r="AX21" i="22"/>
  <c r="AX22" i="22"/>
  <c r="AX27" i="22"/>
  <c r="AX25" i="22"/>
  <c r="AX30" i="22"/>
  <c r="AX28" i="22"/>
  <c r="AX23" i="22"/>
  <c r="AX21" i="21"/>
  <c r="AX30" i="21"/>
  <c r="AX29" i="21"/>
  <c r="AX28" i="21"/>
  <c r="AX27" i="21"/>
  <c r="AX26" i="21"/>
  <c r="AX25" i="21"/>
  <c r="AX24" i="21"/>
  <c r="AX23" i="21"/>
  <c r="AX22" i="21"/>
  <c r="AX21" i="20"/>
  <c r="AX30" i="20"/>
  <c r="AX29" i="20"/>
  <c r="AX28" i="20"/>
  <c r="AX27" i="20"/>
  <c r="AX26" i="20"/>
  <c r="AX25" i="20"/>
  <c r="AX24" i="20"/>
  <c r="AX23" i="20"/>
  <c r="AX22" i="20"/>
  <c r="AX21" i="19"/>
  <c r="AX30" i="19"/>
  <c r="AX29" i="19"/>
  <c r="AX28" i="19"/>
  <c r="AX27" i="19"/>
  <c r="AX26" i="19"/>
  <c r="AX25" i="19"/>
  <c r="AX24" i="19"/>
  <c r="AX23" i="19"/>
  <c r="AX22" i="19"/>
  <c r="AX30" i="18"/>
  <c r="AX29" i="18"/>
  <c r="AX28" i="18"/>
  <c r="AX27" i="18"/>
  <c r="AX26" i="18"/>
  <c r="AX25" i="18"/>
  <c r="AX24" i="18"/>
  <c r="AX23" i="18"/>
  <c r="AX22" i="18"/>
  <c r="AX21" i="18"/>
  <c r="AX30" i="17"/>
  <c r="AX29" i="17"/>
  <c r="AX28" i="17"/>
  <c r="AX27" i="17"/>
  <c r="AX26" i="17"/>
  <c r="AX25" i="17"/>
  <c r="AX24" i="17"/>
  <c r="AX23" i="17"/>
  <c r="AX22" i="17"/>
  <c r="AX21" i="17"/>
  <c r="AX30" i="16"/>
  <c r="AX29" i="16"/>
  <c r="AX28" i="16"/>
  <c r="AX27" i="16"/>
  <c r="AX26" i="16"/>
  <c r="AX25" i="16"/>
  <c r="AX24" i="16"/>
  <c r="AX23" i="16"/>
  <c r="AX22" i="16"/>
  <c r="AX21" i="16"/>
  <c r="W12" i="15"/>
  <c r="AX23" i="15"/>
  <c r="AX24" i="15"/>
  <c r="AX22" i="15"/>
  <c r="AX21" i="15"/>
  <c r="AX25" i="15"/>
  <c r="AX26" i="15"/>
  <c r="AX27" i="15"/>
  <c r="AX28" i="15"/>
  <c r="AX29" i="15"/>
  <c r="AX30" i="15"/>
  <c r="W11" i="15"/>
  <c r="X19" i="15"/>
  <c r="X18" i="15" s="1"/>
  <c r="W11" i="24"/>
  <c r="X19" i="24"/>
  <c r="X18" i="24" s="1"/>
  <c r="W12" i="24"/>
  <c r="W11" i="17"/>
  <c r="X19" i="17"/>
  <c r="X18" i="17" s="1"/>
  <c r="W12" i="17"/>
  <c r="W12" i="21"/>
  <c r="W11" i="21"/>
  <c r="X19" i="21"/>
  <c r="X18" i="21" s="1"/>
  <c r="W11" i="19"/>
  <c r="X19" i="19"/>
  <c r="X18" i="19" s="1"/>
  <c r="W12" i="19"/>
  <c r="V11" i="17"/>
  <c r="X19" i="18"/>
  <c r="X18" i="18" s="1"/>
  <c r="W12" i="18"/>
  <c r="W11" i="18"/>
  <c r="W11" i="22"/>
  <c r="X19" i="22"/>
  <c r="X18" i="22" s="1"/>
  <c r="W12" i="22"/>
  <c r="W11" i="16"/>
  <c r="X19" i="16"/>
  <c r="X18" i="16" s="1"/>
  <c r="W12" i="16"/>
  <c r="W11" i="20"/>
  <c r="W12" i="20"/>
  <c r="X19" i="20"/>
  <c r="X18" i="20" s="1"/>
  <c r="W11" i="23"/>
  <c r="X19" i="23"/>
  <c r="X18" i="23" s="1"/>
  <c r="W12" i="23"/>
  <c r="AY26" i="24" l="1"/>
  <c r="AY27" i="24"/>
  <c r="AY25" i="24"/>
  <c r="AY29" i="24"/>
  <c r="AY28" i="24"/>
  <c r="AY24" i="24"/>
  <c r="AY22" i="24"/>
  <c r="AY21" i="24"/>
  <c r="AY30" i="24"/>
  <c r="AY23" i="24"/>
  <c r="AY30" i="23"/>
  <c r="AY29" i="23"/>
  <c r="AY28" i="23"/>
  <c r="AY27" i="23"/>
  <c r="AY26" i="23"/>
  <c r="AY25" i="23"/>
  <c r="AY24" i="23"/>
  <c r="AY23" i="23"/>
  <c r="AY22" i="23"/>
  <c r="AY21" i="23"/>
  <c r="AY22" i="22"/>
  <c r="AY21" i="22"/>
  <c r="AY30" i="22"/>
  <c r="AY29" i="22"/>
  <c r="AY28" i="22"/>
  <c r="AY27" i="22"/>
  <c r="AY26" i="22"/>
  <c r="AY25" i="22"/>
  <c r="AY24" i="22"/>
  <c r="AY23" i="22"/>
  <c r="AY30" i="21"/>
  <c r="AY29" i="21"/>
  <c r="AY28" i="21"/>
  <c r="AY27" i="21"/>
  <c r="AY26" i="21"/>
  <c r="AY25" i="21"/>
  <c r="AY24" i="21"/>
  <c r="AY23" i="21"/>
  <c r="AY22" i="21"/>
  <c r="AY21" i="21"/>
  <c r="AY30" i="20"/>
  <c r="AY29" i="20"/>
  <c r="AY28" i="20"/>
  <c r="AY27" i="20"/>
  <c r="AY26" i="20"/>
  <c r="AY25" i="20"/>
  <c r="AY24" i="20"/>
  <c r="AY23" i="20"/>
  <c r="AY22" i="20"/>
  <c r="AY21" i="20"/>
  <c r="AY30" i="19"/>
  <c r="AY29" i="19"/>
  <c r="AY28" i="19"/>
  <c r="AY27" i="19"/>
  <c r="AY26" i="19"/>
  <c r="AY25" i="19"/>
  <c r="AY24" i="19"/>
  <c r="AY23" i="19"/>
  <c r="AY22" i="19"/>
  <c r="AY21" i="19"/>
  <c r="AY30" i="18"/>
  <c r="AY29" i="18"/>
  <c r="AY28" i="18"/>
  <c r="AY27" i="18"/>
  <c r="AY26" i="18"/>
  <c r="AY25" i="18"/>
  <c r="AY24" i="18"/>
  <c r="AY23" i="18"/>
  <c r="AY22" i="18"/>
  <c r="AY21" i="18"/>
  <c r="AY29" i="17"/>
  <c r="AY27" i="17"/>
  <c r="AY23" i="17"/>
  <c r="AY30" i="17"/>
  <c r="AY28" i="17"/>
  <c r="AY25" i="17"/>
  <c r="AY22" i="17"/>
  <c r="AY21" i="17"/>
  <c r="AY24" i="17"/>
  <c r="AY26" i="17"/>
  <c r="AY30" i="16"/>
  <c r="AY29" i="16"/>
  <c r="AY28" i="16"/>
  <c r="AY27" i="16"/>
  <c r="AY26" i="16"/>
  <c r="AY25" i="16"/>
  <c r="AY24" i="16"/>
  <c r="AY23" i="16"/>
  <c r="AY22" i="16"/>
  <c r="AY21" i="16"/>
  <c r="X12" i="15"/>
  <c r="AY25" i="15"/>
  <c r="AY26" i="15"/>
  <c r="AY27" i="15"/>
  <c r="AY28" i="15"/>
  <c r="AY29" i="15"/>
  <c r="AY30" i="15"/>
  <c r="AY23" i="15"/>
  <c r="AY24" i="15"/>
  <c r="AY22" i="15"/>
  <c r="AY21" i="15"/>
  <c r="X11" i="15"/>
  <c r="Y19" i="15"/>
  <c r="Y18" i="15" s="1"/>
  <c r="Y19" i="18"/>
  <c r="Y18" i="18" s="1"/>
  <c r="X11" i="18"/>
  <c r="X12" i="18"/>
  <c r="X12" i="17"/>
  <c r="Y19" i="17"/>
  <c r="Y18" i="17" s="1"/>
  <c r="Y19" i="23"/>
  <c r="Y18" i="23" s="1"/>
  <c r="X12" i="23"/>
  <c r="X11" i="23"/>
  <c r="X12" i="22"/>
  <c r="Y19" i="22"/>
  <c r="Y18" i="22" s="1"/>
  <c r="X11" i="22"/>
  <c r="Y19" i="19"/>
  <c r="Y18" i="19" s="1"/>
  <c r="X12" i="19"/>
  <c r="X11" i="19"/>
  <c r="X11" i="20"/>
  <c r="X12" i="20"/>
  <c r="Y19" i="20"/>
  <c r="Y18" i="20" s="1"/>
  <c r="X11" i="24"/>
  <c r="Y19" i="24"/>
  <c r="Y18" i="24" s="1"/>
  <c r="X12" i="24"/>
  <c r="X11" i="16"/>
  <c r="Y19" i="16"/>
  <c r="Y18" i="16" s="1"/>
  <c r="X12" i="16"/>
  <c r="Y19" i="21"/>
  <c r="Y18" i="21" s="1"/>
  <c r="X11" i="21"/>
  <c r="X12" i="21"/>
  <c r="AZ27" i="24" l="1"/>
  <c r="AZ22" i="24"/>
  <c r="AZ30" i="24"/>
  <c r="AZ29" i="24"/>
  <c r="AZ25" i="24"/>
  <c r="AZ26" i="24"/>
  <c r="AZ28" i="24"/>
  <c r="AZ24" i="24"/>
  <c r="AZ23" i="24"/>
  <c r="AZ21" i="24"/>
  <c r="AZ30" i="23"/>
  <c r="AZ29" i="23"/>
  <c r="AZ28" i="23"/>
  <c r="AZ27" i="23"/>
  <c r="AZ26" i="23"/>
  <c r="AZ25" i="23"/>
  <c r="AZ24" i="23"/>
  <c r="AZ23" i="23"/>
  <c r="AZ22" i="23"/>
  <c r="AZ21" i="23"/>
  <c r="AZ30" i="22"/>
  <c r="AZ29" i="22"/>
  <c r="AZ28" i="22"/>
  <c r="AZ27" i="22"/>
  <c r="AZ26" i="22"/>
  <c r="AZ25" i="22"/>
  <c r="AZ24" i="22"/>
  <c r="AZ23" i="22"/>
  <c r="AZ22" i="22"/>
  <c r="AZ21" i="22"/>
  <c r="AZ30" i="21"/>
  <c r="AZ29" i="21"/>
  <c r="AZ28" i="21"/>
  <c r="AZ27" i="21"/>
  <c r="AZ26" i="21"/>
  <c r="AZ25" i="21"/>
  <c r="AZ24" i="21"/>
  <c r="AZ23" i="21"/>
  <c r="AZ22" i="21"/>
  <c r="AZ21" i="21"/>
  <c r="AZ30" i="20"/>
  <c r="AZ29" i="20"/>
  <c r="AZ28" i="20"/>
  <c r="AZ27" i="20"/>
  <c r="AZ26" i="20"/>
  <c r="AZ25" i="20"/>
  <c r="AZ24" i="20"/>
  <c r="AZ23" i="20"/>
  <c r="AZ22" i="20"/>
  <c r="AZ21" i="20"/>
  <c r="AZ30" i="19"/>
  <c r="AZ29" i="19"/>
  <c r="AZ28" i="19"/>
  <c r="AZ27" i="19"/>
  <c r="AZ26" i="19"/>
  <c r="AZ25" i="19"/>
  <c r="AZ24" i="19"/>
  <c r="AZ23" i="19"/>
  <c r="AZ22" i="19"/>
  <c r="AZ21" i="19"/>
  <c r="AZ30" i="18"/>
  <c r="AZ29" i="18"/>
  <c r="AZ28" i="18"/>
  <c r="AZ27" i="18"/>
  <c r="AZ26" i="18"/>
  <c r="AZ25" i="18"/>
  <c r="AZ24" i="18"/>
  <c r="AZ23" i="18"/>
  <c r="AZ22" i="18"/>
  <c r="AZ21" i="18"/>
  <c r="AZ21" i="17"/>
  <c r="AZ30" i="17"/>
  <c r="AZ29" i="17"/>
  <c r="AZ28" i="17"/>
  <c r="AZ27" i="17"/>
  <c r="AZ26" i="17"/>
  <c r="AZ25" i="17"/>
  <c r="AZ24" i="17"/>
  <c r="AZ23" i="17"/>
  <c r="AZ22" i="17"/>
  <c r="AZ30" i="16"/>
  <c r="AZ29" i="16"/>
  <c r="AZ28" i="16"/>
  <c r="AZ27" i="16"/>
  <c r="AZ26" i="16"/>
  <c r="AZ25" i="16"/>
  <c r="AZ24" i="16"/>
  <c r="AZ23" i="16"/>
  <c r="AZ22" i="16"/>
  <c r="AZ21" i="16"/>
  <c r="Y12" i="15"/>
  <c r="AZ21" i="15"/>
  <c r="AZ25" i="15"/>
  <c r="AZ26" i="15"/>
  <c r="AZ27" i="15"/>
  <c r="AZ28" i="15"/>
  <c r="AZ29" i="15"/>
  <c r="AZ30" i="15"/>
  <c r="AZ24" i="15"/>
  <c r="AZ23" i="15"/>
  <c r="AZ22" i="15"/>
  <c r="Y11" i="15"/>
  <c r="Z19" i="15"/>
  <c r="Z18" i="15" s="1"/>
  <c r="Z19" i="16"/>
  <c r="Z18" i="16" s="1"/>
  <c r="Y12" i="16"/>
  <c r="Y11" i="16"/>
  <c r="Y11" i="23"/>
  <c r="Y12" i="23"/>
  <c r="Z19" i="23"/>
  <c r="Z18" i="23" s="1"/>
  <c r="Z19" i="24"/>
  <c r="Z18" i="24" s="1"/>
  <c r="Y11" i="24"/>
  <c r="Y12" i="24"/>
  <c r="Y12" i="17"/>
  <c r="Y11" i="17"/>
  <c r="Z19" i="17"/>
  <c r="Z18" i="17" s="1"/>
  <c r="Z19" i="19"/>
  <c r="Z18" i="19" s="1"/>
  <c r="Y11" i="19"/>
  <c r="Y12" i="19"/>
  <c r="Y12" i="22"/>
  <c r="Z19" i="22"/>
  <c r="Z18" i="22" s="1"/>
  <c r="Y11" i="22"/>
  <c r="Y11" i="20"/>
  <c r="Y12" i="20"/>
  <c r="Z19" i="20"/>
  <c r="Z18" i="20" s="1"/>
  <c r="X11" i="17"/>
  <c r="Z19" i="21"/>
  <c r="Z18" i="21" s="1"/>
  <c r="Y11" i="21"/>
  <c r="Y12" i="21"/>
  <c r="Z19" i="18"/>
  <c r="Z18" i="18" s="1"/>
  <c r="Y12" i="18"/>
  <c r="Y11" i="18"/>
  <c r="BA22" i="24" l="1"/>
  <c r="BA26" i="24"/>
  <c r="BA24" i="24"/>
  <c r="BA30" i="24"/>
  <c r="BA29" i="24"/>
  <c r="BA28" i="24"/>
  <c r="BA27" i="24"/>
  <c r="BA25" i="24"/>
  <c r="BA23" i="24"/>
  <c r="BA21" i="24"/>
  <c r="BA30" i="23"/>
  <c r="BA29" i="23"/>
  <c r="BA28" i="23"/>
  <c r="BA27" i="23"/>
  <c r="BA26" i="23"/>
  <c r="BA25" i="23"/>
  <c r="BA24" i="23"/>
  <c r="BA23" i="23"/>
  <c r="BA22" i="23"/>
  <c r="BA21" i="23"/>
  <c r="BA30" i="22"/>
  <c r="BA29" i="22"/>
  <c r="BA28" i="22"/>
  <c r="BA27" i="22"/>
  <c r="BA26" i="22"/>
  <c r="BA25" i="22"/>
  <c r="BA24" i="22"/>
  <c r="BA23" i="22"/>
  <c r="BA22" i="22"/>
  <c r="BA21" i="22"/>
  <c r="BA30" i="21"/>
  <c r="BA29" i="21"/>
  <c r="BA28" i="21"/>
  <c r="BA27" i="21"/>
  <c r="BA26" i="21"/>
  <c r="BA25" i="21"/>
  <c r="BA24" i="21"/>
  <c r="BA23" i="21"/>
  <c r="BA22" i="21"/>
  <c r="BA21" i="21"/>
  <c r="BA30" i="20"/>
  <c r="BA29" i="20"/>
  <c r="BA28" i="20"/>
  <c r="BA27" i="20"/>
  <c r="BA26" i="20"/>
  <c r="BA25" i="20"/>
  <c r="BA24" i="20"/>
  <c r="BA23" i="20"/>
  <c r="BA22" i="20"/>
  <c r="BA21" i="20"/>
  <c r="BA30" i="19"/>
  <c r="BA29" i="19"/>
  <c r="BA28" i="19"/>
  <c r="BA27" i="19"/>
  <c r="BA26" i="19"/>
  <c r="BA25" i="19"/>
  <c r="BA24" i="19"/>
  <c r="BA23" i="19"/>
  <c r="BA22" i="19"/>
  <c r="BA21" i="19"/>
  <c r="BA30" i="18"/>
  <c r="BA29" i="18"/>
  <c r="BA28" i="18"/>
  <c r="BA27" i="18"/>
  <c r="BA26" i="18"/>
  <c r="BA25" i="18"/>
  <c r="BA24" i="18"/>
  <c r="BA23" i="18"/>
  <c r="BA22" i="18"/>
  <c r="BA21" i="18"/>
  <c r="BA30" i="17"/>
  <c r="BA29" i="17"/>
  <c r="BA28" i="17"/>
  <c r="BA27" i="17"/>
  <c r="BA26" i="17"/>
  <c r="BA25" i="17"/>
  <c r="BA24" i="17"/>
  <c r="BA23" i="17"/>
  <c r="BA22" i="17"/>
  <c r="BA21" i="17"/>
  <c r="BA24" i="16"/>
  <c r="BA30" i="16"/>
  <c r="BA29" i="16"/>
  <c r="BA28" i="16"/>
  <c r="BA27" i="16"/>
  <c r="BA26" i="16"/>
  <c r="BA25" i="16"/>
  <c r="BA23" i="16"/>
  <c r="BA22" i="16"/>
  <c r="BA21" i="16"/>
  <c r="Z12" i="15"/>
  <c r="BA22" i="15"/>
  <c r="BA21" i="15"/>
  <c r="BA25" i="15"/>
  <c r="BA26" i="15"/>
  <c r="BA27" i="15"/>
  <c r="BA28" i="15"/>
  <c r="BA29" i="15"/>
  <c r="BA30" i="15"/>
  <c r="BA24" i="15"/>
  <c r="BA23" i="15"/>
  <c r="AA19" i="15"/>
  <c r="AA18" i="15" s="1"/>
  <c r="Z12" i="21"/>
  <c r="AA19" i="21"/>
  <c r="AA18" i="21" s="1"/>
  <c r="AA19" i="24"/>
  <c r="AA18" i="24" s="1"/>
  <c r="Z12" i="24"/>
  <c r="Z12" i="19"/>
  <c r="AA19" i="19"/>
  <c r="AA18" i="19" s="1"/>
  <c r="AA19" i="17"/>
  <c r="AA18" i="17" s="1"/>
  <c r="Z12" i="17"/>
  <c r="AA19" i="23"/>
  <c r="AA18" i="23" s="1"/>
  <c r="Z12" i="23"/>
  <c r="AA19" i="20"/>
  <c r="AA18" i="20" s="1"/>
  <c r="Z12" i="20"/>
  <c r="Z12" i="18"/>
  <c r="AA19" i="18"/>
  <c r="AA18" i="18" s="1"/>
  <c r="Z12" i="22"/>
  <c r="AA19" i="22"/>
  <c r="AA18" i="22" s="1"/>
  <c r="AA19" i="16"/>
  <c r="AA18" i="16" s="1"/>
  <c r="Z11" i="16"/>
  <c r="Z12" i="16"/>
  <c r="Z11" i="21" l="1"/>
  <c r="Z11" i="20"/>
  <c r="Z11" i="22"/>
  <c r="Z11" i="23"/>
  <c r="Z11" i="17"/>
  <c r="Z11" i="18"/>
  <c r="Z11" i="19"/>
  <c r="Z11" i="24"/>
  <c r="Z11" i="15"/>
  <c r="BB30" i="24"/>
  <c r="BB29" i="24"/>
  <c r="BB28" i="24"/>
  <c r="BB27" i="24"/>
  <c r="BB26" i="24"/>
  <c r="BB25" i="24"/>
  <c r="BB24" i="24"/>
  <c r="BB23" i="24"/>
  <c r="BB21" i="24"/>
  <c r="BB22" i="24"/>
  <c r="BB30" i="23"/>
  <c r="BB29" i="23"/>
  <c r="BB28" i="23"/>
  <c r="BB27" i="23"/>
  <c r="BB26" i="23"/>
  <c r="BB25" i="23"/>
  <c r="BB24" i="23"/>
  <c r="BB23" i="23"/>
  <c r="BB22" i="23"/>
  <c r="BB21" i="23"/>
  <c r="BB30" i="22"/>
  <c r="BB29" i="22"/>
  <c r="BB28" i="22"/>
  <c r="BB27" i="22"/>
  <c r="BB26" i="22"/>
  <c r="BB25" i="22"/>
  <c r="BB24" i="22"/>
  <c r="BB23" i="22"/>
  <c r="BB22" i="22"/>
  <c r="BB21" i="22"/>
  <c r="BB30" i="21"/>
  <c r="BB29" i="21"/>
  <c r="BB28" i="21"/>
  <c r="BB27" i="21"/>
  <c r="BB26" i="21"/>
  <c r="BB25" i="21"/>
  <c r="BB24" i="21"/>
  <c r="BB23" i="21"/>
  <c r="BB22" i="21"/>
  <c r="BB21" i="21"/>
  <c r="BB30" i="20"/>
  <c r="BB29" i="20"/>
  <c r="BB28" i="20"/>
  <c r="BB27" i="20"/>
  <c r="BB26" i="20"/>
  <c r="BB25" i="20"/>
  <c r="BB24" i="20"/>
  <c r="BB23" i="20"/>
  <c r="BB22" i="20"/>
  <c r="BB21" i="20"/>
  <c r="BB30" i="19"/>
  <c r="BB29" i="19"/>
  <c r="BB28" i="19"/>
  <c r="BB27" i="19"/>
  <c r="BB26" i="19"/>
  <c r="BB25" i="19"/>
  <c r="BB24" i="19"/>
  <c r="BB23" i="19"/>
  <c r="BB22" i="19"/>
  <c r="BB21" i="19"/>
  <c r="BB30" i="18"/>
  <c r="BB29" i="18"/>
  <c r="BB28" i="18"/>
  <c r="BB27" i="18"/>
  <c r="BB26" i="18"/>
  <c r="BB25" i="18"/>
  <c r="BB24" i="18"/>
  <c r="BB23" i="18"/>
  <c r="BB22" i="18"/>
  <c r="BB21" i="18"/>
  <c r="BB30" i="17"/>
  <c r="BB29" i="17"/>
  <c r="BB28" i="17"/>
  <c r="BB27" i="17"/>
  <c r="BB26" i="17"/>
  <c r="BB25" i="17"/>
  <c r="BB24" i="17"/>
  <c r="BB23" i="17"/>
  <c r="BB22" i="17"/>
  <c r="BB21" i="17"/>
  <c r="BB30" i="16"/>
  <c r="BB29" i="16"/>
  <c r="BB28" i="16"/>
  <c r="BB27" i="16"/>
  <c r="BB26" i="16"/>
  <c r="BB25" i="16"/>
  <c r="BB24" i="16"/>
  <c r="BB23" i="16"/>
  <c r="BB22" i="16"/>
  <c r="BB21" i="16"/>
  <c r="AA12" i="15"/>
  <c r="BB23" i="15"/>
  <c r="BB22" i="15"/>
  <c r="BB21" i="15"/>
  <c r="BB25" i="15"/>
  <c r="BB26" i="15"/>
  <c r="BB27" i="15"/>
  <c r="BB28" i="15"/>
  <c r="BB29" i="15"/>
  <c r="BB30" i="15"/>
  <c r="BB24" i="15"/>
  <c r="AA11" i="15"/>
  <c r="AB19" i="15"/>
  <c r="AB18" i="15" s="1"/>
  <c r="AA12" i="19"/>
  <c r="AA11" i="19"/>
  <c r="AB19" i="19"/>
  <c r="AB18" i="19" s="1"/>
  <c r="AA12" i="24"/>
  <c r="AB19" i="24"/>
  <c r="AB18" i="24" s="1"/>
  <c r="AA11" i="24"/>
  <c r="AA12" i="22"/>
  <c r="AA11" i="22"/>
  <c r="AB19" i="22"/>
  <c r="AB18" i="22" s="1"/>
  <c r="AA11" i="23"/>
  <c r="AB19" i="23"/>
  <c r="AB18" i="23" s="1"/>
  <c r="AA12" i="23"/>
  <c r="AA11" i="21"/>
  <c r="AB19" i="21"/>
  <c r="AB18" i="21" s="1"/>
  <c r="AA12" i="21"/>
  <c r="AA12" i="17"/>
  <c r="AB19" i="17"/>
  <c r="AB18" i="17" s="1"/>
  <c r="AA11" i="17"/>
  <c r="AA11" i="18"/>
  <c r="AB19" i="18"/>
  <c r="AB18" i="18" s="1"/>
  <c r="AA12" i="18"/>
  <c r="AB19" i="16"/>
  <c r="AB18" i="16" s="1"/>
  <c r="AA11" i="16"/>
  <c r="AA12" i="16"/>
  <c r="AA12" i="20"/>
  <c r="AB19" i="20"/>
  <c r="AB18" i="20" s="1"/>
  <c r="AA11" i="20"/>
  <c r="BC30" i="24" l="1"/>
  <c r="BC29" i="24"/>
  <c r="BC28" i="24"/>
  <c r="BC27" i="24"/>
  <c r="BC26" i="24"/>
  <c r="BC25" i="24"/>
  <c r="BC24" i="24"/>
  <c r="BC23" i="24"/>
  <c r="BC22" i="24"/>
  <c r="BC21" i="24"/>
  <c r="BC30" i="23"/>
  <c r="BC29" i="23"/>
  <c r="BC28" i="23"/>
  <c r="BC27" i="23"/>
  <c r="BC26" i="23"/>
  <c r="BC25" i="23"/>
  <c r="BC24" i="23"/>
  <c r="BC23" i="23"/>
  <c r="BC22" i="23"/>
  <c r="BC21" i="23"/>
  <c r="BC30" i="22"/>
  <c r="BC29" i="22"/>
  <c r="BC28" i="22"/>
  <c r="BC27" i="22"/>
  <c r="BC26" i="22"/>
  <c r="BC25" i="22"/>
  <c r="BC24" i="22"/>
  <c r="BC23" i="22"/>
  <c r="BC22" i="22"/>
  <c r="BC21" i="22"/>
  <c r="BC30" i="21"/>
  <c r="BC29" i="21"/>
  <c r="BC28" i="21"/>
  <c r="BC27" i="21"/>
  <c r="BC26" i="21"/>
  <c r="BC25" i="21"/>
  <c r="BC24" i="21"/>
  <c r="BC23" i="21"/>
  <c r="BC22" i="21"/>
  <c r="BC21" i="21"/>
  <c r="BC30" i="20"/>
  <c r="BC29" i="20"/>
  <c r="BC28" i="20"/>
  <c r="BC27" i="20"/>
  <c r="BC26" i="20"/>
  <c r="BC25" i="20"/>
  <c r="BC24" i="20"/>
  <c r="BC23" i="20"/>
  <c r="BC22" i="20"/>
  <c r="BC21" i="20"/>
  <c r="BC30" i="19"/>
  <c r="BC29" i="19"/>
  <c r="BC28" i="19"/>
  <c r="BC27" i="19"/>
  <c r="BC26" i="19"/>
  <c r="BC25" i="19"/>
  <c r="BC24" i="19"/>
  <c r="BC23" i="19"/>
  <c r="BC22" i="19"/>
  <c r="BC21" i="19"/>
  <c r="BC30" i="18"/>
  <c r="BC29" i="18"/>
  <c r="BC28" i="18"/>
  <c r="BC27" i="18"/>
  <c r="BC26" i="18"/>
  <c r="BC25" i="18"/>
  <c r="BC24" i="18"/>
  <c r="BC23" i="18"/>
  <c r="BC22" i="18"/>
  <c r="BC21" i="18"/>
  <c r="BC30" i="17"/>
  <c r="BC29" i="17"/>
  <c r="BC28" i="17"/>
  <c r="BC27" i="17"/>
  <c r="BC26" i="17"/>
  <c r="BC25" i="17"/>
  <c r="BC24" i="17"/>
  <c r="BC23" i="17"/>
  <c r="BC22" i="17"/>
  <c r="BC21" i="17"/>
  <c r="BC30" i="16"/>
  <c r="BC29" i="16"/>
  <c r="BC28" i="16"/>
  <c r="BC27" i="16"/>
  <c r="BC26" i="16"/>
  <c r="BC25" i="16"/>
  <c r="BC24" i="16"/>
  <c r="BC23" i="16"/>
  <c r="BC22" i="16"/>
  <c r="BC21" i="16"/>
  <c r="AB12" i="15"/>
  <c r="BC24" i="15"/>
  <c r="BC28" i="15"/>
  <c r="BC23" i="15"/>
  <c r="BC25" i="15"/>
  <c r="BC29" i="15"/>
  <c r="BC22" i="15"/>
  <c r="BC30" i="15"/>
  <c r="BC21" i="15"/>
  <c r="BC26" i="15"/>
  <c r="BC27" i="15"/>
  <c r="AB11" i="15"/>
  <c r="AC19" i="15"/>
  <c r="AC18" i="15" s="1"/>
  <c r="AB12" i="21"/>
  <c r="AB11" i="21"/>
  <c r="AC19" i="21"/>
  <c r="AC18" i="21" s="1"/>
  <c r="AB12" i="18"/>
  <c r="AB11" i="18"/>
  <c r="AC19" i="18"/>
  <c r="AC18" i="18" s="1"/>
  <c r="AB12" i="16"/>
  <c r="AB11" i="16"/>
  <c r="AC19" i="16"/>
  <c r="AC18" i="16" s="1"/>
  <c r="AB12" i="23"/>
  <c r="AB11" i="23"/>
  <c r="AC19" i="23"/>
  <c r="AC18" i="23" s="1"/>
  <c r="AB12" i="19"/>
  <c r="AC19" i="19"/>
  <c r="AC18" i="19" s="1"/>
  <c r="AB11" i="19"/>
  <c r="AB11" i="20"/>
  <c r="AC19" i="20"/>
  <c r="AC18" i="20" s="1"/>
  <c r="AB12" i="20"/>
  <c r="AC19" i="24"/>
  <c r="AC18" i="24" s="1"/>
  <c r="AB12" i="24"/>
  <c r="AB11" i="24"/>
  <c r="AB11" i="17"/>
  <c r="AB12" i="17"/>
  <c r="AC19" i="17"/>
  <c r="AC18" i="17" s="1"/>
  <c r="AB11" i="22"/>
  <c r="AB12" i="22"/>
  <c r="AC19" i="22"/>
  <c r="AC18" i="22" s="1"/>
  <c r="BD30" i="24" l="1"/>
  <c r="BD29" i="24"/>
  <c r="BD28" i="24"/>
  <c r="BD26" i="24"/>
  <c r="BD25" i="24"/>
  <c r="BD24" i="24"/>
  <c r="BD22" i="24"/>
  <c r="BD21" i="24"/>
  <c r="BD27" i="24"/>
  <c r="BD23" i="24"/>
  <c r="BD30" i="23"/>
  <c r="BD29" i="23"/>
  <c r="BD28" i="23"/>
  <c r="BD27" i="23"/>
  <c r="BD26" i="23"/>
  <c r="BD25" i="23"/>
  <c r="BD24" i="23"/>
  <c r="BD23" i="23"/>
  <c r="BD22" i="23"/>
  <c r="BD21" i="23"/>
  <c r="BD30" i="22"/>
  <c r="BD29" i="22"/>
  <c r="BD28" i="22"/>
  <c r="BD27" i="22"/>
  <c r="BD26" i="22"/>
  <c r="BD25" i="22"/>
  <c r="BD24" i="22"/>
  <c r="BD23" i="22"/>
  <c r="BD22" i="22"/>
  <c r="BD21" i="22"/>
  <c r="BD30" i="21"/>
  <c r="BD29" i="21"/>
  <c r="BD28" i="21"/>
  <c r="BD27" i="21"/>
  <c r="BD26" i="21"/>
  <c r="BD25" i="21"/>
  <c r="BD24" i="21"/>
  <c r="BD23" i="21"/>
  <c r="BD22" i="21"/>
  <c r="BD21" i="21"/>
  <c r="BD30" i="20"/>
  <c r="BD29" i="20"/>
  <c r="BD28" i="20"/>
  <c r="BD27" i="20"/>
  <c r="BD26" i="20"/>
  <c r="BD25" i="20"/>
  <c r="BD24" i="20"/>
  <c r="BD23" i="20"/>
  <c r="BD22" i="20"/>
  <c r="BD21" i="20"/>
  <c r="BD30" i="19"/>
  <c r="BD29" i="19"/>
  <c r="BD28" i="19"/>
  <c r="BD27" i="19"/>
  <c r="BD26" i="19"/>
  <c r="BD25" i="19"/>
  <c r="BD24" i="19"/>
  <c r="BD23" i="19"/>
  <c r="BD22" i="19"/>
  <c r="BD21" i="19"/>
  <c r="BD30" i="18"/>
  <c r="BD29" i="18"/>
  <c r="BD28" i="18"/>
  <c r="BD27" i="18"/>
  <c r="BD26" i="18"/>
  <c r="BD25" i="18"/>
  <c r="BD24" i="18"/>
  <c r="BD23" i="18"/>
  <c r="BD22" i="18"/>
  <c r="BD21" i="18"/>
  <c r="BD30" i="17"/>
  <c r="BD29" i="17"/>
  <c r="BD28" i="17"/>
  <c r="BD27" i="17"/>
  <c r="BD26" i="17"/>
  <c r="BD25" i="17"/>
  <c r="BD24" i="17"/>
  <c r="BD23" i="17"/>
  <c r="BD22" i="17"/>
  <c r="BD21" i="17"/>
  <c r="BD22" i="16"/>
  <c r="BD21" i="16"/>
  <c r="BD26" i="16"/>
  <c r="BD25" i="16"/>
  <c r="BD27" i="16"/>
  <c r="BD30" i="16"/>
  <c r="BD29" i="16"/>
  <c r="BD28" i="16"/>
  <c r="BD24" i="16"/>
  <c r="BD23" i="16"/>
  <c r="AC12" i="15"/>
  <c r="BD24" i="15"/>
  <c r="BD21" i="15"/>
  <c r="BD27" i="15"/>
  <c r="BD29" i="15"/>
  <c r="BD23" i="15"/>
  <c r="BD25" i="15"/>
  <c r="BD22" i="15"/>
  <c r="BD26" i="15"/>
  <c r="BD28" i="15"/>
  <c r="BD30" i="15"/>
  <c r="AC11" i="15"/>
  <c r="AD19" i="15"/>
  <c r="AD18" i="15" s="1"/>
  <c r="AC12" i="18"/>
  <c r="AC11" i="18"/>
  <c r="AD19" i="18"/>
  <c r="AD18" i="18" s="1"/>
  <c r="AD19" i="23"/>
  <c r="AD18" i="23" s="1"/>
  <c r="AC11" i="23"/>
  <c r="AC12" i="23"/>
  <c r="AC12" i="19"/>
  <c r="AD19" i="19"/>
  <c r="AD18" i="19" s="1"/>
  <c r="AC11" i="19"/>
  <c r="AC12" i="22"/>
  <c r="AD19" i="22"/>
  <c r="AD18" i="22" s="1"/>
  <c r="AC11" i="22"/>
  <c r="AD19" i="24"/>
  <c r="AD18" i="24" s="1"/>
  <c r="AC11" i="24"/>
  <c r="AC12" i="24"/>
  <c r="AC12" i="21"/>
  <c r="AD19" i="21"/>
  <c r="AD18" i="21" s="1"/>
  <c r="AC11" i="21"/>
  <c r="AD19" i="17"/>
  <c r="AD18" i="17" s="1"/>
  <c r="AC11" i="17"/>
  <c r="AC12" i="17"/>
  <c r="AD19" i="20"/>
  <c r="AD18" i="20" s="1"/>
  <c r="AC11" i="20"/>
  <c r="AC12" i="20"/>
  <c r="AD19" i="16"/>
  <c r="AD18" i="16" s="1"/>
  <c r="AC12" i="16"/>
  <c r="AC11" i="16"/>
  <c r="BE30" i="24" l="1"/>
  <c r="BE29" i="24"/>
  <c r="BE28" i="24"/>
  <c r="BE27" i="24"/>
  <c r="BE26" i="24"/>
  <c r="BE25" i="24"/>
  <c r="BE24" i="24"/>
  <c r="BE23" i="24"/>
  <c r="BE22" i="24"/>
  <c r="BE21" i="24"/>
  <c r="BE22" i="23"/>
  <c r="BE21" i="23"/>
  <c r="BE28" i="23"/>
  <c r="BE27" i="23"/>
  <c r="BE24" i="23"/>
  <c r="BE26" i="23"/>
  <c r="BE23" i="23"/>
  <c r="BE29" i="23"/>
  <c r="BE30" i="23"/>
  <c r="BE25" i="23"/>
  <c r="BE22" i="22"/>
  <c r="BE21" i="22"/>
  <c r="BE26" i="22"/>
  <c r="BE29" i="22"/>
  <c r="BE28" i="22"/>
  <c r="BE27" i="22"/>
  <c r="BE24" i="22"/>
  <c r="BE30" i="22"/>
  <c r="BE25" i="22"/>
  <c r="BE23" i="22"/>
  <c r="BE22" i="21"/>
  <c r="BE21" i="21"/>
  <c r="BE28" i="21"/>
  <c r="BE24" i="21"/>
  <c r="BE27" i="21"/>
  <c r="BE29" i="21"/>
  <c r="BE25" i="21"/>
  <c r="BE26" i="21"/>
  <c r="BE23" i="21"/>
  <c r="BE30" i="21"/>
  <c r="BE22" i="20"/>
  <c r="BE21" i="20"/>
  <c r="BE28" i="20"/>
  <c r="BE26" i="20"/>
  <c r="BE29" i="20"/>
  <c r="BE24" i="20"/>
  <c r="BE23" i="20"/>
  <c r="BE27" i="20"/>
  <c r="BE25" i="20"/>
  <c r="BE30" i="20"/>
  <c r="BE22" i="19"/>
  <c r="BE21" i="19"/>
  <c r="BE28" i="19"/>
  <c r="BE26" i="19"/>
  <c r="BE23" i="19"/>
  <c r="BE25" i="19"/>
  <c r="BE29" i="19"/>
  <c r="BE24" i="19"/>
  <c r="BE30" i="19"/>
  <c r="BE27" i="19"/>
  <c r="BE29" i="18"/>
  <c r="BE28" i="18"/>
  <c r="BE25" i="18"/>
  <c r="BE24" i="18"/>
  <c r="BE27" i="18"/>
  <c r="BE21" i="18"/>
  <c r="BE22" i="18"/>
  <c r="BE30" i="18"/>
  <c r="BE26" i="18"/>
  <c r="BE23" i="18"/>
  <c r="BE22" i="17"/>
  <c r="BE21" i="17"/>
  <c r="BE30" i="17"/>
  <c r="BE29" i="17"/>
  <c r="BE28" i="17"/>
  <c r="BE27" i="17"/>
  <c r="BE26" i="17"/>
  <c r="BE25" i="17"/>
  <c r="BE24" i="17"/>
  <c r="BE23" i="17"/>
  <c r="BE22" i="16"/>
  <c r="BE30" i="16"/>
  <c r="BE29" i="16"/>
  <c r="BE28" i="16"/>
  <c r="BE27" i="16"/>
  <c r="BE26" i="16"/>
  <c r="BE25" i="16"/>
  <c r="BE24" i="16"/>
  <c r="BE23" i="16"/>
  <c r="BE21" i="16"/>
  <c r="AD12" i="15"/>
  <c r="BE21" i="15"/>
  <c r="BE24" i="15"/>
  <c r="BE23" i="15"/>
  <c r="BE22" i="15"/>
  <c r="BE25" i="15"/>
  <c r="BE26" i="15"/>
  <c r="BE27" i="15"/>
  <c r="BE28" i="15"/>
  <c r="BE29" i="15"/>
  <c r="BE30" i="15"/>
  <c r="AD11" i="15"/>
  <c r="AE19" i="15"/>
  <c r="AD11" i="19"/>
  <c r="AE19" i="19"/>
  <c r="AD12" i="19"/>
  <c r="AD11" i="23"/>
  <c r="AD12" i="23"/>
  <c r="AE19" i="23"/>
  <c r="AD11" i="20"/>
  <c r="AD12" i="20"/>
  <c r="AE19" i="20"/>
  <c r="AD11" i="24"/>
  <c r="AD12" i="24"/>
  <c r="AE19" i="24"/>
  <c r="AD12" i="17"/>
  <c r="AE19" i="17"/>
  <c r="AD11" i="17"/>
  <c r="AE19" i="22"/>
  <c r="AD11" i="22"/>
  <c r="AD12" i="22"/>
  <c r="AD12" i="18"/>
  <c r="AE19" i="18"/>
  <c r="AD11" i="18"/>
  <c r="AE19" i="16"/>
  <c r="AD12" i="16"/>
  <c r="AD11" i="16"/>
  <c r="AE19" i="21"/>
  <c r="AD11" i="21"/>
  <c r="AD12" i="21"/>
  <c r="AF19" i="17" l="1"/>
  <c r="AF18" i="17" s="1"/>
  <c r="AE18" i="17"/>
  <c r="AF19" i="19"/>
  <c r="AF18" i="19" s="1"/>
  <c r="F3" i="19" s="1"/>
  <c r="AE18" i="19"/>
  <c r="AE11" i="19" s="1"/>
  <c r="AF19" i="22"/>
  <c r="AF18" i="22" s="1"/>
  <c r="AE18" i="22"/>
  <c r="AE11" i="22" s="1"/>
  <c r="AF19" i="20"/>
  <c r="AF18" i="20" s="1"/>
  <c r="AE18" i="20"/>
  <c r="AE11" i="20" s="1"/>
  <c r="AF19" i="21"/>
  <c r="AF18" i="21" s="1"/>
  <c r="F3" i="21" s="1"/>
  <c r="AE18" i="21"/>
  <c r="AE11" i="21" s="1"/>
  <c r="AF19" i="24"/>
  <c r="AF18" i="24" s="1"/>
  <c r="AE18" i="24"/>
  <c r="AE11" i="24" s="1"/>
  <c r="AF19" i="16"/>
  <c r="AF18" i="16" s="1"/>
  <c r="F3" i="16" s="1"/>
  <c r="AE18" i="16"/>
  <c r="AE11" i="16" s="1"/>
  <c r="AF19" i="18"/>
  <c r="AF18" i="18" s="1"/>
  <c r="F3" i="18" s="1"/>
  <c r="AE18" i="18"/>
  <c r="AE11" i="18" s="1"/>
  <c r="AF19" i="23"/>
  <c r="AF18" i="23" s="1"/>
  <c r="F3" i="23" s="1"/>
  <c r="AE18" i="23"/>
  <c r="AE11" i="23" s="1"/>
  <c r="AF19" i="15"/>
  <c r="AF18" i="15" s="1"/>
  <c r="F3" i="15" s="1"/>
  <c r="AE18" i="15"/>
  <c r="AE11" i="15" s="1"/>
  <c r="BF30" i="24"/>
  <c r="BF29" i="24"/>
  <c r="BF28" i="24"/>
  <c r="BF27" i="24"/>
  <c r="BF26" i="24"/>
  <c r="BF25" i="24"/>
  <c r="BF24" i="24"/>
  <c r="BF23" i="24"/>
  <c r="BF22" i="24"/>
  <c r="BF21" i="24"/>
  <c r="BF22" i="23"/>
  <c r="BF21" i="23"/>
  <c r="BF30" i="23"/>
  <c r="BF29" i="23"/>
  <c r="BF28" i="23"/>
  <c r="BF27" i="23"/>
  <c r="BF26" i="23"/>
  <c r="BF25" i="23"/>
  <c r="BF24" i="23"/>
  <c r="BF23" i="23"/>
  <c r="BF29" i="22"/>
  <c r="AH29" i="22" s="1"/>
  <c r="BF28" i="22"/>
  <c r="AH28" i="22" s="1"/>
  <c r="BF26" i="22"/>
  <c r="AH26" i="22" s="1"/>
  <c r="BF24" i="22"/>
  <c r="AH24" i="22" s="1"/>
  <c r="BF23" i="22"/>
  <c r="AH23" i="22" s="1"/>
  <c r="BF22" i="22"/>
  <c r="AH22" i="22" s="1"/>
  <c r="BF25" i="22"/>
  <c r="AH25" i="22" s="1"/>
  <c r="BF30" i="22"/>
  <c r="AH30" i="22" s="1"/>
  <c r="BF27" i="22"/>
  <c r="AH27" i="22" s="1"/>
  <c r="BF21" i="22"/>
  <c r="AH21" i="22" s="1"/>
  <c r="BF22" i="21"/>
  <c r="BF21" i="21"/>
  <c r="BF30" i="21"/>
  <c r="BF29" i="21"/>
  <c r="BF28" i="21"/>
  <c r="BF27" i="21"/>
  <c r="BF26" i="21"/>
  <c r="BF25" i="21"/>
  <c r="BF24" i="21"/>
  <c r="BF23" i="21"/>
  <c r="BF21" i="20"/>
  <c r="BF22" i="20"/>
  <c r="BF30" i="20"/>
  <c r="BF29" i="20"/>
  <c r="BF28" i="20"/>
  <c r="BF27" i="20"/>
  <c r="BF26" i="20"/>
  <c r="BF25" i="20"/>
  <c r="BF24" i="20"/>
  <c r="BF23" i="20"/>
  <c r="BF21" i="19"/>
  <c r="BF22" i="19"/>
  <c r="BF30" i="19"/>
  <c r="BF29" i="19"/>
  <c r="BF28" i="19"/>
  <c r="BF27" i="19"/>
  <c r="BF26" i="19"/>
  <c r="BF25" i="19"/>
  <c r="BF24" i="19"/>
  <c r="BF23" i="19"/>
  <c r="BF30" i="18"/>
  <c r="BF29" i="18"/>
  <c r="BF28" i="18"/>
  <c r="BF27" i="18"/>
  <c r="BF26" i="18"/>
  <c r="BF25" i="18"/>
  <c r="BF24" i="18"/>
  <c r="BF23" i="18"/>
  <c r="BF22" i="18"/>
  <c r="BF21" i="18"/>
  <c r="BF30" i="17"/>
  <c r="BF29" i="17"/>
  <c r="BF28" i="17"/>
  <c r="BF27" i="17"/>
  <c r="BF26" i="17"/>
  <c r="BF25" i="17"/>
  <c r="BF24" i="17"/>
  <c r="BF23" i="17"/>
  <c r="BF22" i="17"/>
  <c r="BF21" i="17"/>
  <c r="BF30" i="16"/>
  <c r="BF29" i="16"/>
  <c r="BF28" i="16"/>
  <c r="BF27" i="16"/>
  <c r="BF26" i="16"/>
  <c r="BF25" i="16"/>
  <c r="BF24" i="16"/>
  <c r="BF23" i="16"/>
  <c r="BF22" i="16"/>
  <c r="BF21" i="16"/>
  <c r="BF23" i="15"/>
  <c r="BF22" i="15"/>
  <c r="BF24" i="15"/>
  <c r="BF21" i="15"/>
  <c r="BF25" i="15"/>
  <c r="BF26" i="15"/>
  <c r="BF27" i="15"/>
  <c r="BF28" i="15"/>
  <c r="BF29" i="15"/>
  <c r="BF30" i="15"/>
  <c r="AE12" i="15"/>
  <c r="AE12" i="22"/>
  <c r="AE12" i="18"/>
  <c r="AE12" i="24"/>
  <c r="AE12" i="23"/>
  <c r="AE12" i="16"/>
  <c r="AE12" i="19"/>
  <c r="AE12" i="17"/>
  <c r="AE12" i="21"/>
  <c r="AE12" i="20"/>
  <c r="BG29" i="17" l="1"/>
  <c r="AH29" i="17" s="1"/>
  <c r="BG29" i="19"/>
  <c r="AH29" i="19" s="1"/>
  <c r="AF12" i="19"/>
  <c r="G12" i="19" s="1"/>
  <c r="BG22" i="17"/>
  <c r="BG28" i="19"/>
  <c r="BG22" i="19"/>
  <c r="AH22" i="19" s="1"/>
  <c r="BG30" i="19"/>
  <c r="AH30" i="19" s="1"/>
  <c r="BG26" i="19"/>
  <c r="AH26" i="19" s="1"/>
  <c r="BG27" i="19"/>
  <c r="AH27" i="19" s="1"/>
  <c r="BG28" i="18"/>
  <c r="AH28" i="18" s="1"/>
  <c r="BG21" i="19"/>
  <c r="AH21" i="19" s="1"/>
  <c r="BG24" i="18"/>
  <c r="AH24" i="18" s="1"/>
  <c r="BG25" i="19"/>
  <c r="AH25" i="19" s="1"/>
  <c r="AF11" i="19"/>
  <c r="G11" i="19" s="1"/>
  <c r="BG25" i="18"/>
  <c r="AH25" i="18" s="1"/>
  <c r="BG21" i="23"/>
  <c r="AH21" i="23" s="1"/>
  <c r="AF11" i="23"/>
  <c r="G11" i="23" s="1"/>
  <c r="BG26" i="16"/>
  <c r="AH26" i="16" s="1"/>
  <c r="BG28" i="16"/>
  <c r="AH28" i="16" s="1"/>
  <c r="BG25" i="16"/>
  <c r="AH25" i="16" s="1"/>
  <c r="AF12" i="18"/>
  <c r="G12" i="18" s="1"/>
  <c r="BG24" i="19"/>
  <c r="AH24" i="19" s="1"/>
  <c r="BG21" i="18"/>
  <c r="AH21" i="18" s="1"/>
  <c r="BG29" i="18"/>
  <c r="AH29" i="18" s="1"/>
  <c r="AF11" i="21"/>
  <c r="G11" i="21" s="1"/>
  <c r="BG30" i="18"/>
  <c r="AH30" i="18" s="1"/>
  <c r="BG27" i="18"/>
  <c r="AH27" i="18" s="1"/>
  <c r="BG23" i="19"/>
  <c r="AH23" i="19" s="1"/>
  <c r="BG22" i="18"/>
  <c r="AH22" i="18" s="1"/>
  <c r="AF11" i="20"/>
  <c r="G11" i="20" s="1"/>
  <c r="F3" i="20"/>
  <c r="AF11" i="22"/>
  <c r="G11" i="22" s="1"/>
  <c r="M20" i="11" s="1"/>
  <c r="F3" i="22"/>
  <c r="AF11" i="24"/>
  <c r="G11" i="24" s="1"/>
  <c r="F3" i="24"/>
  <c r="BG21" i="24"/>
  <c r="AH21" i="24" s="1"/>
  <c r="AF11" i="18"/>
  <c r="G11" i="18" s="1"/>
  <c r="BG23" i="18"/>
  <c r="AH23" i="18" s="1"/>
  <c r="BG29" i="23"/>
  <c r="AH29" i="23" s="1"/>
  <c r="BG26" i="18"/>
  <c r="AH26" i="18" s="1"/>
  <c r="BG27" i="23"/>
  <c r="AH27" i="23" s="1"/>
  <c r="AF11" i="17"/>
  <c r="F3" i="17"/>
  <c r="BG25" i="23"/>
  <c r="AH25" i="23" s="1"/>
  <c r="BG22" i="23"/>
  <c r="AH22" i="23" s="1"/>
  <c r="BG30" i="23"/>
  <c r="AH30" i="23" s="1"/>
  <c r="BG22" i="24"/>
  <c r="AH22" i="24" s="1"/>
  <c r="BG22" i="20"/>
  <c r="AH22" i="20" s="1"/>
  <c r="BG26" i="23"/>
  <c r="AH26" i="23" s="1"/>
  <c r="BG29" i="24"/>
  <c r="AH29" i="24" s="1"/>
  <c r="BG30" i="24"/>
  <c r="AH30" i="24" s="1"/>
  <c r="BG28" i="23"/>
  <c r="AH28" i="23" s="1"/>
  <c r="BG25" i="21"/>
  <c r="AH25" i="21" s="1"/>
  <c r="BG29" i="21"/>
  <c r="AH29" i="21" s="1"/>
  <c r="BG24" i="21"/>
  <c r="AH24" i="21" s="1"/>
  <c r="AF12" i="24"/>
  <c r="G12" i="24" s="1"/>
  <c r="BG24" i="20"/>
  <c r="AH24" i="20" s="1"/>
  <c r="BG23" i="23"/>
  <c r="AH23" i="23" s="1"/>
  <c r="AF12" i="22"/>
  <c r="G12" i="22" s="1"/>
  <c r="BG29" i="16"/>
  <c r="AH29" i="16" s="1"/>
  <c r="BG25" i="20"/>
  <c r="AH25" i="20" s="1"/>
  <c r="AF12" i="20"/>
  <c r="G12" i="20" s="1"/>
  <c r="BG26" i="21"/>
  <c r="AH26" i="21" s="1"/>
  <c r="BG21" i="20"/>
  <c r="AH21" i="20" s="1"/>
  <c r="AF12" i="17"/>
  <c r="G12" i="17" s="1"/>
  <c r="BG25" i="24"/>
  <c r="AH25" i="24" s="1"/>
  <c r="BG27" i="17"/>
  <c r="AH27" i="17" s="1"/>
  <c r="BG28" i="15"/>
  <c r="AH28" i="15" s="1"/>
  <c r="BG26" i="24"/>
  <c r="AH26" i="24" s="1"/>
  <c r="BG23" i="17"/>
  <c r="AH23" i="17" s="1"/>
  <c r="AF12" i="16"/>
  <c r="G12" i="16" s="1"/>
  <c r="BG22" i="16"/>
  <c r="AH22" i="16" s="1"/>
  <c r="BG30" i="20"/>
  <c r="AH30" i="20" s="1"/>
  <c r="BG27" i="21"/>
  <c r="AH27" i="21" s="1"/>
  <c r="BG24" i="17"/>
  <c r="AH24" i="17" s="1"/>
  <c r="BG23" i="16"/>
  <c r="AH23" i="16" s="1"/>
  <c r="BG23" i="20"/>
  <c r="AH23" i="20" s="1"/>
  <c r="BG25" i="17"/>
  <c r="AH25" i="17" s="1"/>
  <c r="BG22" i="21"/>
  <c r="AH22" i="21" s="1"/>
  <c r="BG23" i="21"/>
  <c r="AH23" i="21" s="1"/>
  <c r="BG24" i="16"/>
  <c r="AH24" i="16" s="1"/>
  <c r="BG23" i="24"/>
  <c r="AH23" i="24" s="1"/>
  <c r="BG29" i="20"/>
  <c r="AH29" i="20" s="1"/>
  <c r="BG30" i="17"/>
  <c r="AH30" i="17" s="1"/>
  <c r="BG28" i="21"/>
  <c r="AH28" i="21" s="1"/>
  <c r="BG27" i="16"/>
  <c r="AH27" i="16" s="1"/>
  <c r="BG27" i="24"/>
  <c r="AH27" i="24" s="1"/>
  <c r="BG27" i="20"/>
  <c r="AH27" i="20" s="1"/>
  <c r="BG28" i="17"/>
  <c r="AH28" i="17" s="1"/>
  <c r="AF12" i="21"/>
  <c r="G12" i="21" s="1"/>
  <c r="BG30" i="16"/>
  <c r="AH30" i="16" s="1"/>
  <c r="BG24" i="24"/>
  <c r="AH24" i="24" s="1"/>
  <c r="BG28" i="20"/>
  <c r="AH28" i="20" s="1"/>
  <c r="AF12" i="23"/>
  <c r="G12" i="23" s="1"/>
  <c r="BG26" i="17"/>
  <c r="AH26" i="17" s="1"/>
  <c r="BG30" i="21"/>
  <c r="AH30" i="21" s="1"/>
  <c r="BG21" i="16"/>
  <c r="AH21" i="16" s="1"/>
  <c r="BG28" i="24"/>
  <c r="AH28" i="24" s="1"/>
  <c r="BG26" i="20"/>
  <c r="AH26" i="20" s="1"/>
  <c r="BG24" i="23"/>
  <c r="AH24" i="23" s="1"/>
  <c r="BG21" i="17"/>
  <c r="AH21" i="17" s="1"/>
  <c r="BG21" i="21"/>
  <c r="AH21" i="21" s="1"/>
  <c r="BG27" i="15"/>
  <c r="AH27" i="15" s="1"/>
  <c r="BG30" i="15"/>
  <c r="AH30" i="15" s="1"/>
  <c r="BG25" i="15"/>
  <c r="AH25" i="15" s="1"/>
  <c r="BG22" i="15"/>
  <c r="AH22" i="15" s="1"/>
  <c r="BG21" i="15"/>
  <c r="AH21" i="15" s="1"/>
  <c r="BG26" i="15"/>
  <c r="AH26" i="15" s="1"/>
  <c r="BG29" i="15"/>
  <c r="AH29" i="15" s="1"/>
  <c r="AF12" i="15"/>
  <c r="G12" i="15" s="1"/>
  <c r="BG23" i="15"/>
  <c r="AH23" i="15" s="1"/>
  <c r="BG24" i="15"/>
  <c r="AH24" i="15" s="1"/>
  <c r="AH28" i="19"/>
  <c r="AH22" i="17"/>
  <c r="AF11" i="16"/>
  <c r="G11" i="16" s="1"/>
  <c r="AF11" i="15"/>
  <c r="G11" i="15" s="1"/>
  <c r="G13" i="22"/>
  <c r="AE11" i="17"/>
  <c r="G11" i="17" l="1"/>
  <c r="F2" i="17" s="1"/>
  <c r="F2" i="23"/>
  <c r="F2" i="21"/>
  <c r="F2" i="22"/>
  <c r="F2" i="19"/>
  <c r="F2" i="16"/>
  <c r="F2" i="18"/>
  <c r="F2" i="20"/>
  <c r="G13" i="20"/>
  <c r="G10" i="20" s="1"/>
  <c r="G13" i="21"/>
  <c r="G10" i="21" s="1"/>
  <c r="P20" i="11" s="1"/>
  <c r="F2" i="24"/>
  <c r="G13" i="16"/>
  <c r="G10" i="16" s="1"/>
  <c r="M15" i="11" s="1"/>
  <c r="G13" i="18"/>
  <c r="G10" i="18" s="1"/>
  <c r="M17" i="11" s="1"/>
  <c r="G13" i="17"/>
  <c r="G13" i="24"/>
  <c r="G10" i="24" s="1"/>
  <c r="G13" i="19"/>
  <c r="G10" i="19" s="1"/>
  <c r="G13" i="23"/>
  <c r="G10" i="23" s="1"/>
  <c r="G10" i="22"/>
  <c r="G13" i="15"/>
  <c r="G10" i="15" s="1"/>
  <c r="F2" i="15"/>
  <c r="G10" i="17" l="1"/>
  <c r="P16" i="11" s="1"/>
  <c r="P17" i="11"/>
  <c r="M23" i="11"/>
  <c r="P23" i="11"/>
  <c r="M22" i="11"/>
  <c r="P22" i="11"/>
  <c r="M21" i="11"/>
  <c r="P21" i="11"/>
  <c r="M19" i="11"/>
  <c r="P19" i="11"/>
  <c r="M18" i="11"/>
  <c r="P18" i="11"/>
  <c r="P15" i="11"/>
  <c r="P14" i="11"/>
  <c r="M14" i="11"/>
  <c r="AP33" i="13"/>
  <c r="AP46" i="13"/>
  <c r="M16" i="11" l="1"/>
  <c r="M25" i="11" s="1"/>
  <c r="M46" i="11" s="1"/>
  <c r="M49" i="11" s="1"/>
  <c r="P38" i="11" s="1"/>
  <c r="C27" i="11"/>
  <c r="M51" i="11" l="1"/>
  <c r="M38" i="11" s="1"/>
  <c r="C40" i="11" s="1"/>
  <c r="AJ16" i="11"/>
  <c r="AE14" i="11" l="1"/>
  <c r="C53" i="11"/>
  <c r="AH15" i="11" l="1"/>
  <c r="AL15" i="11" s="1"/>
  <c r="AJ15" i="11"/>
  <c r="AJ14" i="11"/>
  <c r="AH14" i="11"/>
  <c r="AL14" i="11" s="1"/>
  <c r="AI21" i="11" l="1"/>
  <c r="AE19" i="11"/>
</calcChain>
</file>

<file path=xl/sharedStrings.xml><?xml version="1.0" encoding="utf-8"?>
<sst xmlns="http://schemas.openxmlformats.org/spreadsheetml/2006/main" count="569" uniqueCount="239">
  <si>
    <t>NOMBRE:</t>
  </si>
  <si>
    <t>ACRÓNIMO:</t>
  </si>
  <si>
    <t>PROYECTO EN COOPERACIÓN</t>
  </si>
  <si>
    <t>CIF</t>
  </si>
  <si>
    <t>DATOS DEL SOLICITANTE</t>
  </si>
  <si>
    <t>TÍTULO DEL PROYECTO</t>
  </si>
  <si>
    <t>Pág 1</t>
  </si>
  <si>
    <t>Pág 2</t>
  </si>
  <si>
    <t>CAF</t>
  </si>
  <si>
    <t>NOMBRE</t>
  </si>
  <si>
    <t>TITULACIÓN</t>
  </si>
  <si>
    <t>Pág 3</t>
  </si>
  <si>
    <t>ACRÓNIMO</t>
  </si>
  <si>
    <t>IMPORTE (€)</t>
  </si>
  <si>
    <t>RECURSOS HUMANOS DEL SOLICITANTE QUE PARTICIPAN EN EL PROYECTO</t>
  </si>
  <si>
    <t>Pág 4</t>
  </si>
  <si>
    <t>PT1</t>
  </si>
  <si>
    <t>RRHH</t>
  </si>
  <si>
    <t>PT1-T1</t>
  </si>
  <si>
    <t>PT1-T2</t>
  </si>
  <si>
    <t>PT1-T3</t>
  </si>
  <si>
    <t>PT1-T4</t>
  </si>
  <si>
    <t>PT1-T5</t>
  </si>
  <si>
    <t>TOTAL</t>
  </si>
  <si>
    <t>PT2</t>
  </si>
  <si>
    <t>PT2-T1</t>
  </si>
  <si>
    <t>PT2-T2</t>
  </si>
  <si>
    <t>PT2-T3</t>
  </si>
  <si>
    <t>PT2-T4</t>
  </si>
  <si>
    <t>PT2-T5</t>
  </si>
  <si>
    <t>PT3</t>
  </si>
  <si>
    <t>PT3-T1</t>
  </si>
  <si>
    <t>PT3-T2</t>
  </si>
  <si>
    <t>PT3-T3</t>
  </si>
  <si>
    <t>PT3-T4</t>
  </si>
  <si>
    <t>PT3-T5</t>
  </si>
  <si>
    <t>PT4</t>
  </si>
  <si>
    <t>PT4-T1</t>
  </si>
  <si>
    <t>PT4-T2</t>
  </si>
  <si>
    <t>PT4-T3</t>
  </si>
  <si>
    <t>PT4-T4</t>
  </si>
  <si>
    <t>PT4-T5</t>
  </si>
  <si>
    <t>PT5</t>
  </si>
  <si>
    <t>PT6</t>
  </si>
  <si>
    <t>PT6-T1</t>
  </si>
  <si>
    <t>PT6-T2</t>
  </si>
  <si>
    <t>PT6-T3</t>
  </si>
  <si>
    <t>PT6-T4</t>
  </si>
  <si>
    <t>PT6-T5</t>
  </si>
  <si>
    <t>PT5-T1</t>
  </si>
  <si>
    <t>PT5-T2</t>
  </si>
  <si>
    <t>PT5-T3</t>
  </si>
  <si>
    <t>PT5-T4</t>
  </si>
  <si>
    <t>PT5-T5</t>
  </si>
  <si>
    <t>PT7</t>
  </si>
  <si>
    <t>PT8</t>
  </si>
  <si>
    <t>PT9</t>
  </si>
  <si>
    <t>PT10</t>
  </si>
  <si>
    <t>PT7-T1</t>
  </si>
  <si>
    <t>PT7-T2</t>
  </si>
  <si>
    <t>PT7-T3</t>
  </si>
  <si>
    <t>PT7-T4</t>
  </si>
  <si>
    <t>PT7-T5</t>
  </si>
  <si>
    <t>PT9-T1</t>
  </si>
  <si>
    <t>PT9-T2</t>
  </si>
  <si>
    <t>PT9-T3</t>
  </si>
  <si>
    <t>PT9-T4</t>
  </si>
  <si>
    <t>PT9-T5</t>
  </si>
  <si>
    <t>PT8-T1</t>
  </si>
  <si>
    <t>PT8-T2</t>
  </si>
  <si>
    <t>PT8-T3</t>
  </si>
  <si>
    <t>PT8-T4</t>
  </si>
  <si>
    <t>PT8-T5</t>
  </si>
  <si>
    <t>PT10-T1</t>
  </si>
  <si>
    <t>PT10-T2</t>
  </si>
  <si>
    <t>PT10-T3</t>
  </si>
  <si>
    <t>PT10-T4</t>
  </si>
  <si>
    <t>PT10-T5</t>
  </si>
  <si>
    <t>RESUMEN ECONÓMICO DEL PROYECTO</t>
  </si>
  <si>
    <t>TOTAL COSTES DIRECTOS DE PERSONAL</t>
  </si>
  <si>
    <t>COLABORACIONES EXTERNAS</t>
  </si>
  <si>
    <t>COSTES DIRECTOS DE PERSONAL</t>
  </si>
  <si>
    <t>Pág 5</t>
  </si>
  <si>
    <t>INICIO</t>
  </si>
  <si>
    <t>FIN</t>
  </si>
  <si>
    <t>MES</t>
  </si>
  <si>
    <t>Pág 6</t>
  </si>
  <si>
    <t>Pág 8</t>
  </si>
  <si>
    <t>TAREA</t>
  </si>
  <si>
    <t>DESCRIPCIÓN TAREA</t>
  </si>
  <si>
    <t>PROYECTO:</t>
  </si>
  <si>
    <t>SOLICITANTE:</t>
  </si>
  <si>
    <t>SOLICITUD</t>
  </si>
  <si>
    <t>COLABORACIÓN:</t>
  </si>
  <si>
    <t>ESTRUCTURA GENERAL PROYECTO</t>
  </si>
  <si>
    <t>FINAL</t>
  </si>
  <si>
    <t>PT / TAREA</t>
  </si>
  <si>
    <t>DESCRIPCIÓN</t>
  </si>
  <si>
    <t>Pág 9</t>
  </si>
  <si>
    <t>(S/N)</t>
  </si>
  <si>
    <t>Pág 10</t>
  </si>
  <si>
    <t>Pág 11</t>
  </si>
  <si>
    <t>Pág 12</t>
  </si>
  <si>
    <t>COSTES INDIRECTOS</t>
  </si>
  <si>
    <t>BASE</t>
  </si>
  <si>
    <t>PORCENTAJE</t>
  </si>
  <si>
    <t>TEC-1</t>
  </si>
  <si>
    <t>TEC-2</t>
  </si>
  <si>
    <t>TEC-3</t>
  </si>
  <si>
    <t>TEC-4</t>
  </si>
  <si>
    <t>TEC-5</t>
  </si>
  <si>
    <t>TEC-6</t>
  </si>
  <si>
    <t>TEC-7</t>
  </si>
  <si>
    <t>TEC-8</t>
  </si>
  <si>
    <t>TEC-9</t>
  </si>
  <si>
    <t>TEC-10</t>
  </si>
  <si>
    <t>EX1</t>
  </si>
  <si>
    <t>EX2</t>
  </si>
  <si>
    <t>EX3</t>
  </si>
  <si>
    <t>EX4</t>
  </si>
  <si>
    <t>EX5</t>
  </si>
  <si>
    <t>TOTAL COSTES INDIRECTOS</t>
  </si>
  <si>
    <t>PRIMER
APELLIDO</t>
  </si>
  <si>
    <t>SEGUNDO
APELLIDO</t>
  </si>
  <si>
    <t>EMPRESAS PARTICIPANTES</t>
  </si>
  <si>
    <t>PLAZO EJECUCIÓN PROYECTO</t>
  </si>
  <si>
    <t>MES INICIO:</t>
  </si>
  <si>
    <t>AÑO INICIO:</t>
  </si>
  <si>
    <t>MES FINALIZACIÓN:</t>
  </si>
  <si>
    <t>AÑO FINALIZACIÓN:</t>
  </si>
  <si>
    <t>AÑO:</t>
  </si>
  <si>
    <t>MES:</t>
  </si>
  <si>
    <t>Inicio:</t>
  </si>
  <si>
    <t>Final:</t>
  </si>
  <si>
    <t>Enero</t>
  </si>
  <si>
    <t>Febrero</t>
  </si>
  <si>
    <t>Marzo</t>
  </si>
  <si>
    <t>Abril</t>
  </si>
  <si>
    <t>Mayo</t>
  </si>
  <si>
    <t>Junio</t>
  </si>
  <si>
    <t>Julio</t>
  </si>
  <si>
    <t>Agosto</t>
  </si>
  <si>
    <t>Septiembre</t>
  </si>
  <si>
    <t>Octubre</t>
  </si>
  <si>
    <t>Noviembre</t>
  </si>
  <si>
    <t>Diciembre</t>
  </si>
  <si>
    <t>meses</t>
  </si>
  <si>
    <t>IMPORTE (€)
(IVA excl)</t>
  </si>
  <si>
    <t>NOMBRE DEL COLABORADOR Y/O DESCRIPCIÓN DEL GASTO</t>
  </si>
  <si>
    <t>Pág 7</t>
  </si>
  <si>
    <t>Meses con % superior a 100</t>
  </si>
  <si>
    <t>SUMA</t>
  </si>
  <si>
    <t>TOTAL COLABORACIONES EXTERNAS</t>
  </si>
  <si>
    <t>Pág 19</t>
  </si>
  <si>
    <t>PAQUETE DE TRABAJO 1</t>
  </si>
  <si>
    <t>COSTES INVESTIGACIÓN CONTRACTUAL, CONOCIMIENTOS Y PATENTES ADQUIRIDAS.</t>
  </si>
  <si>
    <t>PAQUETE DE TRABAJO 10</t>
  </si>
  <si>
    <t>PAQUETE DE TRABAJO 7</t>
  </si>
  <si>
    <t>PAQUETE DE TRABAJO 8</t>
  </si>
  <si>
    <t>PAQUETE DE TRABAJO 9</t>
  </si>
  <si>
    <t>PAQUETE DE TRABAJO 4</t>
  </si>
  <si>
    <t>PAQUETE DE TRABAJO 5</t>
  </si>
  <si>
    <t>PAQUETE DE TRABAJO 6</t>
  </si>
  <si>
    <t>PAQUETE DE TRABAJO 2</t>
  </si>
  <si>
    <t>PAQUETE DE TRABAJO 3</t>
  </si>
  <si>
    <t>ESTRUCTURA PARTICULAR PROYECTO CRONOGRAMA</t>
  </si>
  <si>
    <t>ESTRUCTURA PARTICULAR PROYECTO DEDICACIÓN</t>
  </si>
  <si>
    <t>PT</t>
  </si>
  <si>
    <t>MES
FINAL</t>
  </si>
  <si>
    <t>MES
INICIO</t>
  </si>
  <si>
    <t>DEDICACIÓN TOTAL MENSUAL</t>
  </si>
  <si>
    <t>CRONOGRAMA DEL PROYECTO</t>
  </si>
  <si>
    <t>PRESUPUESTO TOTAL PARA
EL QUE SE SOLICITA SUBVENCIÓN</t>
  </si>
  <si>
    <t>COSTE
BRUTO
MENSUAL</t>
  </si>
  <si>
    <t>Presup. min individual</t>
  </si>
  <si>
    <t>Presup.min.cooperac.</t>
  </si>
  <si>
    <t>Plazo máx. individual</t>
  </si>
  <si>
    <t>Plazo máx. cooperac.</t>
  </si>
  <si>
    <t>Proyecto individual</t>
  </si>
  <si>
    <t>Proyecto en cooperac.</t>
  </si>
  <si>
    <t>COSTE BRUTO
ANUAL SUBVENCIONABLE (*)
(€)</t>
  </si>
  <si>
    <t>(*) NOTA 1: el cálculo de los costes brutos del personal investigador y del personal que desarrolle labores técnicas en las actividades subvencionadas se realizará de acuerdo con lo dispuesto en el apartado COSTES SUBVENCIONABLES del ANEXO I de las Bases Reguladoras del Programa de Ayudas</t>
  </si>
  <si>
    <t>SIN
PLAZO</t>
  </si>
  <si>
    <t>ERROR
PLAZO</t>
  </si>
  <si>
    <t>Meses con dedicación fuera de plazo</t>
  </si>
  <si>
    <t>DESGLOSE DEL PROYECTO DE COOPERACIÓN</t>
  </si>
  <si>
    <t>IMPORTE SOLICITADO
(sin IVA)</t>
  </si>
  <si>
    <t>%</t>
  </si>
  <si>
    <t>CRONOGRAMA DEL PROYECTO CON % DEDICACIÓN MENSUAL DEL TRABAJADOR:</t>
  </si>
  <si>
    <t>CUMPLIMENTACIÓN S/N</t>
  </si>
  <si>
    <t>Trabajador con algún % erróneo</t>
  </si>
  <si>
    <t>Meses con dedicación fuera de plazo ejecución proyecto</t>
  </si>
  <si>
    <t>Nº dedicaciones fuera de plazo ejecución del PT</t>
  </si>
  <si>
    <t>Pág 20</t>
  </si>
  <si>
    <t>Pág 18</t>
  </si>
  <si>
    <t>Pág 13</t>
  </si>
  <si>
    <t>Pág 14</t>
  </si>
  <si>
    <t>Pág 15</t>
  </si>
  <si>
    <t>Pág 16</t>
  </si>
  <si>
    <t>Pág 17</t>
  </si>
  <si>
    <t>GENERAL</t>
  </si>
  <si>
    <t>1-. Este impreso se utilizará tanto para los proyectos de la Modalidad 1 (Proyectos individuales) como los de la Modalidad 2 (Proyectos en cooperación).</t>
  </si>
  <si>
    <t>2-. En los proyectos de la Modalidad 2 cada empresa que forme parte del consorcio deberá presentar un presupuesto de las tareas de I+D que desarrolla dentro del proyecto en cooperación.</t>
  </si>
  <si>
    <t>3. Sólo introducir datos en las celdas coloreadas en azul; las celdas en blanco se autocompletan y las de color naranja son avisos de errores.</t>
  </si>
  <si>
    <t>PESTAÑA "DATOS"</t>
  </si>
  <si>
    <t>1-. Cumplimentar el nombre del solicitante (Celda E8) y su acrónimo (Celda E9).</t>
  </si>
  <si>
    <t>2-. Cumplimentar el título del proyecto (Celda B12) y su acrónimo (Celda E14).</t>
  </si>
  <si>
    <t>3-. Indicar si se trata de un proyecto individual o de un proyecto en cooperación (Celda N16).</t>
  </si>
  <si>
    <t>4. Se recomienda cumplimentar la hoja de Excel siguiendo el orden lógico de las pestañas que la componen (DATOS-ESTRUCTURA PROYECTO-GASTOS COLABORACIONES EXTERNAS-RRHH-DEDICACIÓN TÉCNICO 1- DEDICACIÓN TÉCNICO 2, ETC)</t>
  </si>
  <si>
    <t>4-. En el caso de proyectos de la Modalidad 2, se deberá cumplimentar tanto el nombre de los diferentes participantes como su CIF.</t>
  </si>
  <si>
    <t>5-. Finalmente se deberá cumplimentar tanto el mes y año de inicio del proyecto (Celdas F26 y F27) como el mes y año de finalización del proyecto (Celdas N26 y N27).</t>
  </si>
  <si>
    <t>PESTAÑA "ESTRUCTURA PROYECTO"</t>
  </si>
  <si>
    <t>1-. Se ha predefinido una estructura de proyecto de diez paquetes de trabajo (PT1 a PT10) y, en cada uno de ellos, hasta cinco tareas (T1 a T5).</t>
  </si>
  <si>
    <t>2-. En primer lugar se deberá cumplimentar el nombre del paquete de trabajo.</t>
  </si>
  <si>
    <t>3-. A continuación y para cada una de las tareas del PT, se cumplimentará tanto la fechas de inicio y final de la Tarea como su descripción.</t>
  </si>
  <si>
    <t>1-. Para cada una de las colaboraciones externas necesarias para el desarrollo del proyecto se deberá cumplimentar: nombre del colaborador externo, su acrónimo y el importe (IVA excluido).</t>
  </si>
  <si>
    <t>PESTAÑA "GASTOS COLABORACIONES EXTERNAS"</t>
  </si>
  <si>
    <t>PESTAÑA "RRHH"</t>
  </si>
  <si>
    <t xml:space="preserve">2-. En el caso de que se fuese a realizar una nueva contratación para la ejecución del proyecto se deberá utilizar la siguiente codificación:
</t>
  </si>
  <si>
    <t>Primera contratación: NOMBRE: AAA; PRIMER APELLIDO: 1A ; SEGUNDO APELLIDO: 2A.
Segunda contratación: NOMBRE: BBB; PRIMER APELLIDO: 1B ; SEGUNDO APELLIDO: 2B.</t>
  </si>
  <si>
    <t>PESTAÑA "CRONOGRAMA"</t>
  </si>
  <si>
    <t>PESTAÑAS "DEDICACIÓN TEC-1", "DEDICACIÓN TEC-2", etc.</t>
  </si>
  <si>
    <t>1-. En cada una de estas diez pestañas se debe reflejar el porcentaje de dedicación mensual, para cada uno de los Paquetes de Trabajo previamente definidos, de los distintos trabajadores dados de alta en la pestaña "RRHH".</t>
  </si>
  <si>
    <t>PESTAÑA "RESUMEN"</t>
  </si>
  <si>
    <t>2-. Además de lo anterior y exclusivamente para proyectos correspondientes a la Modalidad 2, será necesario reflejar el importe solicitado para el resto de participantes del proyecto en cooperación.</t>
  </si>
  <si>
    <t>1-. Para cada uno de los trabajadores del solicitantese deberá cumplimentar; primer apellido, segundo apellido, nombre y titulación. Además de lo anterior, se deberá reflejar su coste bruto anual subvencionable de acuerdo con lo indicado en el Anexo I de las Bases Reguladoras del programa de Ayudas.</t>
  </si>
  <si>
    <t>1-. Esta pestaña se autocompleta a partir de los datos introducidos en la Pestaña "ESTRUCTURA DEL PROYECTO".</t>
  </si>
  <si>
    <t>2-. Para ello, en cada mes dentro del plazo de ejecución del proyecto en los que se vaya a desarrollar cada Paquete de Trabajo, se indicará el % de dedicación del trabajador a dicho Paquete de Trabajo introduciendo el valor única y exclusivamente en las celdas previamente coloreadas en azul. En caso de asignar el porcentaje de dedicación del trabajador en una celda en blanco, se coloreará en naranja advirtiendo el error.</t>
  </si>
  <si>
    <t>1-. En esta Pestaña se autocompletan los importes correspondientes a las diferentes tipologías de gasto del solicitante utilizando para ello los datos que previamente se hubiesen cumplimentado en las pestañas anteriores.</t>
  </si>
  <si>
    <t>Inicio</t>
  </si>
  <si>
    <t>Final</t>
  </si>
  <si>
    <t>Plazo</t>
  </si>
  <si>
    <t>INSTRUCCIONES PARA CUMPLIMENTAR EL PRESUPUESTO DEL PROYECTO DE I+D DUAL PARA EL QUE SE SOLICITA LA AYUDA</t>
  </si>
  <si>
    <t>% COSTES INDIRECTOS:</t>
  </si>
  <si>
    <t>MES INICIO CONVOC:</t>
  </si>
  <si>
    <t>COSTES INVESTIGACIÓN CONTRACTUAL, CONOCIMIENTOS Y PATENTES ADQUIRIDAS Y CONSULTORÍA</t>
  </si>
  <si>
    <t>FUERA</t>
  </si>
  <si>
    <t>PLAZO PROYECTO</t>
  </si>
  <si>
    <t>P-ID-DUAL26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</si>
</sst>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4" x14ac:knownFonts="1">
    <font>
      <sz val="11"/>
      <color theme="1"/>
      <name val="Calibri"/>
      <family val="2"/>
      <scheme val="minor"/>
    </font>
    <font>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theme="1"/>
      <name val="Nunito Sans"/>
    </font>
    <font>
      <b/>
      <sz val="9"/>
      <color rgb="FF000000"/>
      <name val="Nunito Sans"/>
    </font>
    <font>
      <b/>
      <sz val="11"/>
      <color theme="1"/>
      <name val="Nunito Sans"/>
    </font>
    <font>
      <b/>
      <sz val="10"/>
      <color theme="1"/>
      <name val="Nunito Sans"/>
    </font>
    <font>
      <sz val="10"/>
      <name val="Nunito Sans"/>
    </font>
    <font>
      <sz val="10"/>
      <color theme="1"/>
      <name val="Nunito Sans"/>
    </font>
    <font>
      <sz val="8"/>
      <color rgb="FF000000"/>
      <name val="Nunito Sans"/>
    </font>
    <font>
      <sz val="9"/>
      <color theme="1"/>
      <name val="Nunito Sans"/>
    </font>
    <font>
      <b/>
      <sz val="8"/>
      <color theme="1"/>
      <name val="Nunito Sans"/>
    </font>
    <font>
      <b/>
      <sz val="10"/>
      <color rgb="FF000000"/>
      <name val="Nunito Sans"/>
    </font>
    <font>
      <sz val="10"/>
      <color rgb="FF000000"/>
      <name val="Nunito Sans"/>
    </font>
    <font>
      <sz val="10"/>
      <color theme="1"/>
      <name val="Calibri"/>
      <family val="2"/>
      <scheme val="minor"/>
    </font>
    <font>
      <sz val="8"/>
      <color theme="1"/>
      <name val="Nunito Sans"/>
    </font>
    <font>
      <b/>
      <sz val="9"/>
      <color theme="1"/>
      <name val="Nunito Sans"/>
    </font>
    <font>
      <b/>
      <sz val="8"/>
      <color indexed="8"/>
      <name val="Nunito Sans"/>
    </font>
    <font>
      <b/>
      <sz val="11"/>
      <color indexed="8"/>
      <name val="Nunito Sans"/>
    </font>
    <font>
      <sz val="11"/>
      <color indexed="8"/>
      <name val="Nunito Sans"/>
    </font>
    <font>
      <b/>
      <sz val="10"/>
      <color rgb="FFFF0000"/>
      <name val="Nunito Sans"/>
    </font>
    <font>
      <sz val="11"/>
      <color rgb="FFFF0000"/>
      <name val="Nunito Sans"/>
    </font>
    <font>
      <b/>
      <sz val="12"/>
      <color indexed="8"/>
      <name val="Nunito Sans"/>
    </font>
    <font>
      <b/>
      <sz val="10"/>
      <color indexed="8"/>
      <name val="Nunito Sans"/>
    </font>
    <font>
      <b/>
      <sz val="9"/>
      <color rgb="FFFF0000"/>
      <name val="Nunito Sans"/>
    </font>
    <font>
      <b/>
      <sz val="8"/>
      <color rgb="FFFF0000"/>
      <name val="Nunito Sans"/>
    </font>
    <font>
      <sz val="7"/>
      <color theme="1"/>
      <name val="Nunito Sans"/>
    </font>
    <font>
      <sz val="10"/>
      <color indexed="8"/>
      <name val="Nunito Sans"/>
    </font>
    <font>
      <sz val="11"/>
      <name val="Nunito Sans"/>
    </font>
    <font>
      <b/>
      <sz val="10"/>
      <name val="Nunito Sans"/>
    </font>
    <font>
      <b/>
      <sz val="9"/>
      <name val="Nunito Sans"/>
    </font>
    <font>
      <b/>
      <sz val="11"/>
      <name val="Nunito Sans"/>
    </font>
    <font>
      <sz val="8"/>
      <name val="Nunito Sans"/>
    </font>
    <font>
      <sz val="9"/>
      <color theme="0"/>
      <name val="Nunito Sans"/>
    </font>
    <font>
      <sz val="10"/>
      <color rgb="FFFF0000"/>
      <name val="Nunito Sans"/>
    </font>
    <font>
      <sz val="9"/>
      <name val="Nunito Sans"/>
    </font>
    <font>
      <b/>
      <sz val="12"/>
      <color rgb="FF0592CB"/>
      <name val="Nunito Sans Black"/>
    </font>
    <font>
      <b/>
      <sz val="10"/>
      <color rgb="FF0592CB"/>
      <name val="Nunito Sans"/>
    </font>
    <font>
      <sz val="10"/>
      <name val="Arial"/>
      <family val="2"/>
    </font>
    <font>
      <b/>
      <sz val="10"/>
      <color rgb="FF0592CB"/>
      <name val="Nunito Sans Black"/>
    </font>
    <font>
      <b/>
      <sz val="11"/>
      <color rgb="FF0592CB"/>
      <name val="Nunito Sans Black"/>
    </font>
    <font>
      <sz val="10"/>
      <color theme="0"/>
      <name val="Nunito Sans"/>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rgb="FFCCFFFF"/>
      </patternFill>
    </fill>
    <fill>
      <patternFill patternType="solid">
        <fgColor theme="0" tint="-4.9989318521683403E-2"/>
        <bgColor indexed="64"/>
      </patternFill>
    </fill>
    <fill>
      <patternFill patternType="solid">
        <fgColor rgb="FFB8D637"/>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style="thin">
        <color indexed="64"/>
      </right>
      <top style="medium">
        <color theme="0" tint="-0.24994659260841701"/>
      </top>
      <bottom style="medium">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0" fillId="0" borderId="0"/>
  </cellStyleXfs>
  <cellXfs count="423">
    <xf numFmtId="0" fontId="0" fillId="0" borderId="0" xfId="0"/>
    <xf numFmtId="17" fontId="12" fillId="0" borderId="1" xfId="0" applyNumberFormat="1" applyFont="1" applyBorder="1" applyAlignment="1" applyProtection="1">
      <alignment horizontal="center" vertical="center"/>
      <protection locked="0"/>
    </xf>
    <xf numFmtId="17" fontId="12" fillId="0" borderId="3" xfId="0" applyNumberFormat="1" applyFont="1" applyBorder="1" applyAlignment="1" applyProtection="1">
      <alignment horizontal="center" vertical="center"/>
      <protection locked="0"/>
    </xf>
    <xf numFmtId="17" fontId="12" fillId="0" borderId="5" xfId="0" applyNumberFormat="1" applyFont="1" applyBorder="1" applyAlignment="1" applyProtection="1">
      <alignment horizontal="center" vertical="center"/>
      <protection locked="0"/>
    </xf>
    <xf numFmtId="17" fontId="12" fillId="0" borderId="6" xfId="0" applyNumberFormat="1" applyFont="1" applyBorder="1" applyAlignment="1" applyProtection="1">
      <alignment horizontal="center" vertical="center"/>
      <protection locked="0"/>
    </xf>
    <xf numFmtId="0" fontId="12" fillId="3" borderId="12"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5"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12" fillId="0" borderId="0" xfId="0" applyFont="1" applyAlignment="1">
      <alignment vertical="center"/>
    </xf>
    <xf numFmtId="0" fontId="22" fillId="0" borderId="0" xfId="0" applyFont="1" applyAlignme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wrapText="1" indent="1"/>
    </xf>
    <xf numFmtId="17" fontId="18" fillId="0" borderId="0" xfId="0" applyNumberFormat="1" applyFont="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9" fontId="29" fillId="0" borderId="0" xfId="1" applyFont="1" applyAlignment="1" applyProtection="1">
      <alignment horizontal="center" vertical="center"/>
      <protection locked="0"/>
    </xf>
    <xf numFmtId="9" fontId="10" fillId="0" borderId="0" xfId="1" applyFont="1" applyAlignment="1" applyProtection="1">
      <alignment horizontal="center" vertical="center"/>
      <protection locked="0"/>
    </xf>
    <xf numFmtId="9" fontId="8" fillId="0" borderId="0" xfId="1" applyFont="1" applyAlignment="1" applyProtection="1">
      <alignment horizontal="center" vertical="center"/>
      <protection locked="0"/>
    </xf>
    <xf numFmtId="0" fontId="17" fillId="0" borderId="0" xfId="0" applyFont="1" applyAlignment="1">
      <alignment vertical="center"/>
    </xf>
    <xf numFmtId="0" fontId="17" fillId="0" borderId="0" xfId="0" applyFont="1" applyAlignment="1">
      <alignment horizontal="center" vertical="center"/>
    </xf>
    <xf numFmtId="0" fontId="35" fillId="0" borderId="0" xfId="0" applyFont="1" applyAlignment="1">
      <alignment horizontal="center" vertical="center"/>
    </xf>
    <xf numFmtId="0" fontId="17" fillId="0" borderId="0" xfId="0" applyFont="1" applyAlignment="1">
      <alignment horizontal="left" vertical="center"/>
    </xf>
    <xf numFmtId="17" fontId="12" fillId="0" borderId="0" xfId="0" applyNumberFormat="1" applyFont="1" applyAlignment="1">
      <alignment horizontal="center" vertical="center"/>
    </xf>
    <xf numFmtId="0" fontId="21" fillId="0" borderId="0" xfId="0" applyFont="1"/>
    <xf numFmtId="0" fontId="8" fillId="0" borderId="0" xfId="0" applyFont="1" applyAlignment="1">
      <alignment horizontal="center" vertical="center"/>
    </xf>
    <xf numFmtId="0" fontId="18" fillId="0" borderId="0" xfId="0" applyFont="1" applyAlignment="1">
      <alignment vertical="center"/>
    </xf>
    <xf numFmtId="0" fontId="26" fillId="0" borderId="0" xfId="0" applyFont="1" applyAlignment="1">
      <alignment vertical="center"/>
    </xf>
    <xf numFmtId="0" fontId="23" fillId="0" borderId="0" xfId="0" applyFont="1" applyAlignment="1">
      <alignment vertical="center"/>
    </xf>
    <xf numFmtId="0" fontId="17" fillId="0" borderId="0" xfId="0" applyFont="1" applyAlignment="1">
      <alignment vertical="center" wrapText="1"/>
    </xf>
    <xf numFmtId="0" fontId="18" fillId="0" borderId="0" xfId="0" applyFont="1" applyAlignment="1">
      <alignment horizontal="left" vertical="center" wrapText="1" indent="1"/>
    </xf>
    <xf numFmtId="0" fontId="7" fillId="0" borderId="0" xfId="0" applyFont="1" applyAlignment="1">
      <alignment horizontal="right" vertical="center"/>
    </xf>
    <xf numFmtId="2" fontId="7" fillId="0" borderId="0" xfId="0" applyNumberFormat="1" applyFont="1" applyAlignment="1">
      <alignment horizontal="right" vertical="center"/>
    </xf>
    <xf numFmtId="0" fontId="11" fillId="0" borderId="0" xfId="0" applyFont="1" applyAlignment="1">
      <alignment horizontal="right" vertical="center"/>
    </xf>
    <xf numFmtId="4" fontId="12" fillId="3" borderId="13" xfId="0" applyNumberFormat="1" applyFont="1" applyFill="1" applyBorder="1" applyAlignment="1" applyProtection="1">
      <alignment horizontal="right" vertical="center" indent="1"/>
      <protection locked="0"/>
    </xf>
    <xf numFmtId="4" fontId="12" fillId="3" borderId="3" xfId="0" applyNumberFormat="1" applyFont="1" applyFill="1" applyBorder="1" applyAlignment="1" applyProtection="1">
      <alignment horizontal="right" vertical="center" indent="1"/>
      <protection locked="0"/>
    </xf>
    <xf numFmtId="4" fontId="12" fillId="3" borderId="6" xfId="0" applyNumberFormat="1" applyFont="1" applyFill="1" applyBorder="1" applyAlignment="1" applyProtection="1">
      <alignment horizontal="right" vertical="center" indent="1"/>
      <protection locked="0"/>
    </xf>
    <xf numFmtId="0" fontId="17" fillId="0" borderId="1" xfId="0" applyFont="1" applyBorder="1" applyAlignment="1">
      <alignment horizontal="center" vertical="center"/>
    </xf>
    <xf numFmtId="0" fontId="17" fillId="4" borderId="1" xfId="0" applyFont="1" applyFill="1" applyBorder="1" applyAlignment="1">
      <alignment horizontal="center" vertical="center"/>
    </xf>
    <xf numFmtId="0" fontId="4" fillId="2" borderId="0" xfId="0" applyFont="1" applyFill="1"/>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0" fontId="4" fillId="0" borderId="1" xfId="0" applyFont="1" applyBorder="1" applyAlignment="1">
      <alignment horizontal="center"/>
    </xf>
    <xf numFmtId="0" fontId="3" fillId="2" borderId="0" xfId="0" applyFont="1" applyFill="1"/>
    <xf numFmtId="0" fontId="4" fillId="2" borderId="0" xfId="0" applyFont="1" applyFill="1" applyAlignment="1">
      <alignment horizontal="left"/>
    </xf>
    <xf numFmtId="4" fontId="4" fillId="2" borderId="0" xfId="0" applyNumberFormat="1" applyFont="1" applyFill="1"/>
    <xf numFmtId="0" fontId="4" fillId="2" borderId="1" xfId="0" applyFont="1" applyFill="1" applyBorder="1"/>
    <xf numFmtId="0" fontId="3" fillId="2" borderId="0" xfId="0" applyFont="1" applyFill="1" applyAlignment="1">
      <alignment horizontal="right"/>
    </xf>
    <xf numFmtId="4" fontId="3" fillId="2" borderId="0" xfId="0" applyNumberFormat="1" applyFont="1" applyFill="1" applyAlignment="1">
      <alignment horizontal="right"/>
    </xf>
    <xf numFmtId="14" fontId="4" fillId="2" borderId="0" xfId="0" applyNumberFormat="1" applyFont="1" applyFill="1" applyAlignment="1">
      <alignment horizontal="center"/>
    </xf>
    <xf numFmtId="17" fontId="4" fillId="2" borderId="0" xfId="0" applyNumberFormat="1" applyFont="1" applyFill="1"/>
    <xf numFmtId="0" fontId="4" fillId="4" borderId="1" xfId="0" applyFont="1" applyFill="1" applyBorder="1" applyAlignment="1">
      <alignment horizontal="center"/>
    </xf>
    <xf numFmtId="17" fontId="4" fillId="4" borderId="1" xfId="0" applyNumberFormat="1" applyFont="1" applyFill="1" applyBorder="1"/>
    <xf numFmtId="0" fontId="4" fillId="2" borderId="1" xfId="0" applyFont="1" applyFill="1" applyBorder="1" applyAlignment="1">
      <alignment horizontal="center"/>
    </xf>
    <xf numFmtId="17" fontId="4" fillId="2" borderId="1" xfId="0" applyNumberFormat="1" applyFont="1" applyFill="1" applyBorder="1"/>
    <xf numFmtId="14" fontId="4" fillId="2" borderId="0" xfId="0" applyNumberFormat="1" applyFont="1" applyFill="1" applyAlignment="1">
      <alignment horizontal="left"/>
    </xf>
    <xf numFmtId="0" fontId="30" fillId="0" borderId="0" xfId="0" applyFont="1" applyAlignment="1">
      <alignment vertical="center"/>
    </xf>
    <xf numFmtId="0" fontId="32" fillId="0" borderId="0" xfId="0" applyFont="1" applyAlignment="1">
      <alignment horizontal="right" vertical="center"/>
    </xf>
    <xf numFmtId="0" fontId="9"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vertical="center" wrapText="1"/>
    </xf>
    <xf numFmtId="0" fontId="34" fillId="0" borderId="0" xfId="0" applyFont="1" applyAlignment="1">
      <alignment horizontal="right" vertical="center" wrapText="1" indent="1"/>
    </xf>
    <xf numFmtId="165" fontId="34" fillId="0" borderId="0" xfId="1" applyNumberFormat="1" applyFont="1" applyAlignment="1" applyProtection="1">
      <alignment vertical="center"/>
    </xf>
    <xf numFmtId="0" fontId="30" fillId="0" borderId="0" xfId="0" applyFont="1" applyAlignment="1" applyProtection="1">
      <alignment vertical="center"/>
      <protection locked="0"/>
    </xf>
    <xf numFmtId="0" fontId="10" fillId="0" borderId="0" xfId="0" applyFont="1" applyAlignment="1">
      <alignment vertical="center"/>
    </xf>
    <xf numFmtId="0" fontId="14" fillId="0" borderId="0" xfId="0" applyFont="1" applyAlignment="1">
      <alignment horizontal="right" vertical="center"/>
    </xf>
    <xf numFmtId="0" fontId="17" fillId="0" borderId="30" xfId="0" applyFont="1" applyBorder="1" applyAlignment="1">
      <alignment vertical="center" wrapText="1"/>
    </xf>
    <xf numFmtId="0" fontId="16" fillId="0" borderId="0" xfId="0" applyFont="1"/>
    <xf numFmtId="0" fontId="36" fillId="0" borderId="0" xfId="0" applyFont="1" applyAlignment="1">
      <alignmen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5" fillId="0" borderId="0" xfId="0" applyFont="1"/>
    <xf numFmtId="0" fontId="5" fillId="0" borderId="0" xfId="0" applyFont="1" applyAlignment="1">
      <alignment vertical="top"/>
    </xf>
    <xf numFmtId="14" fontId="4" fillId="0" borderId="1" xfId="0" applyNumberFormat="1" applyFont="1" applyBorder="1" applyAlignment="1">
      <alignment horizontal="center"/>
    </xf>
    <xf numFmtId="9" fontId="25" fillId="0" borderId="68" xfId="0" applyNumberFormat="1" applyFont="1" applyBorder="1" applyAlignment="1">
      <alignment horizontal="center" vertical="center"/>
    </xf>
    <xf numFmtId="9" fontId="25" fillId="0" borderId="69" xfId="0" applyNumberFormat="1" applyFont="1" applyBorder="1" applyAlignment="1">
      <alignment horizontal="center" vertical="center"/>
    </xf>
    <xf numFmtId="0" fontId="17" fillId="0" borderId="0" xfId="0" applyFont="1" applyAlignment="1">
      <alignment horizontal="right" vertical="center" wrapText="1" indent="1"/>
    </xf>
    <xf numFmtId="9" fontId="4" fillId="3" borderId="1" xfId="1" applyFont="1" applyFill="1" applyBorder="1" applyAlignment="1">
      <alignment horizontal="center"/>
    </xf>
    <xf numFmtId="14" fontId="4" fillId="2" borderId="0" xfId="0" applyNumberFormat="1" applyFont="1" applyFill="1"/>
    <xf numFmtId="9" fontId="25" fillId="0" borderId="15" xfId="0" applyNumberFormat="1" applyFont="1" applyBorder="1" applyAlignment="1">
      <alignment horizontal="center" vertical="center"/>
    </xf>
    <xf numFmtId="9" fontId="25" fillId="0" borderId="67" xfId="0" applyNumberFormat="1" applyFont="1" applyBorder="1" applyAlignment="1">
      <alignment horizontal="center" vertical="center"/>
    </xf>
    <xf numFmtId="0" fontId="9" fillId="0" borderId="0" xfId="0" applyFont="1" applyAlignment="1" applyProtection="1">
      <alignment vertical="center"/>
      <protection hidden="1"/>
    </xf>
    <xf numFmtId="0" fontId="15" fillId="0" borderId="0" xfId="0" applyFont="1" applyAlignment="1">
      <alignment horizontal="right" vertical="center" indent="1"/>
    </xf>
    <xf numFmtId="0" fontId="7" fillId="0" borderId="0" xfId="0" applyFont="1" applyAlignment="1">
      <alignment horizontal="center" vertical="center"/>
    </xf>
    <xf numFmtId="0" fontId="17" fillId="0" borderId="41" xfId="0" applyFont="1" applyBorder="1" applyAlignment="1">
      <alignment horizontal="center" vertical="center"/>
    </xf>
    <xf numFmtId="0" fontId="12" fillId="0" borderId="0" xfId="0" applyFont="1" applyAlignment="1" applyProtection="1">
      <alignment horizontal="left" vertical="center" indent="1"/>
      <protection locked="0"/>
    </xf>
    <xf numFmtId="0" fontId="13" fillId="8" borderId="36" xfId="0" applyFont="1" applyFill="1" applyBorder="1" applyAlignment="1">
      <alignment horizontal="center" vertical="center"/>
    </xf>
    <xf numFmtId="0" fontId="13" fillId="8" borderId="37" xfId="0" applyFont="1" applyFill="1" applyBorder="1" applyAlignment="1">
      <alignment horizontal="center" vertical="center"/>
    </xf>
    <xf numFmtId="0" fontId="10" fillId="8" borderId="2" xfId="0" applyFont="1" applyFill="1" applyBorder="1" applyAlignment="1">
      <alignment horizontal="left" vertical="center"/>
    </xf>
    <xf numFmtId="0" fontId="10" fillId="8" borderId="4" xfId="0" applyFont="1" applyFill="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indent="1"/>
    </xf>
    <xf numFmtId="0" fontId="8" fillId="8" borderId="15" xfId="0" applyFont="1" applyFill="1" applyBorder="1" applyAlignment="1">
      <alignment horizontal="center" vertical="center"/>
    </xf>
    <xf numFmtId="0" fontId="8" fillId="8" borderId="10" xfId="0" applyFont="1" applyFill="1" applyBorder="1" applyAlignment="1">
      <alignment horizontal="center" vertical="center" wrapText="1"/>
    </xf>
    <xf numFmtId="0" fontId="8" fillId="8" borderId="27" xfId="0" applyFont="1" applyFill="1" applyBorder="1" applyAlignment="1">
      <alignment horizontal="center" vertical="center"/>
    </xf>
    <xf numFmtId="0" fontId="8" fillId="8" borderId="28" xfId="0" applyFont="1" applyFill="1" applyBorder="1" applyAlignment="1">
      <alignment horizontal="center" vertical="center"/>
    </xf>
    <xf numFmtId="0" fontId="8" fillId="8" borderId="29" xfId="0" applyFont="1" applyFill="1" applyBorder="1" applyAlignment="1">
      <alignment horizontal="center" vertical="center"/>
    </xf>
    <xf numFmtId="0" fontId="7" fillId="5" borderId="8" xfId="0" applyFont="1" applyFill="1" applyBorder="1" applyAlignment="1">
      <alignment horizontal="right" vertical="center"/>
    </xf>
    <xf numFmtId="4" fontId="7" fillId="5" borderId="10" xfId="0" applyNumberFormat="1" applyFont="1" applyFill="1" applyBorder="1" applyAlignment="1">
      <alignment horizontal="right" vertical="center" indent="1"/>
    </xf>
    <xf numFmtId="0" fontId="18" fillId="8" borderId="38" xfId="0" applyFont="1" applyFill="1" applyBorder="1" applyAlignment="1">
      <alignment vertical="center"/>
    </xf>
    <xf numFmtId="0" fontId="8" fillId="8" borderId="23" xfId="0" applyFont="1" applyFill="1" applyBorder="1" applyAlignment="1">
      <alignment horizontal="center" vertical="center"/>
    </xf>
    <xf numFmtId="0" fontId="8" fillId="8" borderId="20" xfId="0" applyFont="1" applyFill="1" applyBorder="1" applyAlignment="1">
      <alignment vertical="center"/>
    </xf>
    <xf numFmtId="0" fontId="8" fillId="8" borderId="21" xfId="0" applyFont="1" applyFill="1" applyBorder="1" applyAlignment="1">
      <alignment vertical="center"/>
    </xf>
    <xf numFmtId="0" fontId="8" fillId="8" borderId="16" xfId="0" applyFont="1" applyFill="1" applyBorder="1" applyAlignment="1">
      <alignment vertical="center"/>
    </xf>
    <xf numFmtId="0" fontId="19" fillId="8" borderId="59"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56" xfId="0" applyFont="1" applyFill="1" applyBorder="1" applyAlignment="1">
      <alignment horizontal="center" vertical="center" wrapText="1"/>
    </xf>
    <xf numFmtId="0" fontId="19" fillId="8" borderId="64" xfId="0" applyFont="1" applyFill="1" applyBorder="1" applyAlignment="1">
      <alignment horizontal="center" vertical="center" wrapText="1"/>
    </xf>
    <xf numFmtId="17" fontId="19" fillId="8" borderId="65" xfId="0" applyNumberFormat="1" applyFont="1" applyFill="1" applyBorder="1" applyAlignment="1">
      <alignment horizontal="center" vertical="center"/>
    </xf>
    <xf numFmtId="17" fontId="19" fillId="8" borderId="55" xfId="0" applyNumberFormat="1" applyFont="1" applyFill="1" applyBorder="1" applyAlignment="1">
      <alignment horizontal="center" vertical="center"/>
    </xf>
    <xf numFmtId="17" fontId="19" fillId="8" borderId="66" xfId="0" applyNumberFormat="1" applyFont="1" applyFill="1" applyBorder="1" applyAlignment="1">
      <alignment horizontal="center" vertical="center"/>
    </xf>
    <xf numFmtId="0" fontId="34" fillId="0" borderId="0" xfId="0" applyFont="1" applyAlignment="1">
      <alignment horizontal="left" vertical="center"/>
    </xf>
    <xf numFmtId="0" fontId="31" fillId="7" borderId="19" xfId="0" applyFont="1" applyFill="1" applyBorder="1" applyAlignment="1">
      <alignment vertical="center"/>
    </xf>
    <xf numFmtId="0" fontId="31" fillId="7" borderId="30" xfId="0" applyFont="1" applyFill="1" applyBorder="1" applyAlignment="1">
      <alignment vertical="center"/>
    </xf>
    <xf numFmtId="0" fontId="9" fillId="7" borderId="34" xfId="0" applyFont="1" applyFill="1" applyBorder="1" applyAlignment="1">
      <alignment vertical="center"/>
    </xf>
    <xf numFmtId="0" fontId="9" fillId="7" borderId="1" xfId="0" applyFont="1" applyFill="1" applyBorder="1" applyAlignment="1">
      <alignment horizontal="center" vertical="center"/>
    </xf>
    <xf numFmtId="0" fontId="9" fillId="7" borderId="0" xfId="0" applyFont="1" applyFill="1" applyAlignment="1">
      <alignment vertical="center"/>
    </xf>
    <xf numFmtId="0" fontId="9" fillId="5" borderId="8" xfId="0" applyFont="1" applyFill="1" applyBorder="1" applyAlignment="1">
      <alignment vertical="center"/>
    </xf>
    <xf numFmtId="0" fontId="9" fillId="5" borderId="9" xfId="0" applyFont="1" applyFill="1" applyBorder="1" applyAlignment="1">
      <alignment vertical="center"/>
    </xf>
    <xf numFmtId="0" fontId="31" fillId="5" borderId="9" xfId="0" applyFont="1" applyFill="1" applyBorder="1" applyAlignment="1">
      <alignment horizontal="right" vertical="center"/>
    </xf>
    <xf numFmtId="0" fontId="31" fillId="7" borderId="34" xfId="0" applyFont="1" applyFill="1" applyBorder="1" applyAlignment="1">
      <alignment vertical="center"/>
    </xf>
    <xf numFmtId="0" fontId="31" fillId="5" borderId="9" xfId="0" applyFont="1" applyFill="1" applyBorder="1" applyAlignment="1">
      <alignment vertical="center"/>
    </xf>
    <xf numFmtId="0" fontId="9" fillId="7" borderId="19" xfId="0" applyFont="1" applyFill="1" applyBorder="1" applyAlignment="1">
      <alignment vertical="center"/>
    </xf>
    <xf numFmtId="0" fontId="9" fillId="7" borderId="30" xfId="0" applyFont="1" applyFill="1" applyBorder="1" applyAlignment="1">
      <alignment vertical="center"/>
    </xf>
    <xf numFmtId="0" fontId="9" fillId="7" borderId="24" xfId="0" applyFont="1" applyFill="1" applyBorder="1" applyAlignment="1">
      <alignment vertical="center"/>
    </xf>
    <xf numFmtId="0" fontId="31" fillId="7" borderId="0" xfId="0" applyFont="1" applyFill="1" applyAlignment="1">
      <alignment vertical="center"/>
    </xf>
    <xf numFmtId="0" fontId="31" fillId="7" borderId="0" xfId="0" quotePrefix="1" applyFont="1" applyFill="1" applyAlignment="1">
      <alignment horizontal="right" vertical="center"/>
    </xf>
    <xf numFmtId="9" fontId="31" fillId="7" borderId="0" xfId="0" quotePrefix="1" applyNumberFormat="1" applyFont="1" applyFill="1" applyAlignment="1">
      <alignment horizontal="center" vertical="center"/>
    </xf>
    <xf numFmtId="0" fontId="9" fillId="7" borderId="0" xfId="0" applyFont="1" applyFill="1" applyAlignment="1">
      <alignment horizontal="right" vertical="center"/>
    </xf>
    <xf numFmtId="0" fontId="31" fillId="5" borderId="8" xfId="0" applyFont="1" applyFill="1" applyBorder="1" applyAlignment="1">
      <alignment vertical="center"/>
    </xf>
    <xf numFmtId="0" fontId="31" fillId="5" borderId="9" xfId="0" quotePrefix="1" applyFont="1" applyFill="1" applyBorder="1" applyAlignment="1">
      <alignment horizontal="right" vertical="center"/>
    </xf>
    <xf numFmtId="9" fontId="31" fillId="5" borderId="9" xfId="0" quotePrefix="1" applyNumberFormat="1" applyFont="1" applyFill="1" applyBorder="1" applyAlignment="1">
      <alignment horizontal="center" vertical="center"/>
    </xf>
    <xf numFmtId="0" fontId="31" fillId="5" borderId="9" xfId="0" quotePrefix="1" applyFont="1" applyFill="1" applyBorder="1" applyAlignment="1">
      <alignment vertical="center"/>
    </xf>
    <xf numFmtId="0" fontId="24" fillId="0" borderId="0" xfId="0" applyFont="1" applyAlignment="1">
      <alignment horizontal="center" vertical="center" wrapText="1"/>
    </xf>
    <xf numFmtId="0" fontId="24" fillId="0" borderId="32" xfId="0" applyFont="1" applyBorder="1" applyAlignment="1">
      <alignment horizontal="center" vertical="center" wrapText="1"/>
    </xf>
    <xf numFmtId="9" fontId="25" fillId="0" borderId="86" xfId="0" applyNumberFormat="1" applyFont="1" applyBorder="1" applyAlignment="1">
      <alignment horizontal="center" vertical="center"/>
    </xf>
    <xf numFmtId="17" fontId="19" fillId="0" borderId="87" xfId="0" applyNumberFormat="1" applyFont="1" applyBorder="1" applyAlignment="1">
      <alignment horizontal="center" vertical="center"/>
    </xf>
    <xf numFmtId="17" fontId="19" fillId="0" borderId="69" xfId="0" applyNumberFormat="1" applyFont="1" applyBorder="1" applyAlignment="1">
      <alignment horizontal="center" vertical="center"/>
    </xf>
    <xf numFmtId="17" fontId="19" fillId="0" borderId="86" xfId="0" applyNumberFormat="1" applyFont="1" applyBorder="1" applyAlignment="1">
      <alignment horizontal="center" vertical="center"/>
    </xf>
    <xf numFmtId="9" fontId="25" fillId="0" borderId="14" xfId="0" applyNumberFormat="1" applyFont="1" applyBorder="1" applyAlignment="1">
      <alignment horizontal="center" vertical="center"/>
    </xf>
    <xf numFmtId="0" fontId="43" fillId="0" borderId="0" xfId="0" applyFont="1" applyAlignment="1">
      <alignment vertical="center"/>
    </xf>
    <xf numFmtId="0" fontId="30" fillId="0" borderId="0" xfId="0" applyFont="1" applyAlignment="1" applyProtection="1">
      <alignment vertical="center"/>
      <protection hidden="1"/>
    </xf>
    <xf numFmtId="0" fontId="37" fillId="0" borderId="0" xfId="0" applyFont="1" applyAlignment="1" applyProtection="1">
      <alignment horizontal="left" vertical="center" indent="1"/>
      <protection hidden="1"/>
    </xf>
    <xf numFmtId="0" fontId="9" fillId="7" borderId="0" xfId="0" applyFont="1" applyFill="1" applyAlignment="1" applyProtection="1">
      <alignment vertical="center"/>
      <protection hidden="1"/>
    </xf>
    <xf numFmtId="0" fontId="9" fillId="7" borderId="0" xfId="0" applyFont="1" applyFill="1" applyAlignment="1" applyProtection="1">
      <alignment horizontal="left" vertical="center"/>
      <protection hidden="1"/>
    </xf>
    <xf numFmtId="0" fontId="9" fillId="7" borderId="0" xfId="0" applyFont="1" applyFill="1" applyAlignment="1" applyProtection="1">
      <alignment horizontal="center" vertical="center"/>
      <protection hidden="1"/>
    </xf>
    <xf numFmtId="4" fontId="9" fillId="7" borderId="0" xfId="0" applyNumberFormat="1" applyFont="1" applyFill="1" applyAlignment="1" applyProtection="1">
      <alignment horizontal="right" vertical="center" indent="1"/>
      <protection hidden="1"/>
    </xf>
    <xf numFmtId="4" fontId="9" fillId="7" borderId="51" xfId="0" applyNumberFormat="1" applyFont="1" applyFill="1" applyBorder="1" applyAlignment="1" applyProtection="1">
      <alignment horizontal="right" vertical="center" indent="1"/>
      <protection hidden="1"/>
    </xf>
    <xf numFmtId="0" fontId="9" fillId="5" borderId="9" xfId="0" applyFont="1" applyFill="1" applyBorder="1" applyAlignment="1" applyProtection="1">
      <alignment vertical="center"/>
      <protection hidden="1"/>
    </xf>
    <xf numFmtId="0" fontId="31" fillId="5" borderId="9" xfId="0" applyFont="1" applyFill="1" applyBorder="1" applyAlignment="1" applyProtection="1">
      <alignment horizontal="right" vertical="center"/>
      <protection hidden="1"/>
    </xf>
    <xf numFmtId="0" fontId="9" fillId="0" borderId="0" xfId="0" applyFont="1" applyAlignment="1" applyProtection="1">
      <alignment horizontal="right" vertical="center"/>
      <protection hidden="1"/>
    </xf>
    <xf numFmtId="4" fontId="9" fillId="7" borderId="0" xfId="0" applyNumberFormat="1" applyFont="1" applyFill="1" applyAlignment="1" applyProtection="1">
      <alignment horizontal="right" vertical="center" indent="2"/>
      <protection hidden="1"/>
    </xf>
    <xf numFmtId="4" fontId="9" fillId="7" borderId="51" xfId="0" applyNumberFormat="1" applyFont="1" applyFill="1" applyBorder="1" applyAlignment="1" applyProtection="1">
      <alignment horizontal="right" vertical="center" indent="2"/>
      <protection hidden="1"/>
    </xf>
    <xf numFmtId="0" fontId="31" fillId="5" borderId="9" xfId="0" applyFont="1" applyFill="1" applyBorder="1" applyAlignment="1" applyProtection="1">
      <alignment vertical="center"/>
      <protection hidden="1"/>
    </xf>
    <xf numFmtId="10" fontId="9" fillId="7" borderId="0" xfId="1" applyNumberFormat="1" applyFont="1" applyFill="1" applyBorder="1" applyAlignment="1" applyProtection="1">
      <alignment horizontal="right" vertical="center" indent="1"/>
      <protection hidden="1"/>
    </xf>
    <xf numFmtId="10" fontId="9" fillId="7" borderId="51" xfId="1" applyNumberFormat="1" applyFont="1" applyFill="1" applyBorder="1" applyAlignment="1" applyProtection="1">
      <alignment horizontal="right" vertical="center" indent="1"/>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left" vertical="center" wrapText="1" indent="1"/>
      <protection hidden="1"/>
    </xf>
    <xf numFmtId="17" fontId="18" fillId="0" borderId="0" xfId="0" applyNumberFormat="1" applyFont="1" applyAlignment="1" applyProtection="1">
      <alignment horizontal="center" vertical="center"/>
      <protection hidden="1"/>
    </xf>
    <xf numFmtId="0" fontId="26" fillId="0" borderId="0" xfId="0" applyFont="1" applyAlignment="1" applyProtection="1">
      <alignment vertical="center"/>
      <protection hidden="1"/>
    </xf>
    <xf numFmtId="9" fontId="29" fillId="0" borderId="0" xfId="1" applyFont="1" applyAlignment="1" applyProtection="1">
      <alignment horizontal="center" vertical="center"/>
      <protection locked="0" hidden="1"/>
    </xf>
    <xf numFmtId="0" fontId="17" fillId="0" borderId="0" xfId="0" applyFont="1" applyAlignment="1" applyProtection="1">
      <alignment vertical="center"/>
      <protection hidden="1"/>
    </xf>
    <xf numFmtId="2" fontId="27" fillId="0" borderId="0" xfId="0" applyNumberFormat="1"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7" fillId="3" borderId="0" xfId="0" applyFont="1" applyFill="1" applyAlignment="1" applyProtection="1">
      <alignment horizontal="center" vertical="center"/>
      <protection hidden="1"/>
    </xf>
    <xf numFmtId="0" fontId="12" fillId="0" borderId="0" xfId="0" applyFont="1" applyAlignment="1" applyProtection="1">
      <alignment vertical="center"/>
      <protection hidden="1"/>
    </xf>
    <xf numFmtId="0" fontId="3" fillId="4" borderId="0" xfId="0" applyFont="1" applyFill="1" applyAlignment="1">
      <alignment horizontal="center"/>
    </xf>
    <xf numFmtId="0" fontId="3" fillId="2" borderId="0" xfId="0" applyFont="1" applyFill="1" applyAlignment="1">
      <alignment horizontal="center"/>
    </xf>
    <xf numFmtId="49" fontId="39" fillId="7" borderId="76" xfId="0" applyNumberFormat="1" applyFont="1" applyFill="1" applyBorder="1" applyAlignment="1" applyProtection="1">
      <alignment horizontal="center" vertical="center"/>
      <protection hidden="1"/>
    </xf>
    <xf numFmtId="49" fontId="39" fillId="7" borderId="77" xfId="0" applyNumberFormat="1" applyFont="1" applyFill="1" applyBorder="1" applyAlignment="1" applyProtection="1">
      <alignment horizontal="center" vertical="center"/>
      <protection hidden="1"/>
    </xf>
    <xf numFmtId="49" fontId="39" fillId="7" borderId="78" xfId="0" applyNumberFormat="1" applyFont="1" applyFill="1" applyBorder="1" applyAlignment="1" applyProtection="1">
      <alignment horizontal="center" vertical="center"/>
      <protection hidden="1"/>
    </xf>
    <xf numFmtId="0" fontId="5" fillId="0" borderId="0" xfId="0" applyFont="1" applyAlignment="1">
      <alignment horizontal="left" vertical="top" wrapText="1"/>
    </xf>
    <xf numFmtId="0" fontId="5" fillId="0" borderId="0" xfId="0" applyFont="1" applyAlignment="1">
      <alignment horizontal="left" vertical="top" wrapText="1" indent="2"/>
    </xf>
    <xf numFmtId="0" fontId="38" fillId="6" borderId="73" xfId="0" applyFont="1" applyFill="1" applyBorder="1" applyAlignment="1" applyProtection="1">
      <alignment horizontal="center" vertical="center" wrapText="1"/>
      <protection hidden="1"/>
    </xf>
    <xf numFmtId="0" fontId="38" fillId="6" borderId="74" xfId="0" applyFont="1" applyFill="1" applyBorder="1" applyAlignment="1" applyProtection="1">
      <alignment horizontal="center" vertical="center" wrapText="1"/>
      <protection hidden="1"/>
    </xf>
    <xf numFmtId="0" fontId="38" fillId="6" borderId="75" xfId="0" applyFont="1" applyFill="1" applyBorder="1" applyAlignment="1" applyProtection="1">
      <alignment horizontal="center" vertical="center" wrapText="1"/>
      <protection hidden="1"/>
    </xf>
    <xf numFmtId="0" fontId="41" fillId="5" borderId="73" xfId="2" applyFont="1" applyFill="1" applyBorder="1" applyAlignment="1">
      <alignment horizontal="center" vertical="center" wrapText="1"/>
    </xf>
    <xf numFmtId="0" fontId="41" fillId="5" borderId="74" xfId="2" applyFont="1" applyFill="1" applyBorder="1" applyAlignment="1">
      <alignment horizontal="center" vertical="center" wrapText="1"/>
    </xf>
    <xf numFmtId="0" fontId="10" fillId="0" borderId="1" xfId="0" applyFont="1" applyBorder="1" applyAlignment="1" applyProtection="1">
      <alignment horizontal="left" vertical="center" indent="1"/>
      <protection locked="0"/>
    </xf>
    <xf numFmtId="0" fontId="10" fillId="0" borderId="1" xfId="0" applyFont="1" applyBorder="1" applyAlignment="1">
      <alignment horizontal="left" vertical="center" indent="1"/>
    </xf>
    <xf numFmtId="0" fontId="8" fillId="0" borderId="16" xfId="0" applyFont="1" applyBorder="1" applyAlignment="1">
      <alignment horizontal="left" vertical="center" indent="1"/>
    </xf>
    <xf numFmtId="0" fontId="8" fillId="0" borderId="17" xfId="0" applyFont="1" applyBorder="1" applyAlignment="1">
      <alignment horizontal="left" vertical="center" indent="1"/>
    </xf>
    <xf numFmtId="0" fontId="8" fillId="0" borderId="43" xfId="0" applyFont="1" applyBorder="1" applyAlignment="1">
      <alignment horizontal="left" vertical="center" indent="1"/>
    </xf>
    <xf numFmtId="0" fontId="8" fillId="0" borderId="20" xfId="0" applyFont="1" applyBorder="1" applyAlignment="1">
      <alignment horizontal="left" vertical="center" indent="1"/>
    </xf>
    <xf numFmtId="0" fontId="8" fillId="0" borderId="39" xfId="0" applyFont="1" applyBorder="1" applyAlignment="1">
      <alignment horizontal="left" vertical="center" indent="1"/>
    </xf>
    <xf numFmtId="0" fontId="8" fillId="0" borderId="40" xfId="0" applyFont="1" applyBorder="1" applyAlignment="1">
      <alignment horizontal="left" vertical="center" indent="1"/>
    </xf>
    <xf numFmtId="0" fontId="10" fillId="5" borderId="52" xfId="0" applyFont="1" applyFill="1" applyBorder="1" applyAlignment="1">
      <alignment horizontal="center" vertical="center"/>
    </xf>
    <xf numFmtId="0" fontId="10" fillId="5" borderId="53" xfId="0" applyFont="1" applyFill="1" applyBorder="1" applyAlignment="1">
      <alignment horizontal="center" vertical="center"/>
    </xf>
    <xf numFmtId="0" fontId="41" fillId="5" borderId="75" xfId="2" applyFont="1" applyFill="1" applyBorder="1" applyAlignment="1">
      <alignment horizontal="center" vertical="center" wrapText="1"/>
    </xf>
    <xf numFmtId="0" fontId="10" fillId="3" borderId="44" xfId="0" applyFont="1" applyFill="1" applyBorder="1" applyAlignment="1" applyProtection="1">
      <alignment horizontal="left" vertical="center" indent="1"/>
      <protection locked="0"/>
    </xf>
    <xf numFmtId="0" fontId="10" fillId="3" borderId="39" xfId="0" applyFont="1" applyFill="1" applyBorder="1" applyAlignment="1" applyProtection="1">
      <alignment horizontal="left" vertical="center" indent="1"/>
      <protection locked="0"/>
    </xf>
    <xf numFmtId="0" fontId="10" fillId="3" borderId="40" xfId="0" applyFont="1" applyFill="1" applyBorder="1" applyAlignment="1" applyProtection="1">
      <alignment horizontal="left" vertical="center" indent="1"/>
      <protection locked="0"/>
    </xf>
    <xf numFmtId="0" fontId="10" fillId="3" borderId="48" xfId="0" applyFont="1" applyFill="1" applyBorder="1" applyAlignment="1" applyProtection="1">
      <alignment horizontal="left" vertical="center" indent="1"/>
      <protection locked="0"/>
    </xf>
    <xf numFmtId="0" fontId="10" fillId="3" borderId="17" xfId="0" applyFont="1" applyFill="1" applyBorder="1" applyAlignment="1" applyProtection="1">
      <alignment horizontal="left" vertical="center" indent="1"/>
      <protection locked="0"/>
    </xf>
    <xf numFmtId="0" fontId="10" fillId="3" borderId="43" xfId="0" applyFont="1" applyFill="1" applyBorder="1" applyAlignment="1" applyProtection="1">
      <alignment horizontal="left" vertical="center" indent="1"/>
      <protection locked="0"/>
    </xf>
    <xf numFmtId="0" fontId="17" fillId="0" borderId="30" xfId="0" applyFont="1" applyBorder="1" applyAlignment="1" applyProtection="1">
      <alignment horizontal="right" vertical="center" wrapText="1" indent="1"/>
      <protection hidden="1"/>
    </xf>
    <xf numFmtId="0" fontId="17" fillId="0" borderId="0" xfId="0" applyFont="1" applyAlignment="1" applyProtection="1">
      <alignment horizontal="right" vertical="center" wrapText="1" indent="1"/>
      <protection hidden="1"/>
    </xf>
    <xf numFmtId="0" fontId="41" fillId="5" borderId="82" xfId="2" applyFont="1" applyFill="1" applyBorder="1" applyAlignment="1">
      <alignment horizontal="center" vertical="center" wrapText="1"/>
    </xf>
    <xf numFmtId="0" fontId="8" fillId="0" borderId="18" xfId="0" applyFont="1" applyBorder="1" applyAlignment="1">
      <alignment horizontal="left" vertical="center" indent="1"/>
    </xf>
    <xf numFmtId="0" fontId="8" fillId="0" borderId="11" xfId="0" applyFont="1" applyBorder="1" applyAlignment="1">
      <alignment horizontal="left" vertical="center" indent="1"/>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9" fillId="3" borderId="11"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13" xfId="0" applyFont="1" applyFill="1" applyBorder="1" applyAlignment="1" applyProtection="1">
      <alignment horizontal="left" vertical="center" indent="1"/>
      <protection locked="0"/>
    </xf>
    <xf numFmtId="0" fontId="9" fillId="3" borderId="4" xfId="0" applyFont="1" applyFill="1" applyBorder="1" applyAlignment="1" applyProtection="1">
      <alignment horizontal="left" vertical="center" indent="1"/>
      <protection locked="0"/>
    </xf>
    <xf numFmtId="0" fontId="9" fillId="3" borderId="5" xfId="0" applyFont="1" applyFill="1" applyBorder="1" applyAlignment="1" applyProtection="1">
      <alignment horizontal="left" vertical="center" indent="1"/>
      <protection locked="0"/>
    </xf>
    <xf numFmtId="0" fontId="9" fillId="3" borderId="6" xfId="0" applyFont="1" applyFill="1" applyBorder="1" applyAlignment="1" applyProtection="1">
      <alignment horizontal="left" vertical="center" indent="1"/>
      <protection locked="0"/>
    </xf>
    <xf numFmtId="0" fontId="9" fillId="3" borderId="11"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13" xfId="0" applyFont="1" applyFill="1" applyBorder="1" applyAlignment="1" applyProtection="1">
      <alignment horizontal="left" vertical="center" wrapText="1" indent="1"/>
      <protection locked="0"/>
    </xf>
    <xf numFmtId="0" fontId="8" fillId="3" borderId="8"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17" fillId="0" borderId="0" xfId="0" applyFont="1" applyAlignment="1">
      <alignment horizontal="center" vertical="center"/>
    </xf>
    <xf numFmtId="0" fontId="41" fillId="0" borderId="0" xfId="2" applyFont="1" applyAlignment="1">
      <alignment horizontal="center" vertical="center" wrapText="1"/>
    </xf>
    <xf numFmtId="14" fontId="9" fillId="0" borderId="0" xfId="0" applyNumberFormat="1" applyFont="1" applyAlignment="1" applyProtection="1">
      <alignment horizontal="left" vertical="center" indent="1"/>
      <protection locked="0" hidden="1"/>
    </xf>
    <xf numFmtId="0" fontId="17" fillId="0" borderId="1" xfId="0" applyFont="1" applyBorder="1" applyAlignment="1">
      <alignment horizontal="center" vertical="center"/>
    </xf>
    <xf numFmtId="0" fontId="12" fillId="0" borderId="21" xfId="0" applyFont="1" applyBorder="1" applyAlignment="1" applyProtection="1">
      <alignment horizontal="left" vertical="center"/>
      <protection locked="0"/>
    </xf>
    <xf numFmtId="0" fontId="12" fillId="0" borderId="41"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3" fillId="8" borderId="44"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35"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14" fontId="9" fillId="3" borderId="45" xfId="0" applyNumberFormat="1" applyFont="1" applyFill="1" applyBorder="1" applyAlignment="1" applyProtection="1">
      <alignment horizontal="left" vertical="center" indent="1"/>
      <protection locked="0" hidden="1"/>
    </xf>
    <xf numFmtId="14" fontId="9" fillId="3" borderId="41" xfId="0" applyNumberFormat="1" applyFont="1" applyFill="1" applyBorder="1" applyAlignment="1" applyProtection="1">
      <alignment horizontal="left" vertical="center" indent="1"/>
      <protection locked="0" hidden="1"/>
    </xf>
    <xf numFmtId="14" fontId="9" fillId="3" borderId="26" xfId="0" applyNumberFormat="1" applyFont="1" applyFill="1" applyBorder="1" applyAlignment="1" applyProtection="1">
      <alignment horizontal="left" vertical="center" indent="1"/>
      <protection locked="0" hidden="1"/>
    </xf>
    <xf numFmtId="49" fontId="7" fillId="8" borderId="30" xfId="0" applyNumberFormat="1" applyFont="1" applyFill="1" applyBorder="1" applyAlignment="1">
      <alignment horizontal="center" vertical="center"/>
    </xf>
    <xf numFmtId="49" fontId="7" fillId="8" borderId="24" xfId="0" applyNumberFormat="1" applyFont="1" applyFill="1" applyBorder="1" applyAlignment="1">
      <alignment horizontal="center" vertical="center"/>
    </xf>
    <xf numFmtId="49" fontId="7" fillId="8" borderId="32" xfId="0" applyNumberFormat="1" applyFont="1" applyFill="1" applyBorder="1" applyAlignment="1">
      <alignment horizontal="center" vertical="center"/>
    </xf>
    <xf numFmtId="49" fontId="7" fillId="8" borderId="33" xfId="0" applyNumberFormat="1" applyFont="1" applyFill="1" applyBorder="1" applyAlignment="1">
      <alignment horizontal="center" vertical="center"/>
    </xf>
    <xf numFmtId="0" fontId="12" fillId="0" borderId="16"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3" fillId="8" borderId="22" xfId="0" applyFont="1" applyFill="1" applyBorder="1" applyAlignment="1">
      <alignment horizontal="center" vertical="center"/>
    </xf>
    <xf numFmtId="0" fontId="13" fillId="8" borderId="7" xfId="0" applyFont="1" applyFill="1" applyBorder="1" applyAlignment="1">
      <alignment horizontal="center" vertical="center"/>
    </xf>
    <xf numFmtId="49" fontId="7" fillId="8" borderId="19" xfId="0" applyNumberFormat="1" applyFont="1" applyFill="1" applyBorder="1" applyAlignment="1">
      <alignment horizontal="center" vertical="center"/>
    </xf>
    <xf numFmtId="49" fontId="7" fillId="8" borderId="31" xfId="0" applyNumberFormat="1" applyFont="1" applyFill="1" applyBorder="1" applyAlignment="1">
      <alignment horizontal="center" vertical="center"/>
    </xf>
    <xf numFmtId="0" fontId="17" fillId="0" borderId="0" xfId="0" applyFont="1" applyAlignment="1" applyProtection="1">
      <alignment horizontal="left" vertical="center" wrapText="1"/>
      <protection hidden="1"/>
    </xf>
    <xf numFmtId="0" fontId="12" fillId="3" borderId="2"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4" xfId="0" applyFont="1" applyFill="1" applyBorder="1" applyAlignment="1" applyProtection="1">
      <alignment horizontal="left" vertical="center" indent="1"/>
      <protection locked="0"/>
    </xf>
    <xf numFmtId="0" fontId="12" fillId="3" borderId="5" xfId="0" applyFont="1" applyFill="1" applyBorder="1" applyAlignment="1" applyProtection="1">
      <alignment horizontal="left" vertical="center" indent="1"/>
      <protection locked="0"/>
    </xf>
    <xf numFmtId="0" fontId="12" fillId="3" borderId="20" xfId="0" applyFont="1" applyFill="1" applyBorder="1" applyAlignment="1" applyProtection="1">
      <alignment horizontal="left" vertical="center" indent="1"/>
      <protection locked="0"/>
    </xf>
    <xf numFmtId="0" fontId="12" fillId="3" borderId="39" xfId="0" applyFont="1" applyFill="1" applyBorder="1" applyAlignment="1" applyProtection="1">
      <alignment horizontal="left" vertical="center" indent="1"/>
      <protection locked="0"/>
    </xf>
    <xf numFmtId="0" fontId="12" fillId="3" borderId="25" xfId="0" applyFont="1" applyFill="1" applyBorder="1" applyAlignment="1" applyProtection="1">
      <alignment horizontal="left" vertical="center" indent="1"/>
      <protection locked="0"/>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47" xfId="0" applyFont="1" applyFill="1" applyBorder="1" applyAlignment="1">
      <alignment horizontal="center" vertical="center"/>
    </xf>
    <xf numFmtId="0" fontId="12" fillId="0" borderId="0" xfId="0" applyFont="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10" fillId="3" borderId="12" xfId="0" applyFont="1" applyFill="1" applyBorder="1" applyAlignment="1" applyProtection="1">
      <alignment horizontal="left" vertical="center" indent="1"/>
      <protection locked="0"/>
    </xf>
    <xf numFmtId="0" fontId="10" fillId="3" borderId="1" xfId="0" applyFont="1" applyFill="1" applyBorder="1" applyAlignment="1" applyProtection="1">
      <alignment horizontal="left" vertical="center" indent="1"/>
      <protection locked="0"/>
    </xf>
    <xf numFmtId="0" fontId="10" fillId="0" borderId="45" xfId="0" applyFont="1" applyBorder="1" applyAlignment="1" applyProtection="1">
      <alignment horizontal="center" vertical="center"/>
      <protection hidden="1"/>
    </xf>
    <xf numFmtId="0" fontId="10" fillId="0" borderId="26" xfId="0" applyFont="1" applyBorder="1" applyAlignment="1" applyProtection="1">
      <alignment horizontal="center" vertical="center"/>
      <protection hidden="1"/>
    </xf>
    <xf numFmtId="0" fontId="10" fillId="0" borderId="48" xfId="0" applyFont="1" applyBorder="1" applyAlignment="1" applyProtection="1">
      <alignment horizontal="center" vertical="center"/>
      <protection hidden="1"/>
    </xf>
    <xf numFmtId="0" fontId="10" fillId="0" borderId="18" xfId="0" applyFont="1" applyBorder="1" applyAlignment="1" applyProtection="1">
      <alignment horizontal="center" vertical="center"/>
      <protection hidden="1"/>
    </xf>
    <xf numFmtId="0" fontId="10" fillId="3" borderId="5" xfId="0" applyFont="1" applyFill="1" applyBorder="1" applyAlignment="1" applyProtection="1">
      <alignment horizontal="left" vertical="center" indent="1"/>
      <protection locked="0"/>
    </xf>
    <xf numFmtId="0" fontId="10" fillId="0" borderId="4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0" fontId="10" fillId="3" borderId="2" xfId="0" applyFont="1" applyFill="1" applyBorder="1" applyAlignment="1" applyProtection="1">
      <alignment horizontal="left" vertical="center" indent="1"/>
      <protection locked="0"/>
    </xf>
    <xf numFmtId="0" fontId="8" fillId="8" borderId="23" xfId="0" applyFont="1" applyFill="1" applyBorder="1" applyAlignment="1">
      <alignment horizontal="center" vertical="center"/>
    </xf>
    <xf numFmtId="0" fontId="18" fillId="8" borderId="46" xfId="0" applyFont="1" applyFill="1" applyBorder="1" applyAlignment="1">
      <alignment horizontal="center" vertical="center" wrapText="1"/>
    </xf>
    <xf numFmtId="0" fontId="18" fillId="8" borderId="10" xfId="0" applyFont="1" applyFill="1" applyBorder="1" applyAlignment="1">
      <alignment horizontal="center" vertical="center"/>
    </xf>
    <xf numFmtId="4" fontId="10" fillId="3" borderId="12" xfId="0" applyNumberFormat="1" applyFont="1" applyFill="1" applyBorder="1" applyAlignment="1" applyProtection="1">
      <alignment horizontal="right" vertical="center" indent="1"/>
      <protection locked="0"/>
    </xf>
    <xf numFmtId="4" fontId="10" fillId="3" borderId="13" xfId="0" applyNumberFormat="1" applyFont="1" applyFill="1" applyBorder="1" applyAlignment="1" applyProtection="1">
      <alignment horizontal="right" vertical="center" indent="1"/>
      <protection locked="0"/>
    </xf>
    <xf numFmtId="4" fontId="10" fillId="3" borderId="1" xfId="0" applyNumberFormat="1" applyFont="1" applyFill="1" applyBorder="1" applyAlignment="1" applyProtection="1">
      <alignment horizontal="right" vertical="center" indent="1"/>
      <protection locked="0"/>
    </xf>
    <xf numFmtId="4" fontId="10" fillId="3" borderId="3" xfId="0" applyNumberFormat="1" applyFont="1" applyFill="1" applyBorder="1" applyAlignment="1" applyProtection="1">
      <alignment horizontal="right" vertical="center" indent="1"/>
      <protection locked="0"/>
    </xf>
    <xf numFmtId="4" fontId="10" fillId="3" borderId="5" xfId="0" applyNumberFormat="1" applyFont="1" applyFill="1" applyBorder="1" applyAlignment="1" applyProtection="1">
      <alignment horizontal="right" vertical="center" indent="1"/>
      <protection locked="0"/>
    </xf>
    <xf numFmtId="4" fontId="10" fillId="3" borderId="6" xfId="0" applyNumberFormat="1" applyFont="1" applyFill="1" applyBorder="1" applyAlignment="1" applyProtection="1">
      <alignment horizontal="right" vertical="center" indent="1"/>
      <protection locked="0"/>
    </xf>
    <xf numFmtId="0" fontId="8" fillId="8" borderId="19" xfId="0" applyFont="1" applyFill="1" applyBorder="1" applyAlignment="1">
      <alignment horizontal="center" vertical="center" wrapText="1"/>
    </xf>
    <xf numFmtId="0" fontId="8" fillId="8" borderId="30"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50" xfId="0" applyFont="1" applyFill="1" applyBorder="1" applyAlignment="1">
      <alignment horizontal="center" vertical="center" wrapText="1"/>
    </xf>
    <xf numFmtId="0" fontId="10" fillId="3" borderId="11" xfId="0" applyFont="1" applyFill="1" applyBorder="1" applyAlignment="1" applyProtection="1">
      <alignment horizontal="left" vertical="center" indent="1"/>
      <protection locked="0"/>
    </xf>
    <xf numFmtId="0" fontId="10" fillId="3" borderId="4" xfId="0" applyFont="1" applyFill="1" applyBorder="1" applyAlignment="1" applyProtection="1">
      <alignment horizontal="left" vertical="center" indent="1"/>
      <protection locked="0"/>
    </xf>
    <xf numFmtId="0" fontId="20" fillId="8" borderId="61" xfId="0" applyFont="1" applyFill="1" applyBorder="1" applyAlignment="1">
      <alignment horizontal="center" vertical="center" wrapText="1"/>
    </xf>
    <xf numFmtId="0" fontId="20" fillId="8" borderId="62" xfId="0" applyFont="1" applyFill="1" applyBorder="1" applyAlignment="1">
      <alignment horizontal="center" vertical="center" wrapText="1"/>
    </xf>
    <xf numFmtId="0" fontId="20" fillId="8" borderId="63" xfId="0" applyFont="1" applyFill="1" applyBorder="1" applyAlignment="1">
      <alignment horizontal="center" vertical="center" wrapText="1"/>
    </xf>
    <xf numFmtId="0" fontId="17"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12" fillId="0" borderId="0" xfId="0" applyFont="1" applyAlignment="1">
      <alignment horizontal="center" vertical="center"/>
    </xf>
    <xf numFmtId="0" fontId="7" fillId="8" borderId="58" xfId="0" applyFont="1" applyFill="1" applyBorder="1" applyAlignment="1">
      <alignment horizontal="center" vertical="center"/>
    </xf>
    <xf numFmtId="0" fontId="7" fillId="8" borderId="55" xfId="0" applyFont="1" applyFill="1" applyBorder="1" applyAlignment="1">
      <alignment horizontal="center" vertical="center"/>
    </xf>
    <xf numFmtId="0" fontId="18" fillId="8" borderId="57" xfId="0" applyFont="1" applyFill="1" applyBorder="1" applyAlignment="1">
      <alignment horizontal="center" vertical="center"/>
    </xf>
    <xf numFmtId="0" fontId="18" fillId="8" borderId="58" xfId="0" applyFont="1" applyFill="1" applyBorder="1" applyAlignment="1">
      <alignment horizontal="center" vertical="center"/>
    </xf>
    <xf numFmtId="0" fontId="18" fillId="8" borderId="54" xfId="0" applyFont="1" applyFill="1" applyBorder="1" applyAlignment="1">
      <alignment horizontal="center" vertical="center"/>
    </xf>
    <xf numFmtId="0" fontId="18" fillId="8" borderId="55" xfId="0" applyFont="1" applyFill="1" applyBorder="1" applyAlignment="1">
      <alignment horizontal="center" vertical="center"/>
    </xf>
    <xf numFmtId="0" fontId="25" fillId="8" borderId="1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8" fillId="8" borderId="1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4" xfId="0" applyFont="1" applyFill="1" applyBorder="1" applyAlignment="1">
      <alignment horizontal="center" vertical="center"/>
    </xf>
    <xf numFmtId="0" fontId="38" fillId="5" borderId="79" xfId="2" applyFont="1" applyFill="1" applyBorder="1" applyAlignment="1">
      <alignment horizontal="center" vertical="center" wrapText="1"/>
    </xf>
    <xf numFmtId="0" fontId="38" fillId="5" borderId="80" xfId="2" applyFont="1" applyFill="1" applyBorder="1" applyAlignment="1">
      <alignment horizontal="center" vertical="center" wrapText="1"/>
    </xf>
    <xf numFmtId="0" fontId="38" fillId="5" borderId="81" xfId="2" applyFont="1" applyFill="1" applyBorder="1" applyAlignment="1">
      <alignment horizontal="center" vertical="center" wrapText="1"/>
    </xf>
    <xf numFmtId="0" fontId="38" fillId="5" borderId="83" xfId="2" applyFont="1" applyFill="1" applyBorder="1" applyAlignment="1">
      <alignment horizontal="center" vertical="center" wrapText="1"/>
    </xf>
    <xf numFmtId="0" fontId="38" fillId="5" borderId="84" xfId="2" applyFont="1" applyFill="1" applyBorder="1" applyAlignment="1">
      <alignment horizontal="center" vertical="center" wrapText="1"/>
    </xf>
    <xf numFmtId="0" fontId="38" fillId="5" borderId="85" xfId="2"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7" fillId="8" borderId="12"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5" xfId="0" applyFont="1" applyFill="1" applyBorder="1" applyAlignment="1">
      <alignment horizontal="center" vertical="center"/>
    </xf>
    <xf numFmtId="0" fontId="25" fillId="8" borderId="70" xfId="0" applyFont="1" applyFill="1" applyBorder="1" applyAlignment="1">
      <alignment horizontal="center" vertical="center" wrapText="1"/>
    </xf>
    <xf numFmtId="0" fontId="25" fillId="8" borderId="71" xfId="0" applyFont="1" applyFill="1" applyBorder="1" applyAlignment="1">
      <alignment horizontal="center" vertical="center" wrapText="1"/>
    </xf>
    <xf numFmtId="0" fontId="25" fillId="8" borderId="86" xfId="0" applyFont="1" applyFill="1" applyBorder="1" applyAlignment="1">
      <alignment horizontal="center" vertical="center" wrapText="1"/>
    </xf>
    <xf numFmtId="0" fontId="8" fillId="8" borderId="22" xfId="0" applyFont="1" applyFill="1" applyBorder="1" applyAlignment="1">
      <alignment horizontal="center" vertical="center"/>
    </xf>
    <xf numFmtId="0" fontId="8" fillId="8" borderId="88" xfId="0" applyFont="1" applyFill="1" applyBorder="1" applyAlignment="1">
      <alignment horizontal="center" vertical="center"/>
    </xf>
    <xf numFmtId="0" fontId="8" fillId="8" borderId="68" xfId="0" applyFont="1" applyFill="1" applyBorder="1" applyAlignment="1">
      <alignment horizontal="center" vertical="center"/>
    </xf>
    <xf numFmtId="0" fontId="7" fillId="8" borderId="23"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69" xfId="0" applyFont="1" applyFill="1" applyBorder="1" applyAlignment="1">
      <alignment horizontal="center" vertical="center"/>
    </xf>
    <xf numFmtId="0" fontId="25" fillId="8" borderId="23" xfId="0" applyFont="1" applyFill="1" applyBorder="1" applyAlignment="1">
      <alignment horizontal="center" vertical="center" wrapText="1"/>
    </xf>
    <xf numFmtId="0" fontId="25" fillId="8" borderId="72" xfId="0" applyFont="1" applyFill="1" applyBorder="1" applyAlignment="1">
      <alignment horizontal="center" vertical="center" wrapText="1"/>
    </xf>
    <xf numFmtId="0" fontId="25" fillId="8" borderId="69" xfId="0" applyFont="1" applyFill="1" applyBorder="1" applyAlignment="1">
      <alignment horizontal="center" vertical="center" wrapText="1"/>
    </xf>
    <xf numFmtId="0" fontId="38" fillId="5" borderId="83" xfId="2" applyFont="1" applyFill="1" applyBorder="1" applyAlignment="1" applyProtection="1">
      <alignment horizontal="center" vertical="center" wrapText="1"/>
      <protection hidden="1"/>
    </xf>
    <xf numFmtId="0" fontId="38" fillId="5" borderId="84" xfId="2" applyFont="1" applyFill="1" applyBorder="1" applyAlignment="1" applyProtection="1">
      <alignment horizontal="center" vertical="center" wrapText="1"/>
      <protection hidden="1"/>
    </xf>
    <xf numFmtId="0" fontId="38" fillId="5" borderId="85" xfId="2" applyFont="1" applyFill="1" applyBorder="1" applyAlignment="1" applyProtection="1">
      <alignment horizontal="center" vertical="center" wrapText="1"/>
      <protection hidden="1"/>
    </xf>
    <xf numFmtId="0" fontId="25" fillId="8" borderId="13" xfId="0" applyFont="1" applyFill="1" applyBorder="1" applyAlignment="1" applyProtection="1">
      <alignment horizontal="center" vertical="center" wrapText="1"/>
      <protection hidden="1"/>
    </xf>
    <xf numFmtId="0" fontId="25" fillId="8" borderId="3" xfId="0" applyFont="1" applyFill="1" applyBorder="1" applyAlignment="1" applyProtection="1">
      <alignment horizontal="center" vertical="center" wrapText="1"/>
      <protection hidden="1"/>
    </xf>
    <xf numFmtId="0" fontId="25" fillId="8" borderId="6"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protection hidden="1"/>
    </xf>
    <xf numFmtId="0" fontId="8" fillId="8" borderId="2" xfId="0" applyFont="1" applyFill="1" applyBorder="1" applyAlignment="1" applyProtection="1">
      <alignment horizontal="center" vertical="center"/>
      <protection hidden="1"/>
    </xf>
    <xf numFmtId="0" fontId="8" fillId="8" borderId="4"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protection hidden="1"/>
    </xf>
    <xf numFmtId="0" fontId="7" fillId="8" borderId="5"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wrapText="1"/>
      <protection hidden="1"/>
    </xf>
    <xf numFmtId="0" fontId="25" fillId="8" borderId="1" xfId="0" applyFont="1" applyFill="1" applyBorder="1" applyAlignment="1" applyProtection="1">
      <alignment horizontal="center" vertical="center" wrapText="1"/>
      <protection hidden="1"/>
    </xf>
    <xf numFmtId="0" fontId="25" fillId="8" borderId="5" xfId="0" applyFont="1" applyFill="1" applyBorder="1" applyAlignment="1" applyProtection="1">
      <alignment horizontal="center" vertical="center" wrapText="1"/>
      <protection hidden="1"/>
    </xf>
    <xf numFmtId="0" fontId="9" fillId="7" borderId="1" xfId="0" applyFont="1" applyFill="1" applyBorder="1" applyAlignment="1" applyProtection="1">
      <alignment horizontal="left" vertical="center" indent="1"/>
      <protection hidden="1"/>
    </xf>
    <xf numFmtId="4" fontId="31" fillId="5" borderId="9" xfId="0" applyNumberFormat="1" applyFont="1" applyFill="1" applyBorder="1" applyAlignment="1" applyProtection="1">
      <alignment horizontal="right" vertical="center" indent="1"/>
      <protection hidden="1"/>
    </xf>
    <xf numFmtId="4" fontId="31" fillId="5" borderId="10" xfId="0" applyNumberFormat="1" applyFont="1" applyFill="1" applyBorder="1" applyAlignment="1" applyProtection="1">
      <alignment horizontal="right" vertical="center" indent="1"/>
      <protection hidden="1"/>
    </xf>
    <xf numFmtId="4" fontId="31" fillId="5" borderId="9" xfId="0" applyNumberFormat="1" applyFont="1" applyFill="1" applyBorder="1" applyAlignment="1" applyProtection="1">
      <alignment horizontal="right" vertical="center" indent="2"/>
      <protection hidden="1"/>
    </xf>
    <xf numFmtId="4" fontId="31" fillId="5" borderId="10" xfId="0" applyNumberFormat="1" applyFont="1" applyFill="1" applyBorder="1" applyAlignment="1" applyProtection="1">
      <alignment horizontal="right" vertical="center" indent="2"/>
      <protection hidden="1"/>
    </xf>
    <xf numFmtId="4" fontId="9" fillId="7" borderId="1" xfId="0" applyNumberFormat="1" applyFont="1" applyFill="1" applyBorder="1" applyAlignment="1" applyProtection="1">
      <alignment horizontal="right" vertical="center" indent="2"/>
      <protection hidden="1"/>
    </xf>
    <xf numFmtId="4" fontId="9" fillId="7" borderId="3" xfId="0" applyNumberFormat="1" applyFont="1" applyFill="1" applyBorder="1" applyAlignment="1" applyProtection="1">
      <alignment horizontal="right" vertical="center" indent="2"/>
      <protection hidden="1"/>
    </xf>
    <xf numFmtId="0" fontId="34" fillId="0" borderId="0" xfId="0" applyFont="1" applyAlignment="1" applyProtection="1">
      <alignment horizontal="right" vertical="center" indent="1"/>
      <protection hidden="1"/>
    </xf>
    <xf numFmtId="4" fontId="9" fillId="7" borderId="1" xfId="0" applyNumberFormat="1"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31" fillId="7" borderId="30" xfId="0" applyFont="1" applyFill="1" applyBorder="1" applyAlignment="1">
      <alignment horizontal="center" vertical="center" wrapText="1"/>
    </xf>
    <xf numFmtId="0" fontId="31" fillId="7" borderId="30" xfId="0" applyFont="1" applyFill="1" applyBorder="1" applyAlignment="1">
      <alignment horizontal="center" vertical="center"/>
    </xf>
    <xf numFmtId="0" fontId="31" fillId="7" borderId="24" xfId="0" applyFont="1" applyFill="1" applyBorder="1" applyAlignment="1">
      <alignment horizontal="center" vertical="center"/>
    </xf>
    <xf numFmtId="4" fontId="9" fillId="7" borderId="1" xfId="0" applyNumberFormat="1" applyFont="1" applyFill="1" applyBorder="1" applyAlignment="1" applyProtection="1">
      <alignment horizontal="right" vertical="center" indent="1"/>
      <protection hidden="1"/>
    </xf>
    <xf numFmtId="4" fontId="9" fillId="7" borderId="3" xfId="0" applyNumberFormat="1" applyFont="1" applyFill="1" applyBorder="1" applyAlignment="1" applyProtection="1">
      <alignment horizontal="right" vertical="center" indent="1"/>
      <protection hidden="1"/>
    </xf>
    <xf numFmtId="0" fontId="9" fillId="7" borderId="45" xfId="0" applyFont="1" applyFill="1" applyBorder="1" applyAlignment="1">
      <alignment horizontal="right" vertical="center" indent="1"/>
    </xf>
    <xf numFmtId="0" fontId="9" fillId="7" borderId="41" xfId="0" applyFont="1" applyFill="1" applyBorder="1" applyAlignment="1">
      <alignment horizontal="right" vertical="center" indent="1"/>
    </xf>
    <xf numFmtId="0" fontId="9" fillId="7" borderId="26" xfId="0" applyFont="1" applyFill="1" applyBorder="1" applyAlignment="1">
      <alignment horizontal="right" vertical="center" indent="1"/>
    </xf>
    <xf numFmtId="4" fontId="9" fillId="7" borderId="45" xfId="0" applyNumberFormat="1" applyFont="1" applyFill="1" applyBorder="1" applyAlignment="1" applyProtection="1">
      <alignment horizontal="right" vertical="center" indent="1"/>
      <protection hidden="1"/>
    </xf>
    <xf numFmtId="0" fontId="9" fillId="7" borderId="41" xfId="0" applyFont="1" applyFill="1" applyBorder="1" applyAlignment="1" applyProtection="1">
      <alignment horizontal="right" vertical="center" indent="1"/>
      <protection hidden="1"/>
    </xf>
    <xf numFmtId="0" fontId="9" fillId="7" borderId="42" xfId="0" applyFont="1" applyFill="1" applyBorder="1" applyAlignment="1" applyProtection="1">
      <alignment horizontal="right" vertical="center" indent="1"/>
      <protection hidden="1"/>
    </xf>
    <xf numFmtId="0" fontId="42" fillId="5" borderId="73" xfId="2" applyFont="1" applyFill="1" applyBorder="1" applyAlignment="1">
      <alignment horizontal="center" vertical="center" wrapText="1"/>
    </xf>
    <xf numFmtId="0" fontId="42" fillId="5" borderId="74" xfId="2" applyFont="1" applyFill="1" applyBorder="1" applyAlignment="1">
      <alignment horizontal="center" vertical="center" wrapText="1"/>
    </xf>
    <xf numFmtId="0" fontId="9" fillId="7" borderId="45" xfId="0" applyFont="1" applyFill="1" applyBorder="1" applyAlignment="1" applyProtection="1">
      <alignment horizontal="left" vertical="center" indent="1"/>
      <protection hidden="1"/>
    </xf>
    <xf numFmtId="0" fontId="9" fillId="7" borderId="41" xfId="0" applyFont="1" applyFill="1" applyBorder="1" applyAlignment="1" applyProtection="1">
      <alignment horizontal="left" vertical="center" indent="1"/>
      <protection hidden="1"/>
    </xf>
    <xf numFmtId="0" fontId="9" fillId="7" borderId="26" xfId="0" applyFont="1" applyFill="1" applyBorder="1" applyAlignment="1" applyProtection="1">
      <alignment horizontal="left" vertical="center" indent="1"/>
      <protection hidden="1"/>
    </xf>
    <xf numFmtId="0" fontId="34" fillId="0" borderId="0" xfId="0" applyFont="1" applyAlignment="1" applyProtection="1">
      <alignment horizontal="right" vertical="center" wrapText="1" indent="1"/>
      <protection hidden="1"/>
    </xf>
    <xf numFmtId="0" fontId="31" fillId="8" borderId="14" xfId="0" applyFont="1" applyFill="1" applyBorder="1" applyAlignment="1">
      <alignment horizontal="center" vertical="center"/>
    </xf>
    <xf numFmtId="0" fontId="31" fillId="8" borderId="15" xfId="0" applyFont="1" applyFill="1" applyBorder="1" applyAlignment="1">
      <alignment horizontal="center" vertical="center"/>
    </xf>
    <xf numFmtId="0" fontId="31" fillId="8" borderId="15" xfId="0" applyFont="1" applyFill="1" applyBorder="1" applyAlignment="1">
      <alignment horizontal="center" vertical="center" wrapText="1"/>
    </xf>
    <xf numFmtId="0" fontId="31" fillId="8" borderId="67" xfId="0" applyFont="1" applyFill="1" applyBorder="1" applyAlignment="1">
      <alignment horizontal="center" vertical="center"/>
    </xf>
    <xf numFmtId="10" fontId="9" fillId="7" borderId="45" xfId="1" applyNumberFormat="1" applyFont="1" applyFill="1" applyBorder="1" applyAlignment="1" applyProtection="1">
      <alignment horizontal="right" vertical="center" indent="1"/>
      <protection hidden="1"/>
    </xf>
    <xf numFmtId="10" fontId="9" fillId="7" borderId="41" xfId="1" applyNumberFormat="1" applyFont="1" applyFill="1" applyBorder="1" applyAlignment="1" applyProtection="1">
      <alignment horizontal="right" vertical="center" indent="1"/>
      <protection hidden="1"/>
    </xf>
    <xf numFmtId="10" fontId="9" fillId="7" borderId="42" xfId="1" applyNumberFormat="1" applyFont="1" applyFill="1" applyBorder="1" applyAlignment="1" applyProtection="1">
      <alignment horizontal="right" vertical="center" indent="1"/>
      <protection hidden="1"/>
    </xf>
    <xf numFmtId="4" fontId="41" fillId="5" borderId="73" xfId="2" applyNumberFormat="1" applyFont="1" applyFill="1" applyBorder="1" applyAlignment="1" applyProtection="1">
      <alignment horizontal="center" vertical="center" wrapText="1"/>
      <protection hidden="1"/>
    </xf>
    <xf numFmtId="4" fontId="41" fillId="5" borderId="74" xfId="2" applyNumberFormat="1" applyFont="1" applyFill="1" applyBorder="1" applyAlignment="1" applyProtection="1">
      <alignment horizontal="center" vertical="center" wrapText="1"/>
      <protection hidden="1"/>
    </xf>
    <xf numFmtId="10" fontId="9" fillId="0" borderId="1" xfId="1" applyNumberFormat="1" applyFont="1" applyBorder="1" applyAlignment="1" applyProtection="1">
      <alignment horizontal="center" vertical="center"/>
      <protection hidden="1"/>
    </xf>
    <xf numFmtId="10" fontId="9" fillId="0" borderId="3" xfId="1" applyNumberFormat="1" applyFont="1" applyBorder="1" applyAlignment="1" applyProtection="1">
      <alignment horizontal="center" vertical="center"/>
      <protection hidden="1"/>
    </xf>
    <xf numFmtId="0" fontId="9" fillId="0" borderId="20" xfId="0" applyFont="1" applyBorder="1" applyAlignment="1" applyProtection="1">
      <alignment horizontal="left" vertical="center" indent="1"/>
      <protection hidden="1"/>
    </xf>
    <xf numFmtId="0" fontId="9" fillId="0" borderId="39" xfId="0" applyFont="1" applyBorder="1" applyAlignment="1" applyProtection="1">
      <alignment horizontal="left" vertical="center" indent="1"/>
      <protection hidden="1"/>
    </xf>
    <xf numFmtId="0" fontId="9" fillId="0" borderId="25" xfId="0" applyFont="1" applyBorder="1" applyAlignment="1" applyProtection="1">
      <alignment horizontal="left" vertical="center" indent="1"/>
      <protection hidden="1"/>
    </xf>
    <xf numFmtId="0" fontId="9" fillId="0" borderId="21" xfId="0" applyFont="1" applyBorder="1" applyAlignment="1" applyProtection="1">
      <alignment horizontal="left" vertical="center" indent="1"/>
      <protection hidden="1"/>
    </xf>
    <xf numFmtId="0" fontId="9" fillId="0" borderId="41" xfId="0" applyFont="1" applyBorder="1" applyAlignment="1" applyProtection="1">
      <alignment horizontal="left" vertical="center" indent="1"/>
      <protection hidden="1"/>
    </xf>
    <xf numFmtId="0" fontId="9" fillId="0" borderId="26" xfId="0" applyFont="1" applyBorder="1" applyAlignment="1" applyProtection="1">
      <alignment horizontal="left" vertical="center" indent="1"/>
      <protection hidden="1"/>
    </xf>
    <xf numFmtId="164" fontId="9" fillId="0" borderId="1" xfId="0" applyNumberFormat="1" applyFont="1" applyBorder="1" applyAlignment="1" applyProtection="1">
      <alignment horizontal="right" vertical="center" indent="1"/>
      <protection hidden="1"/>
    </xf>
    <xf numFmtId="164" fontId="9" fillId="3" borderId="1" xfId="0" applyNumberFormat="1" applyFont="1" applyFill="1" applyBorder="1" applyAlignment="1" applyProtection="1">
      <alignment horizontal="right" vertical="center" indent="1"/>
      <protection locked="0"/>
    </xf>
    <xf numFmtId="164" fontId="9" fillId="3" borderId="5" xfId="0" applyNumberFormat="1" applyFont="1" applyFill="1" applyBorder="1" applyAlignment="1" applyProtection="1">
      <alignment horizontal="right" vertical="center" indent="1"/>
      <protection locked="0"/>
    </xf>
    <xf numFmtId="164" fontId="30" fillId="0" borderId="0" xfId="0" applyNumberFormat="1" applyFont="1" applyAlignment="1">
      <alignment horizontal="center" vertical="center"/>
    </xf>
    <xf numFmtId="164" fontId="33" fillId="5" borderId="9" xfId="0" applyNumberFormat="1" applyFont="1" applyFill="1" applyBorder="1" applyAlignment="1">
      <alignment horizontal="right" vertical="center" indent="1"/>
    </xf>
    <xf numFmtId="164" fontId="33" fillId="5" borderId="10" xfId="0" applyNumberFormat="1" applyFont="1" applyFill="1" applyBorder="1" applyAlignment="1">
      <alignment horizontal="right" vertical="center" indent="1"/>
    </xf>
    <xf numFmtId="10" fontId="9" fillId="0" borderId="45" xfId="1" applyNumberFormat="1" applyFont="1" applyBorder="1" applyAlignment="1" applyProtection="1">
      <alignment horizontal="center" vertical="center"/>
      <protection hidden="1"/>
    </xf>
    <xf numFmtId="10" fontId="9" fillId="0" borderId="42" xfId="1" applyNumberFormat="1" applyFont="1" applyBorder="1" applyAlignment="1" applyProtection="1">
      <alignment horizontal="center" vertical="center"/>
      <protection hidden="1"/>
    </xf>
    <xf numFmtId="10" fontId="9" fillId="0" borderId="48" xfId="1" applyNumberFormat="1" applyFont="1" applyBorder="1" applyAlignment="1" applyProtection="1">
      <alignment horizontal="center" vertical="center"/>
      <protection hidden="1"/>
    </xf>
    <xf numFmtId="10" fontId="9" fillId="0" borderId="43" xfId="1" applyNumberFormat="1" applyFont="1" applyBorder="1" applyAlignment="1" applyProtection="1">
      <alignment horizontal="center" vertical="center"/>
      <protection hidden="1"/>
    </xf>
    <xf numFmtId="0" fontId="33" fillId="5" borderId="8" xfId="0" applyFont="1" applyFill="1" applyBorder="1" applyAlignment="1" applyProtection="1">
      <alignment horizontal="center" vertical="center"/>
      <protection hidden="1"/>
    </xf>
    <xf numFmtId="0" fontId="33" fillId="5" borderId="9" xfId="0" applyFont="1" applyFill="1" applyBorder="1" applyAlignment="1" applyProtection="1">
      <alignment horizontal="center" vertical="center"/>
      <protection hidden="1"/>
    </xf>
    <xf numFmtId="0" fontId="9" fillId="0" borderId="16" xfId="0" applyFont="1" applyBorder="1" applyAlignment="1" applyProtection="1">
      <alignment horizontal="left" vertical="center" indent="1"/>
      <protection hidden="1"/>
    </xf>
    <xf numFmtId="0" fontId="9" fillId="0" borderId="17" xfId="0" applyFont="1" applyBorder="1" applyAlignment="1" applyProtection="1">
      <alignment horizontal="left" vertical="center" indent="1"/>
      <protection hidden="1"/>
    </xf>
    <xf numFmtId="0" fontId="9" fillId="0" borderId="18" xfId="0" applyFont="1" applyBorder="1" applyAlignment="1" applyProtection="1">
      <alignment horizontal="left" vertical="center" indent="1"/>
      <protection hidden="1"/>
    </xf>
    <xf numFmtId="0" fontId="9" fillId="0" borderId="44"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45"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9" fillId="0" borderId="48" xfId="0" applyFont="1" applyBorder="1" applyAlignment="1" applyProtection="1">
      <alignment horizontal="center" vertical="center"/>
      <protection hidden="1"/>
    </xf>
    <xf numFmtId="0" fontId="9" fillId="0" borderId="17"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10" fontId="9" fillId="0" borderId="12" xfId="1" applyNumberFormat="1" applyFont="1" applyBorder="1" applyAlignment="1" applyProtection="1">
      <alignment horizontal="center" vertical="center"/>
      <protection hidden="1"/>
    </xf>
    <xf numFmtId="10" fontId="9" fillId="0" borderId="13" xfId="1" applyNumberFormat="1" applyFont="1" applyBorder="1" applyAlignment="1" applyProtection="1">
      <alignment horizontal="center" vertical="center"/>
      <protection hidden="1"/>
    </xf>
  </cellXfs>
  <cellStyles count="3">
    <cellStyle name="Normal" xfId="0" builtinId="0"/>
    <cellStyle name="Normal 2" xfId="2" xr:uid="{7DFB3962-5874-4044-8B22-B0CBF78A17B1}"/>
    <cellStyle name="Porcentaje" xfId="1" builtinId="5"/>
  </cellStyles>
  <dxfs count="332">
    <dxf>
      <font>
        <color theme="0"/>
      </font>
      <fill>
        <patternFill>
          <bgColor theme="0"/>
        </patternFill>
      </fill>
      <border>
        <left/>
        <right/>
        <top/>
        <bottom/>
        <vertical/>
        <horizontal/>
      </border>
    </dxf>
    <dxf>
      <font>
        <b/>
        <i val="0"/>
      </font>
      <fill>
        <patternFill>
          <bgColor rgb="FFFFC000"/>
        </patternFill>
      </fill>
      <border>
        <left style="thin">
          <color auto="1"/>
        </left>
        <right style="thin">
          <color auto="1"/>
        </right>
        <top style="thin">
          <color auto="1"/>
        </top>
        <bottom style="thin">
          <color auto="1"/>
        </bottom>
      </border>
    </dxf>
    <dxf>
      <font>
        <b/>
        <i val="0"/>
        <color rgb="FFFF0000"/>
      </font>
    </dxf>
    <dxf>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FF0000"/>
      </font>
    </dxf>
    <dxf>
      <font>
        <b/>
        <i val="0"/>
        <color rgb="FFFF0000"/>
      </font>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9" tint="0.79998168889431442"/>
        </patternFill>
      </fill>
      <border>
        <left style="thin">
          <color indexed="64"/>
        </left>
        <right style="thin">
          <color indexed="64"/>
        </right>
        <top style="thin">
          <color indexed="64"/>
        </top>
        <bottom style="thin">
          <color indexed="64"/>
        </bottom>
      </border>
    </dxf>
    <dxf>
      <fill>
        <patternFill>
          <bgColor rgb="FF92D050"/>
        </patternFill>
      </fill>
      <border>
        <left style="thin">
          <color indexed="64"/>
        </left>
        <right style="thin">
          <color indexed="64"/>
        </right>
        <top style="thin">
          <color indexed="64"/>
        </top>
        <bottom style="thin">
          <color indexed="64"/>
        </bottom>
      </border>
    </dxf>
    <dxf>
      <border>
        <left/>
        <right/>
        <top/>
        <bottom/>
        <vertical/>
        <horizontal/>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style="thin">
          <color auto="1"/>
        </left>
        <right style="thin">
          <color auto="1"/>
        </right>
        <top style="thin">
          <color auto="1"/>
        </top>
        <bottom style="thin">
          <color auto="1"/>
        </bottom>
        <vertical/>
        <horizontal/>
      </border>
    </dxf>
    <dxf>
      <font>
        <b/>
        <i val="0"/>
      </font>
      <fill>
        <patternFill>
          <bgColor rgb="FF92D050"/>
        </patternFill>
      </fill>
    </dxf>
    <dxf>
      <font>
        <color theme="0"/>
      </font>
      <fill>
        <patternFill>
          <bgColor theme="0"/>
        </patternFill>
      </fill>
      <border>
        <left/>
        <right/>
        <top/>
        <bottom/>
        <vertical/>
        <horizontal/>
      </border>
    </dxf>
    <dxf>
      <font>
        <b/>
        <i val="0"/>
        <color rgb="FFFF0000"/>
      </font>
      <fill>
        <patternFill patternType="none">
          <bgColor auto="1"/>
        </patternFill>
      </fill>
      <border>
        <left/>
        <right/>
        <top/>
        <bottom/>
        <vertical/>
        <horizontal/>
      </border>
    </dxf>
    <dxf>
      <font>
        <b/>
        <i val="0"/>
      </font>
      <fill>
        <patternFill>
          <bgColor rgb="FFFFC000"/>
        </patternFill>
      </fill>
      <border>
        <left style="thin">
          <color auto="1"/>
        </left>
        <right style="thin">
          <color auto="1"/>
        </right>
        <top style="thin">
          <color auto="1"/>
        </top>
        <bottom style="thin">
          <color auto="1"/>
        </bottom>
      </border>
    </dxf>
    <dxf>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b/>
        <i val="0"/>
        <color theme="1"/>
      </font>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1"/>
      </font>
      <fill>
        <patternFill>
          <bgColor rgb="FFFFC000"/>
        </patternFill>
      </fill>
    </dxf>
    <dxf>
      <font>
        <b/>
        <i val="0"/>
        <color theme="1"/>
      </font>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theme="8" tint="0.79998168889431442"/>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FF0000"/>
      </font>
    </dxf>
    <dxf>
      <fill>
        <patternFill>
          <bgColor rgb="FFFFC000"/>
        </patternFill>
      </fill>
    </dxf>
    <dxf>
      <fill>
        <patternFill>
          <bgColor rgb="FFFFC000"/>
        </patternFill>
      </fill>
    </dxf>
    <dxf>
      <fill>
        <patternFill>
          <bgColor rgb="FFFFC000"/>
        </patternFill>
      </fill>
    </dxf>
    <dxf>
      <font>
        <b/>
        <i val="0"/>
        <color theme="1"/>
      </font>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color theme="0"/>
      </font>
      <fill>
        <patternFill>
          <bgColor theme="0"/>
        </patternFill>
      </fill>
      <border>
        <left/>
        <right/>
        <top/>
        <bottom/>
        <vertical/>
        <horizontal/>
      </border>
    </dxf>
    <dxf>
      <font>
        <b/>
        <i val="0"/>
        <color theme="1"/>
      </font>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FF0000"/>
      </font>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theme="8" tint="0.79998168889431442"/>
        </patternFill>
      </fill>
    </dxf>
    <dxf>
      <fill>
        <patternFill>
          <bgColor rgb="FFFFC000"/>
        </patternFill>
      </fill>
    </dxf>
    <dxf>
      <fill>
        <patternFill>
          <bgColor rgb="FFFFC000"/>
        </patternFill>
      </fill>
    </dxf>
    <dxf>
      <font>
        <b/>
        <i val="0"/>
        <color rgb="FFFF0000"/>
      </font>
    </dxf>
    <dxf>
      <font>
        <color theme="0"/>
      </font>
      <fill>
        <patternFill>
          <bgColor theme="0"/>
        </patternFill>
      </fill>
      <border>
        <left/>
        <right/>
        <top/>
        <bottom/>
        <vertical/>
        <horizontal/>
      </border>
    </dxf>
    <dxf>
      <fill>
        <patternFill>
          <bgColor theme="8" tint="0.79998168889431442"/>
        </patternFill>
      </fill>
    </dxf>
    <dxf>
      <fill>
        <patternFill patternType="none">
          <bgColor auto="1"/>
        </patternFill>
      </fill>
    </dxf>
  </dxfs>
  <tableStyles count="0" defaultTableStyle="TableStyleMedium2" defaultPivotStyle="PivotStyleLight16"/>
  <colors>
    <mruColors>
      <color rgb="FFB8D637"/>
      <color rgb="FF0592CB"/>
      <color rgb="FF6699FF"/>
      <color rgb="FFFFE575"/>
      <color rgb="FFFF6699"/>
      <color rgb="FFFF7C80"/>
      <color rgb="FFFF3399"/>
      <color rgb="FFFF33CC"/>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1.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1.png"/><Relationship Id="rId4" Type="http://schemas.microsoft.com/office/2007/relationships/hdphoto" Target="../media/hdphoto1.wdp"/></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5912</xdr:colOff>
      <xdr:row>1</xdr:row>
      <xdr:rowOff>9525</xdr:rowOff>
    </xdr:from>
    <xdr:to>
      <xdr:col>5</xdr:col>
      <xdr:colOff>91322</xdr:colOff>
      <xdr:row>7</xdr:row>
      <xdr:rowOff>4125</xdr:rowOff>
    </xdr:to>
    <xdr:pic>
      <xdr:nvPicPr>
        <xdr:cNvPr id="3" name="Imagen 2">
          <a:extLst>
            <a:ext uri="{FF2B5EF4-FFF2-40B4-BE49-F238E27FC236}">
              <a16:creationId xmlns:a16="http://schemas.microsoft.com/office/drawing/2014/main" id="{D976801C-6379-4425-B47F-549AFCD16320}"/>
            </a:ext>
          </a:extLst>
        </xdr:cNvPr>
        <xdr:cNvPicPr>
          <a:picLocks noChangeAspect="1"/>
        </xdr:cNvPicPr>
      </xdr:nvPicPr>
      <xdr:blipFill>
        <a:blip xmlns:r="http://schemas.openxmlformats.org/officeDocument/2006/relationships" r:embed="rId1"/>
        <a:stretch>
          <a:fillRect/>
        </a:stretch>
      </xdr:blipFill>
      <xdr:spPr>
        <a:xfrm>
          <a:off x="380343" y="200025"/>
          <a:ext cx="1583134" cy="113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C9B76109-EDA1-4FF5-868B-432F9B27BC32}"/>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0D758073-2CBA-4D34-85B3-01B44F503AEE}"/>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13A8098E-641C-A0A1-4256-5A57478235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ED01A233-1529-77EC-34DE-DAE0EC77642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550D8E7C-243E-92F8-E5F5-415F1E280B22}"/>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7FE91567-0C6E-45C6-BE4F-429CF37E00A3}"/>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763496D8-FBBF-45CF-999C-F6D712044CBA}"/>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9DCD9F0C-C71E-5BF2-2D19-94F7EFD48F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3420691F-2E33-A20C-DD95-CBC3C7F431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2603A389-2BF6-3A15-BD36-0C587B97C8D5}"/>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02057570-9157-4724-B98B-8195A5827FED}"/>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5FCA9629-0AD2-494F-AA64-721501B6AD13}"/>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BDCF6504-13E7-F368-A178-E0D8FFE72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4EE1BEA0-7DA6-ED85-82D1-0F3C8A6E92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1153E782-699E-082C-103F-CC6124856199}"/>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EBF93048-B1C5-4AD2-94D5-B752B87D3AED}"/>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8363563B-BB6E-4696-8051-1BFF9CCCFF4F}"/>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4B5A9585-A642-0824-079F-B0A9C40ACC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989D80F1-1EA3-FD10-058B-0A371E06BC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A78EC1A8-979C-D6DA-2E15-B200AF51E16B}"/>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EBC1F56E-A300-41D8-9882-0A7DD31B3123}"/>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E75033E7-59F6-4795-B157-637E33D5ED97}"/>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C517A2D4-F8F2-64D8-8F7A-00A62AA734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D4C7E304-91B9-C30C-69E0-860C2B72D4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79C1B260-AB32-0746-173E-1230D712A513}"/>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21999362-F48C-4791-A0FC-59D70441E00C}"/>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DEF93580-0067-41EB-A48F-9715858E3ACB}"/>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FC7902FD-BDAC-6012-2936-503735DF07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EB69482A-694D-DD27-899B-19C9EF19DC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C564E756-D74D-4826-E75C-DE0A6472A044}"/>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CFF849AF-C446-491E-B1CF-382312870019}"/>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9654A9BE-DD90-4A6A-8AF8-0E1FC0C24A6A}"/>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869BE10F-88C0-56EC-40F1-5DFC2AF7BF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87BB18A9-7582-AFEA-7584-FBF20D45EB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58ECEE31-6F0F-5F75-3F11-EADC4AA5BDA2}"/>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5</xdr:col>
      <xdr:colOff>56835</xdr:colOff>
      <xdr:row>7</xdr:row>
      <xdr:rowOff>4125</xdr:rowOff>
    </xdr:to>
    <xdr:pic>
      <xdr:nvPicPr>
        <xdr:cNvPr id="5" name="Imagen 4">
          <a:extLst>
            <a:ext uri="{FF2B5EF4-FFF2-40B4-BE49-F238E27FC236}">
              <a16:creationId xmlns:a16="http://schemas.microsoft.com/office/drawing/2014/main" id="{B098B113-E165-4330-83DF-1893932DAF9F}"/>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twoCellAnchor>
    <xdr:from>
      <xdr:col>1</xdr:col>
      <xdr:colOff>85725</xdr:colOff>
      <xdr:row>55</xdr:row>
      <xdr:rowOff>47625</xdr:rowOff>
    </xdr:from>
    <xdr:to>
      <xdr:col>11</xdr:col>
      <xdr:colOff>87884</xdr:colOff>
      <xdr:row>59</xdr:row>
      <xdr:rowOff>111735</xdr:rowOff>
    </xdr:to>
    <xdr:grpSp>
      <xdr:nvGrpSpPr>
        <xdr:cNvPr id="11" name="Grupo 10">
          <a:extLst>
            <a:ext uri="{FF2B5EF4-FFF2-40B4-BE49-F238E27FC236}">
              <a16:creationId xmlns:a16="http://schemas.microsoft.com/office/drawing/2014/main" id="{00E8013F-1229-4753-B184-75BF87FADF49}"/>
            </a:ext>
          </a:extLst>
        </xdr:cNvPr>
        <xdr:cNvGrpSpPr/>
      </xdr:nvGrpSpPr>
      <xdr:grpSpPr>
        <a:xfrm>
          <a:off x="466725" y="11839575"/>
          <a:ext cx="3812159" cy="826110"/>
          <a:chOff x="8297268" y="9032570"/>
          <a:chExt cx="3812159" cy="826110"/>
        </a:xfrm>
      </xdr:grpSpPr>
      <xdr:pic>
        <xdr:nvPicPr>
          <xdr:cNvPr id="12" name="Imagen 11">
            <a:extLst>
              <a:ext uri="{FF2B5EF4-FFF2-40B4-BE49-F238E27FC236}">
                <a16:creationId xmlns:a16="http://schemas.microsoft.com/office/drawing/2014/main" id="{477262B5-12C6-8820-7842-8AF24D5F06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Imagen 12">
            <a:extLst>
              <a:ext uri="{FF2B5EF4-FFF2-40B4-BE49-F238E27FC236}">
                <a16:creationId xmlns:a16="http://schemas.microsoft.com/office/drawing/2014/main" id="{D8C34F87-02A8-D933-33F6-499C6F50B1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n 13">
            <a:extLst>
              <a:ext uri="{FF2B5EF4-FFF2-40B4-BE49-F238E27FC236}">
                <a16:creationId xmlns:a16="http://schemas.microsoft.com/office/drawing/2014/main" id="{26B6D3DF-D545-9494-808F-84F2A4943D24}"/>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5</xdr:col>
      <xdr:colOff>56835</xdr:colOff>
      <xdr:row>7</xdr:row>
      <xdr:rowOff>4125</xdr:rowOff>
    </xdr:to>
    <xdr:pic>
      <xdr:nvPicPr>
        <xdr:cNvPr id="2" name="Imagen 1">
          <a:extLst>
            <a:ext uri="{FF2B5EF4-FFF2-40B4-BE49-F238E27FC236}">
              <a16:creationId xmlns:a16="http://schemas.microsoft.com/office/drawing/2014/main" id="{5122D67A-FD1D-4DA0-A0E8-9AD6CDB6CF4B}"/>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twoCellAnchor>
    <xdr:from>
      <xdr:col>1</xdr:col>
      <xdr:colOff>86718</xdr:colOff>
      <xdr:row>41</xdr:row>
      <xdr:rowOff>50495</xdr:rowOff>
    </xdr:from>
    <xdr:to>
      <xdr:col>11</xdr:col>
      <xdr:colOff>88877</xdr:colOff>
      <xdr:row>45</xdr:row>
      <xdr:rowOff>114605</xdr:rowOff>
    </xdr:to>
    <xdr:grpSp>
      <xdr:nvGrpSpPr>
        <xdr:cNvPr id="4" name="Grupo 3">
          <a:extLst>
            <a:ext uri="{FF2B5EF4-FFF2-40B4-BE49-F238E27FC236}">
              <a16:creationId xmlns:a16="http://schemas.microsoft.com/office/drawing/2014/main" id="{AEB21573-6C65-4C77-92EA-22E54A747C93}"/>
            </a:ext>
          </a:extLst>
        </xdr:cNvPr>
        <xdr:cNvGrpSpPr/>
      </xdr:nvGrpSpPr>
      <xdr:grpSpPr>
        <a:xfrm>
          <a:off x="467718" y="8756345"/>
          <a:ext cx="3812159" cy="826110"/>
          <a:chOff x="8297268" y="9032570"/>
          <a:chExt cx="3812159" cy="826110"/>
        </a:xfrm>
      </xdr:grpSpPr>
      <xdr:pic>
        <xdr:nvPicPr>
          <xdr:cNvPr id="13" name="Imagen 1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7">
            <a:extLst>
              <a:ext uri="{FF2B5EF4-FFF2-40B4-BE49-F238E27FC236}">
                <a16:creationId xmlns:a16="http://schemas.microsoft.com/office/drawing/2014/main" id="{F155020B-F6B4-FF08-B57F-2D1BF2358B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n 2">
            <a:extLst>
              <a:ext uri="{FF2B5EF4-FFF2-40B4-BE49-F238E27FC236}">
                <a16:creationId xmlns:a16="http://schemas.microsoft.com/office/drawing/2014/main" id="{A935C44F-05CB-36CD-AAF1-F4741B2116B3}"/>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9525</xdr:colOff>
      <xdr:row>1</xdr:row>
      <xdr:rowOff>9525</xdr:rowOff>
    </xdr:from>
    <xdr:to>
      <xdr:col>12</xdr:col>
      <xdr:colOff>18735</xdr:colOff>
      <xdr:row>7</xdr:row>
      <xdr:rowOff>4125</xdr:rowOff>
    </xdr:to>
    <xdr:pic>
      <xdr:nvPicPr>
        <xdr:cNvPr id="2" name="Imagen 1">
          <a:extLst>
            <a:ext uri="{FF2B5EF4-FFF2-40B4-BE49-F238E27FC236}">
              <a16:creationId xmlns:a16="http://schemas.microsoft.com/office/drawing/2014/main" id="{6BA50E89-4AD8-45FF-8E8C-3889309714AE}"/>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twoCellAnchor editAs="oneCell">
    <xdr:from>
      <xdr:col>40</xdr:col>
      <xdr:colOff>9525</xdr:colOff>
      <xdr:row>1</xdr:row>
      <xdr:rowOff>9525</xdr:rowOff>
    </xdr:from>
    <xdr:to>
      <xdr:col>43</xdr:col>
      <xdr:colOff>18735</xdr:colOff>
      <xdr:row>7</xdr:row>
      <xdr:rowOff>4125</xdr:rowOff>
    </xdr:to>
    <xdr:pic>
      <xdr:nvPicPr>
        <xdr:cNvPr id="3" name="Imagen 2">
          <a:extLst>
            <a:ext uri="{FF2B5EF4-FFF2-40B4-BE49-F238E27FC236}">
              <a16:creationId xmlns:a16="http://schemas.microsoft.com/office/drawing/2014/main" id="{E35AFFDE-28C4-45FE-92AE-3842D8448485}"/>
            </a:ext>
          </a:extLst>
        </xdr:cNvPr>
        <xdr:cNvPicPr>
          <a:picLocks noChangeAspect="1"/>
        </xdr:cNvPicPr>
      </xdr:nvPicPr>
      <xdr:blipFill>
        <a:blip xmlns:r="http://schemas.openxmlformats.org/officeDocument/2006/relationships" r:embed="rId1"/>
        <a:stretch>
          <a:fillRect/>
        </a:stretch>
      </xdr:blipFill>
      <xdr:spPr>
        <a:xfrm>
          <a:off x="9391650" y="200025"/>
          <a:ext cx="1571310" cy="1137600"/>
        </a:xfrm>
        <a:prstGeom prst="rect">
          <a:avLst/>
        </a:prstGeom>
      </xdr:spPr>
    </xdr:pic>
    <xdr:clientData/>
  </xdr:twoCellAnchor>
  <xdr:twoCellAnchor editAs="oneCell">
    <xdr:from>
      <xdr:col>71</xdr:col>
      <xdr:colOff>9525</xdr:colOff>
      <xdr:row>1</xdr:row>
      <xdr:rowOff>9525</xdr:rowOff>
    </xdr:from>
    <xdr:to>
      <xdr:col>74</xdr:col>
      <xdr:colOff>18735</xdr:colOff>
      <xdr:row>7</xdr:row>
      <xdr:rowOff>4125</xdr:rowOff>
    </xdr:to>
    <xdr:pic>
      <xdr:nvPicPr>
        <xdr:cNvPr id="4" name="Imagen 3">
          <a:extLst>
            <a:ext uri="{FF2B5EF4-FFF2-40B4-BE49-F238E27FC236}">
              <a16:creationId xmlns:a16="http://schemas.microsoft.com/office/drawing/2014/main" id="{20AD0FBC-92BD-403A-ACC1-91C533C6C2BB}"/>
            </a:ext>
          </a:extLst>
        </xdr:cNvPr>
        <xdr:cNvPicPr>
          <a:picLocks noChangeAspect="1"/>
        </xdr:cNvPicPr>
      </xdr:nvPicPr>
      <xdr:blipFill>
        <a:blip xmlns:r="http://schemas.openxmlformats.org/officeDocument/2006/relationships" r:embed="rId1"/>
        <a:stretch>
          <a:fillRect/>
        </a:stretch>
      </xdr:blipFill>
      <xdr:spPr>
        <a:xfrm>
          <a:off x="18392775" y="200025"/>
          <a:ext cx="1571310" cy="1137600"/>
        </a:xfrm>
        <a:prstGeom prst="rect">
          <a:avLst/>
        </a:prstGeom>
      </xdr:spPr>
    </xdr:pic>
    <xdr:clientData/>
  </xdr:twoCellAnchor>
  <xdr:twoCellAnchor editAs="oneCell">
    <xdr:from>
      <xdr:col>102</xdr:col>
      <xdr:colOff>9525</xdr:colOff>
      <xdr:row>1</xdr:row>
      <xdr:rowOff>9525</xdr:rowOff>
    </xdr:from>
    <xdr:to>
      <xdr:col>105</xdr:col>
      <xdr:colOff>18735</xdr:colOff>
      <xdr:row>7</xdr:row>
      <xdr:rowOff>4125</xdr:rowOff>
    </xdr:to>
    <xdr:pic>
      <xdr:nvPicPr>
        <xdr:cNvPr id="5" name="Imagen 4">
          <a:extLst>
            <a:ext uri="{FF2B5EF4-FFF2-40B4-BE49-F238E27FC236}">
              <a16:creationId xmlns:a16="http://schemas.microsoft.com/office/drawing/2014/main" id="{AD91A8A6-16BE-49B3-8195-6A164E2D2EA1}"/>
            </a:ext>
          </a:extLst>
        </xdr:cNvPr>
        <xdr:cNvPicPr>
          <a:picLocks noChangeAspect="1"/>
        </xdr:cNvPicPr>
      </xdr:nvPicPr>
      <xdr:blipFill>
        <a:blip xmlns:r="http://schemas.openxmlformats.org/officeDocument/2006/relationships" r:embed="rId1"/>
        <a:stretch>
          <a:fillRect/>
        </a:stretch>
      </xdr:blipFill>
      <xdr:spPr>
        <a:xfrm>
          <a:off x="27393900" y="200025"/>
          <a:ext cx="1571310" cy="1137600"/>
        </a:xfrm>
        <a:prstGeom prst="rect">
          <a:avLst/>
        </a:prstGeom>
      </xdr:spPr>
    </xdr:pic>
    <xdr:clientData/>
  </xdr:twoCellAnchor>
  <xdr:twoCellAnchor>
    <xdr:from>
      <xdr:col>9</xdr:col>
      <xdr:colOff>85725</xdr:colOff>
      <xdr:row>45</xdr:row>
      <xdr:rowOff>161925</xdr:rowOff>
    </xdr:from>
    <xdr:to>
      <xdr:col>18</xdr:col>
      <xdr:colOff>106934</xdr:colOff>
      <xdr:row>50</xdr:row>
      <xdr:rowOff>111735</xdr:rowOff>
    </xdr:to>
    <xdr:grpSp>
      <xdr:nvGrpSpPr>
        <xdr:cNvPr id="6" name="Grupo 5">
          <a:extLst>
            <a:ext uri="{FF2B5EF4-FFF2-40B4-BE49-F238E27FC236}">
              <a16:creationId xmlns:a16="http://schemas.microsoft.com/office/drawing/2014/main" id="{E5AE4D86-81D3-45A7-98BC-B57826B668CA}"/>
            </a:ext>
          </a:extLst>
        </xdr:cNvPr>
        <xdr:cNvGrpSpPr/>
      </xdr:nvGrpSpPr>
      <xdr:grpSpPr>
        <a:xfrm>
          <a:off x="471006" y="9269537"/>
          <a:ext cx="3820507" cy="827395"/>
          <a:chOff x="8297268" y="9032570"/>
          <a:chExt cx="3812159" cy="826110"/>
        </a:xfrm>
      </xdr:grpSpPr>
      <xdr:pic>
        <xdr:nvPicPr>
          <xdr:cNvPr id="7" name="Imagen 11">
            <a:extLst>
              <a:ext uri="{FF2B5EF4-FFF2-40B4-BE49-F238E27FC236}">
                <a16:creationId xmlns:a16="http://schemas.microsoft.com/office/drawing/2014/main" id="{40056866-600F-E6BD-98F4-42A1D5B5C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7">
            <a:extLst>
              <a:ext uri="{FF2B5EF4-FFF2-40B4-BE49-F238E27FC236}">
                <a16:creationId xmlns:a16="http://schemas.microsoft.com/office/drawing/2014/main" id="{D78A6C7C-AFFC-5EEC-D3C7-C59856BCE40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2469E425-0AFA-D055-DAD5-D24E1A1C163B}"/>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40</xdr:col>
      <xdr:colOff>85725</xdr:colOff>
      <xdr:row>45</xdr:row>
      <xdr:rowOff>161925</xdr:rowOff>
    </xdr:from>
    <xdr:to>
      <xdr:col>49</xdr:col>
      <xdr:colOff>106934</xdr:colOff>
      <xdr:row>50</xdr:row>
      <xdr:rowOff>111735</xdr:rowOff>
    </xdr:to>
    <xdr:grpSp>
      <xdr:nvGrpSpPr>
        <xdr:cNvPr id="10" name="Grupo 9">
          <a:extLst>
            <a:ext uri="{FF2B5EF4-FFF2-40B4-BE49-F238E27FC236}">
              <a16:creationId xmlns:a16="http://schemas.microsoft.com/office/drawing/2014/main" id="{8D87D67E-820E-4237-AF46-274AEF8BD05C}"/>
            </a:ext>
          </a:extLst>
        </xdr:cNvPr>
        <xdr:cNvGrpSpPr/>
      </xdr:nvGrpSpPr>
      <xdr:grpSpPr>
        <a:xfrm>
          <a:off x="9525107" y="9269537"/>
          <a:ext cx="3820507" cy="827395"/>
          <a:chOff x="8297268" y="9032570"/>
          <a:chExt cx="3812159" cy="826110"/>
        </a:xfrm>
      </xdr:grpSpPr>
      <xdr:pic>
        <xdr:nvPicPr>
          <xdr:cNvPr id="11" name="Imagen 11">
            <a:extLst>
              <a:ext uri="{FF2B5EF4-FFF2-40B4-BE49-F238E27FC236}">
                <a16:creationId xmlns:a16="http://schemas.microsoft.com/office/drawing/2014/main" id="{4DB3BFB4-A62F-5B0A-0FAF-682FC332E3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1">
            <a:extLst>
              <a:ext uri="{FF2B5EF4-FFF2-40B4-BE49-F238E27FC236}">
                <a16:creationId xmlns:a16="http://schemas.microsoft.com/office/drawing/2014/main" id="{51AF8134-AAB4-3E0E-6A6C-F98C5DB9FDF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n 12">
            <a:extLst>
              <a:ext uri="{FF2B5EF4-FFF2-40B4-BE49-F238E27FC236}">
                <a16:creationId xmlns:a16="http://schemas.microsoft.com/office/drawing/2014/main" id="{B45981A1-EA4B-85B6-A0CB-7E19F4AF8088}"/>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71</xdr:col>
      <xdr:colOff>85725</xdr:colOff>
      <xdr:row>45</xdr:row>
      <xdr:rowOff>161925</xdr:rowOff>
    </xdr:from>
    <xdr:to>
      <xdr:col>80</xdr:col>
      <xdr:colOff>106934</xdr:colOff>
      <xdr:row>50</xdr:row>
      <xdr:rowOff>111735</xdr:rowOff>
    </xdr:to>
    <xdr:grpSp>
      <xdr:nvGrpSpPr>
        <xdr:cNvPr id="14" name="Grupo 13">
          <a:extLst>
            <a:ext uri="{FF2B5EF4-FFF2-40B4-BE49-F238E27FC236}">
              <a16:creationId xmlns:a16="http://schemas.microsoft.com/office/drawing/2014/main" id="{461CDC12-F954-4F40-A0C0-279ED0B1F1D2}"/>
            </a:ext>
          </a:extLst>
        </xdr:cNvPr>
        <xdr:cNvGrpSpPr/>
      </xdr:nvGrpSpPr>
      <xdr:grpSpPr>
        <a:xfrm>
          <a:off x="18579208" y="9269537"/>
          <a:ext cx="3820507" cy="827395"/>
          <a:chOff x="8297268" y="9032570"/>
          <a:chExt cx="3812159" cy="826110"/>
        </a:xfrm>
      </xdr:grpSpPr>
      <xdr:pic>
        <xdr:nvPicPr>
          <xdr:cNvPr id="15" name="Imagen 11">
            <a:extLst>
              <a:ext uri="{FF2B5EF4-FFF2-40B4-BE49-F238E27FC236}">
                <a16:creationId xmlns:a16="http://schemas.microsoft.com/office/drawing/2014/main" id="{9097E457-43A6-6C35-7D49-59CB064176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Imagen 15">
            <a:extLst>
              <a:ext uri="{FF2B5EF4-FFF2-40B4-BE49-F238E27FC236}">
                <a16:creationId xmlns:a16="http://schemas.microsoft.com/office/drawing/2014/main" id="{570A2DCB-0196-BA6B-6DB4-56D738C0BDB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Imagen 16">
            <a:extLst>
              <a:ext uri="{FF2B5EF4-FFF2-40B4-BE49-F238E27FC236}">
                <a16:creationId xmlns:a16="http://schemas.microsoft.com/office/drawing/2014/main" id="{3B8EEB2B-B704-7312-1C06-A670C443BC44}"/>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102</xdr:col>
      <xdr:colOff>85725</xdr:colOff>
      <xdr:row>45</xdr:row>
      <xdr:rowOff>161925</xdr:rowOff>
    </xdr:from>
    <xdr:to>
      <xdr:col>111</xdr:col>
      <xdr:colOff>106934</xdr:colOff>
      <xdr:row>50</xdr:row>
      <xdr:rowOff>111735</xdr:rowOff>
    </xdr:to>
    <xdr:grpSp>
      <xdr:nvGrpSpPr>
        <xdr:cNvPr id="34" name="Grupo 33">
          <a:extLst>
            <a:ext uri="{FF2B5EF4-FFF2-40B4-BE49-F238E27FC236}">
              <a16:creationId xmlns:a16="http://schemas.microsoft.com/office/drawing/2014/main" id="{B2CC0E94-E683-4E0A-A39A-D79624FCEADF}"/>
            </a:ext>
          </a:extLst>
        </xdr:cNvPr>
        <xdr:cNvGrpSpPr/>
      </xdr:nvGrpSpPr>
      <xdr:grpSpPr>
        <a:xfrm>
          <a:off x="27633309" y="9269537"/>
          <a:ext cx="3820507" cy="827395"/>
          <a:chOff x="8297268" y="9032570"/>
          <a:chExt cx="3812159" cy="826110"/>
        </a:xfrm>
      </xdr:grpSpPr>
      <xdr:pic>
        <xdr:nvPicPr>
          <xdr:cNvPr id="35" name="Imagen 11">
            <a:extLst>
              <a:ext uri="{FF2B5EF4-FFF2-40B4-BE49-F238E27FC236}">
                <a16:creationId xmlns:a16="http://schemas.microsoft.com/office/drawing/2014/main" id="{19495072-F655-1AF2-BB50-C39F9E79EC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Imagen 35">
            <a:extLst>
              <a:ext uri="{FF2B5EF4-FFF2-40B4-BE49-F238E27FC236}">
                <a16:creationId xmlns:a16="http://schemas.microsoft.com/office/drawing/2014/main" id="{C9CCE8A1-2675-2992-20CB-C0AEE78498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Imagen 36">
            <a:extLst>
              <a:ext uri="{FF2B5EF4-FFF2-40B4-BE49-F238E27FC236}">
                <a16:creationId xmlns:a16="http://schemas.microsoft.com/office/drawing/2014/main" id="{99F4BE46-B16F-6558-666B-B61DB34CE1D4}"/>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26</xdr:row>
      <xdr:rowOff>47625</xdr:rowOff>
    </xdr:from>
    <xdr:to>
      <xdr:col>11</xdr:col>
      <xdr:colOff>87884</xdr:colOff>
      <xdr:row>30</xdr:row>
      <xdr:rowOff>111735</xdr:rowOff>
    </xdr:to>
    <xdr:grpSp>
      <xdr:nvGrpSpPr>
        <xdr:cNvPr id="5" name="Grupo 4">
          <a:extLst>
            <a:ext uri="{FF2B5EF4-FFF2-40B4-BE49-F238E27FC236}">
              <a16:creationId xmlns:a16="http://schemas.microsoft.com/office/drawing/2014/main" id="{2B34E2C2-80FC-4C9A-9CFE-14F77B647F4B}"/>
            </a:ext>
          </a:extLst>
        </xdr:cNvPr>
        <xdr:cNvGrpSpPr/>
      </xdr:nvGrpSpPr>
      <xdr:grpSpPr>
        <a:xfrm>
          <a:off x="471006" y="5677007"/>
          <a:ext cx="3854968" cy="834672"/>
          <a:chOff x="8297268" y="9032570"/>
          <a:chExt cx="3812159" cy="826110"/>
        </a:xfrm>
      </xdr:grpSpPr>
      <xdr:pic>
        <xdr:nvPicPr>
          <xdr:cNvPr id="6" name="Imagen 11">
            <a:extLst>
              <a:ext uri="{FF2B5EF4-FFF2-40B4-BE49-F238E27FC236}">
                <a16:creationId xmlns:a16="http://schemas.microsoft.com/office/drawing/2014/main" id="{9E6F1376-8E18-B270-41F6-D68321D61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6">
            <a:extLst>
              <a:ext uri="{FF2B5EF4-FFF2-40B4-BE49-F238E27FC236}">
                <a16:creationId xmlns:a16="http://schemas.microsoft.com/office/drawing/2014/main" id="{0CF5CEF3-B171-8533-A55C-F9B47A6FD1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n 7">
            <a:extLst>
              <a:ext uri="{FF2B5EF4-FFF2-40B4-BE49-F238E27FC236}">
                <a16:creationId xmlns:a16="http://schemas.microsoft.com/office/drawing/2014/main" id="{2A338413-19CD-294C-0BB0-8080F1B58E34}"/>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9525</xdr:colOff>
      <xdr:row>1</xdr:row>
      <xdr:rowOff>9525</xdr:rowOff>
    </xdr:from>
    <xdr:to>
      <xdr:col>5</xdr:col>
      <xdr:colOff>56835</xdr:colOff>
      <xdr:row>7</xdr:row>
      <xdr:rowOff>4125</xdr:rowOff>
    </xdr:to>
    <xdr:pic>
      <xdr:nvPicPr>
        <xdr:cNvPr id="9" name="Imagen 8">
          <a:extLst>
            <a:ext uri="{FF2B5EF4-FFF2-40B4-BE49-F238E27FC236}">
              <a16:creationId xmlns:a16="http://schemas.microsoft.com/office/drawing/2014/main" id="{5B968C92-B40A-45B1-A0DF-4178661BE6CE}"/>
            </a:ext>
          </a:extLst>
        </xdr:cNvPr>
        <xdr:cNvPicPr>
          <a:picLocks noChangeAspect="1"/>
        </xdr:cNvPicPr>
      </xdr:nvPicPr>
      <xdr:blipFill>
        <a:blip xmlns:r="http://schemas.openxmlformats.org/officeDocument/2006/relationships" r:embed="rId5"/>
        <a:stretch>
          <a:fillRect/>
        </a:stretch>
      </xdr:blipFill>
      <xdr:spPr>
        <a:xfrm>
          <a:off x="390525" y="200025"/>
          <a:ext cx="1571310" cy="113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275910</xdr:colOff>
      <xdr:row>7</xdr:row>
      <xdr:rowOff>4125</xdr:rowOff>
    </xdr:to>
    <xdr:pic>
      <xdr:nvPicPr>
        <xdr:cNvPr id="2" name="Imagen 1">
          <a:extLst>
            <a:ext uri="{FF2B5EF4-FFF2-40B4-BE49-F238E27FC236}">
              <a16:creationId xmlns:a16="http://schemas.microsoft.com/office/drawing/2014/main" id="{28AC5D3A-95CC-4D37-8873-3EF24EAFBF5D}"/>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1</xdr:col>
      <xdr:colOff>85725</xdr:colOff>
      <xdr:row>26</xdr:row>
      <xdr:rowOff>47625</xdr:rowOff>
    </xdr:from>
    <xdr:to>
      <xdr:col>10</xdr:col>
      <xdr:colOff>310134</xdr:colOff>
      <xdr:row>30</xdr:row>
      <xdr:rowOff>111735</xdr:rowOff>
    </xdr:to>
    <xdr:grpSp>
      <xdr:nvGrpSpPr>
        <xdr:cNvPr id="3" name="Grupo 2">
          <a:extLst>
            <a:ext uri="{FF2B5EF4-FFF2-40B4-BE49-F238E27FC236}">
              <a16:creationId xmlns:a16="http://schemas.microsoft.com/office/drawing/2014/main" id="{6EA761BC-C932-4A85-942F-D524F50D8399}"/>
            </a:ext>
          </a:extLst>
        </xdr:cNvPr>
        <xdr:cNvGrpSpPr/>
      </xdr:nvGrpSpPr>
      <xdr:grpSpPr>
        <a:xfrm>
          <a:off x="456699" y="6163678"/>
          <a:ext cx="3813830" cy="826110"/>
          <a:chOff x="8297268" y="9032570"/>
          <a:chExt cx="3812159" cy="826110"/>
        </a:xfrm>
      </xdr:grpSpPr>
      <xdr:pic>
        <xdr:nvPicPr>
          <xdr:cNvPr id="4" name="Imagen 11">
            <a:extLst>
              <a:ext uri="{FF2B5EF4-FFF2-40B4-BE49-F238E27FC236}">
                <a16:creationId xmlns:a16="http://schemas.microsoft.com/office/drawing/2014/main" id="{3654E155-4EC8-27E9-4EA2-4CE6C24994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631C5CA6-1C11-F605-52BF-6E956F08991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611B4164-E873-389A-D7D0-36B30A9EECED}"/>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99917</xdr:colOff>
      <xdr:row>72</xdr:row>
      <xdr:rowOff>24282</xdr:rowOff>
    </xdr:from>
    <xdr:to>
      <xdr:col>5</xdr:col>
      <xdr:colOff>3185001</xdr:colOff>
      <xdr:row>75</xdr:row>
      <xdr:rowOff>144422</xdr:rowOff>
    </xdr:to>
    <xdr:grpSp>
      <xdr:nvGrpSpPr>
        <xdr:cNvPr id="3" name="Grupo 2">
          <a:extLst>
            <a:ext uri="{FF2B5EF4-FFF2-40B4-BE49-F238E27FC236}">
              <a16:creationId xmlns:a16="http://schemas.microsoft.com/office/drawing/2014/main" id="{FFE5B8BE-2C5D-4A91-AE1C-55E4BF51EF47}"/>
            </a:ext>
          </a:extLst>
        </xdr:cNvPr>
        <xdr:cNvGrpSpPr/>
      </xdr:nvGrpSpPr>
      <xdr:grpSpPr>
        <a:xfrm>
          <a:off x="469254" y="14049359"/>
          <a:ext cx="3823757" cy="849094"/>
          <a:chOff x="8297268" y="9032570"/>
          <a:chExt cx="3812159" cy="826110"/>
        </a:xfrm>
      </xdr:grpSpPr>
      <xdr:pic>
        <xdr:nvPicPr>
          <xdr:cNvPr id="4" name="Imagen 11">
            <a:extLst>
              <a:ext uri="{FF2B5EF4-FFF2-40B4-BE49-F238E27FC236}">
                <a16:creationId xmlns:a16="http://schemas.microsoft.com/office/drawing/2014/main" id="{D45F9CD0-F029-CE3B-894D-35B62DA24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896705F-6410-39CF-1425-6FE7C0146A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a:extLst>
              <a:ext uri="{FF2B5EF4-FFF2-40B4-BE49-F238E27FC236}">
                <a16:creationId xmlns:a16="http://schemas.microsoft.com/office/drawing/2014/main" id="{2B9DCEFA-642D-F8F2-B519-0D396A3EAFE6}"/>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11206</xdr:colOff>
      <xdr:row>1</xdr:row>
      <xdr:rowOff>11206</xdr:rowOff>
    </xdr:from>
    <xdr:to>
      <xdr:col>5</xdr:col>
      <xdr:colOff>852266</xdr:colOff>
      <xdr:row>7</xdr:row>
      <xdr:rowOff>5806</xdr:rowOff>
    </xdr:to>
    <xdr:pic>
      <xdr:nvPicPr>
        <xdr:cNvPr id="10" name="Imagen 9">
          <a:extLst>
            <a:ext uri="{FF2B5EF4-FFF2-40B4-BE49-F238E27FC236}">
              <a16:creationId xmlns:a16="http://schemas.microsoft.com/office/drawing/2014/main" id="{E94D2A95-A6EB-4CCF-BA2D-5C8D2452E37C}"/>
            </a:ext>
          </a:extLst>
        </xdr:cNvPr>
        <xdr:cNvPicPr>
          <a:picLocks noChangeAspect="1"/>
        </xdr:cNvPicPr>
      </xdr:nvPicPr>
      <xdr:blipFill>
        <a:blip xmlns:r="http://schemas.openxmlformats.org/officeDocument/2006/relationships" r:embed="rId5"/>
        <a:stretch>
          <a:fillRect/>
        </a:stretch>
      </xdr:blipFill>
      <xdr:spPr>
        <a:xfrm>
          <a:off x="381000" y="201706"/>
          <a:ext cx="1580648" cy="113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5" name="Imagen 4">
          <a:extLst>
            <a:ext uri="{FF2B5EF4-FFF2-40B4-BE49-F238E27FC236}">
              <a16:creationId xmlns:a16="http://schemas.microsoft.com/office/drawing/2014/main" id="{F055BC86-8330-46F3-9242-DE2198D98A6E}"/>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A4F5FA34-86A7-4040-B272-06246711B9E6}"/>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FCA4A1BA-C0CB-7DC1-EBA9-9F64C8AF7A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7EFFEAF9-C20E-5471-E482-5A3EF36841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E097426C-A9D0-F591-6B9F-8DC28173262A}"/>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2" name="Imagen 1">
          <a:extLst>
            <a:ext uri="{FF2B5EF4-FFF2-40B4-BE49-F238E27FC236}">
              <a16:creationId xmlns:a16="http://schemas.microsoft.com/office/drawing/2014/main" id="{F477FF1A-96DA-4201-977B-C3067F070E38}"/>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3" name="Grupo 2">
          <a:extLst>
            <a:ext uri="{FF2B5EF4-FFF2-40B4-BE49-F238E27FC236}">
              <a16:creationId xmlns:a16="http://schemas.microsoft.com/office/drawing/2014/main" id="{52968AD6-D0A1-43F3-AE72-0763032B2665}"/>
            </a:ext>
          </a:extLst>
        </xdr:cNvPr>
        <xdr:cNvGrpSpPr/>
      </xdr:nvGrpSpPr>
      <xdr:grpSpPr>
        <a:xfrm>
          <a:off x="457200" y="8620125"/>
          <a:ext cx="3815334" cy="826110"/>
          <a:chOff x="8297268" y="9032570"/>
          <a:chExt cx="3812159" cy="826110"/>
        </a:xfrm>
      </xdr:grpSpPr>
      <xdr:pic>
        <xdr:nvPicPr>
          <xdr:cNvPr id="4" name="Imagen 11">
            <a:extLst>
              <a:ext uri="{FF2B5EF4-FFF2-40B4-BE49-F238E27FC236}">
                <a16:creationId xmlns:a16="http://schemas.microsoft.com/office/drawing/2014/main" id="{9D3D781C-C1F9-67EA-A0C5-98626BAF38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9097AD7F-1E1D-F617-E6D9-8EB90E5777F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4CE0A93A-B37F-5633-ED54-5E8E5C3F3B1C}"/>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4</xdr:col>
      <xdr:colOff>1199835</xdr:colOff>
      <xdr:row>7</xdr:row>
      <xdr:rowOff>4125</xdr:rowOff>
    </xdr:to>
    <xdr:pic>
      <xdr:nvPicPr>
        <xdr:cNvPr id="6" name="Imagen 5">
          <a:extLst>
            <a:ext uri="{FF2B5EF4-FFF2-40B4-BE49-F238E27FC236}">
              <a16:creationId xmlns:a16="http://schemas.microsoft.com/office/drawing/2014/main" id="{F7E720CE-4FA8-44EE-987E-D68E36AA9A2D}"/>
            </a:ext>
          </a:extLst>
        </xdr:cNvPr>
        <xdr:cNvPicPr>
          <a:picLocks noChangeAspect="1"/>
        </xdr:cNvPicPr>
      </xdr:nvPicPr>
      <xdr:blipFill>
        <a:blip xmlns:r="http://schemas.openxmlformats.org/officeDocument/2006/relationships" r:embed="rId1"/>
        <a:stretch>
          <a:fillRect/>
        </a:stretch>
      </xdr:blipFill>
      <xdr:spPr>
        <a:xfrm>
          <a:off x="381000" y="200025"/>
          <a:ext cx="1571310" cy="1137600"/>
        </a:xfrm>
        <a:prstGeom prst="rect">
          <a:avLst/>
        </a:prstGeom>
      </xdr:spPr>
    </xdr:pic>
    <xdr:clientData/>
  </xdr:twoCellAnchor>
  <xdr:twoCellAnchor>
    <xdr:from>
      <xdr:col>3</xdr:col>
      <xdr:colOff>85725</xdr:colOff>
      <xdr:row>32</xdr:row>
      <xdr:rowOff>47625</xdr:rowOff>
    </xdr:from>
    <xdr:to>
      <xdr:col>4</xdr:col>
      <xdr:colOff>3520059</xdr:colOff>
      <xdr:row>36</xdr:row>
      <xdr:rowOff>111735</xdr:rowOff>
    </xdr:to>
    <xdr:grpSp>
      <xdr:nvGrpSpPr>
        <xdr:cNvPr id="7" name="Grupo 6">
          <a:extLst>
            <a:ext uri="{FF2B5EF4-FFF2-40B4-BE49-F238E27FC236}">
              <a16:creationId xmlns:a16="http://schemas.microsoft.com/office/drawing/2014/main" id="{D53BB34B-4706-4DB0-8537-5D081C54DA5A}"/>
            </a:ext>
          </a:extLst>
        </xdr:cNvPr>
        <xdr:cNvGrpSpPr/>
      </xdr:nvGrpSpPr>
      <xdr:grpSpPr>
        <a:xfrm>
          <a:off x="457200" y="8620125"/>
          <a:ext cx="3815334" cy="826110"/>
          <a:chOff x="8297268" y="9032570"/>
          <a:chExt cx="3812159" cy="826110"/>
        </a:xfrm>
      </xdr:grpSpPr>
      <xdr:pic>
        <xdr:nvPicPr>
          <xdr:cNvPr id="8" name="Imagen 11">
            <a:extLst>
              <a:ext uri="{FF2B5EF4-FFF2-40B4-BE49-F238E27FC236}">
                <a16:creationId xmlns:a16="http://schemas.microsoft.com/office/drawing/2014/main" id="{4EB87E40-7554-44C6-2E8F-C2C156F2B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7268" y="9127601"/>
            <a:ext cx="1345715" cy="63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F3DCA243-8C91-2A97-E125-1179E1AE25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9775" y="9032570"/>
            <a:ext cx="806461" cy="8261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a:extLst>
              <a:ext uri="{FF2B5EF4-FFF2-40B4-BE49-F238E27FC236}">
                <a16:creationId xmlns:a16="http://schemas.microsoft.com/office/drawing/2014/main" id="{4B3CCCF8-21D2-C337-D14C-A3D388E6DE94}"/>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0763027" y="9043575"/>
            <a:ext cx="1346400" cy="804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4165-90B0-46A6-9C03-3D7A11E50754}">
  <sheetPr>
    <tabColor rgb="FFB8D637"/>
  </sheetPr>
  <dimension ref="A1:P66"/>
  <sheetViews>
    <sheetView showGridLines="0" tabSelected="1" zoomScaleNormal="100" workbookViewId="0">
      <selection activeCell="B9" sqref="B9:P9"/>
    </sheetView>
  </sheetViews>
  <sheetFormatPr baseColWidth="10" defaultColWidth="5.5703125" defaultRowHeight="20.100000000000001" customHeight="1" x14ac:dyDescent="0.4"/>
  <cols>
    <col min="1" max="16384" width="5.5703125" style="77"/>
  </cols>
  <sheetData>
    <row r="1" spans="1:16" s="87" customFormat="1" ht="15" customHeight="1" x14ac:dyDescent="0.25">
      <c r="A1" s="146" t="s">
        <v>238</v>
      </c>
    </row>
    <row r="2" spans="1:16" s="87" customFormat="1" ht="15" customHeight="1" x14ac:dyDescent="0.25"/>
    <row r="3" spans="1:16" s="87" customFormat="1" ht="15" customHeight="1" x14ac:dyDescent="0.25"/>
    <row r="4" spans="1:16" s="87" customFormat="1" ht="15" customHeight="1" x14ac:dyDescent="0.25"/>
    <row r="5" spans="1:16" s="87" customFormat="1" ht="15" customHeight="1" x14ac:dyDescent="0.25"/>
    <row r="6" spans="1:16" s="87" customFormat="1" ht="15" customHeight="1" x14ac:dyDescent="0.25"/>
    <row r="7" spans="1:16" s="87" customFormat="1" ht="15" customHeight="1" x14ac:dyDescent="0.25"/>
    <row r="8" spans="1:16" s="87" customFormat="1" ht="15" customHeight="1" thickBot="1" x14ac:dyDescent="0.3"/>
    <row r="9" spans="1:16" ht="39.950000000000003" customHeight="1" thickBot="1" x14ac:dyDescent="0.45">
      <c r="B9" s="180" t="s">
        <v>232</v>
      </c>
      <c r="C9" s="181"/>
      <c r="D9" s="181"/>
      <c r="E9" s="181"/>
      <c r="F9" s="181"/>
      <c r="G9" s="181"/>
      <c r="H9" s="181"/>
      <c r="I9" s="181"/>
      <c r="J9" s="181"/>
      <c r="K9" s="181"/>
      <c r="L9" s="181"/>
      <c r="M9" s="181"/>
      <c r="N9" s="181"/>
      <c r="O9" s="181"/>
      <c r="P9" s="182"/>
    </row>
    <row r="10" spans="1:16" ht="20.100000000000001" customHeight="1" thickBot="1" x14ac:dyDescent="0.45"/>
    <row r="11" spans="1:16" ht="20.100000000000001" customHeight="1" thickBot="1" x14ac:dyDescent="0.45">
      <c r="B11" s="175" t="s">
        <v>200</v>
      </c>
      <c r="C11" s="176"/>
      <c r="D11" s="176"/>
      <c r="E11" s="176"/>
      <c r="F11" s="176"/>
      <c r="G11" s="176"/>
      <c r="H11" s="176"/>
      <c r="I11" s="176"/>
      <c r="J11" s="176"/>
      <c r="K11" s="176"/>
      <c r="L11" s="176"/>
      <c r="M11" s="176"/>
      <c r="N11" s="176"/>
      <c r="O11" s="176"/>
      <c r="P11" s="177"/>
    </row>
    <row r="12" spans="1:16" ht="9.9499999999999993" customHeight="1" x14ac:dyDescent="0.4"/>
    <row r="13" spans="1:16" ht="39.950000000000003" customHeight="1" x14ac:dyDescent="0.4">
      <c r="B13" s="178" t="s">
        <v>201</v>
      </c>
      <c r="C13" s="178"/>
      <c r="D13" s="178"/>
      <c r="E13" s="178"/>
      <c r="F13" s="178"/>
      <c r="G13" s="178"/>
      <c r="H13" s="178"/>
      <c r="I13" s="178"/>
      <c r="J13" s="178"/>
      <c r="K13" s="178"/>
      <c r="L13" s="178"/>
      <c r="M13" s="178"/>
      <c r="N13" s="178"/>
      <c r="O13" s="178"/>
      <c r="P13" s="178"/>
    </row>
    <row r="14" spans="1:16" ht="9.9499999999999993" customHeight="1" x14ac:dyDescent="0.4">
      <c r="B14" s="78"/>
      <c r="C14" s="78"/>
      <c r="D14" s="78"/>
      <c r="E14" s="78"/>
      <c r="F14" s="78"/>
      <c r="G14" s="78"/>
      <c r="H14" s="78"/>
      <c r="I14" s="78"/>
      <c r="J14" s="78"/>
      <c r="K14" s="78"/>
      <c r="L14" s="78"/>
      <c r="M14" s="78"/>
      <c r="N14" s="78"/>
      <c r="O14" s="78"/>
      <c r="P14" s="78"/>
    </row>
    <row r="15" spans="1:16" ht="60" customHeight="1" x14ac:dyDescent="0.4">
      <c r="B15" s="178" t="s">
        <v>202</v>
      </c>
      <c r="C15" s="178"/>
      <c r="D15" s="178"/>
      <c r="E15" s="178"/>
      <c r="F15" s="178"/>
      <c r="G15" s="178"/>
      <c r="H15" s="178"/>
      <c r="I15" s="178"/>
      <c r="J15" s="178"/>
      <c r="K15" s="178"/>
      <c r="L15" s="178"/>
      <c r="M15" s="178"/>
      <c r="N15" s="178"/>
      <c r="O15" s="178"/>
      <c r="P15" s="178"/>
    </row>
    <row r="16" spans="1:16" ht="9.9499999999999993" customHeight="1" x14ac:dyDescent="0.4">
      <c r="B16" s="78"/>
      <c r="C16" s="78"/>
      <c r="D16" s="78"/>
      <c r="E16" s="78"/>
      <c r="F16" s="78"/>
      <c r="G16" s="78"/>
      <c r="H16" s="78"/>
      <c r="I16" s="78"/>
      <c r="J16" s="78"/>
      <c r="K16" s="78"/>
      <c r="L16" s="78"/>
      <c r="M16" s="78"/>
      <c r="N16" s="78"/>
      <c r="O16" s="78"/>
      <c r="P16" s="78"/>
    </row>
    <row r="17" spans="2:16" ht="39.950000000000003" customHeight="1" x14ac:dyDescent="0.4">
      <c r="B17" s="178" t="s">
        <v>203</v>
      </c>
      <c r="C17" s="178"/>
      <c r="D17" s="178"/>
      <c r="E17" s="178"/>
      <c r="F17" s="178"/>
      <c r="G17" s="178"/>
      <c r="H17" s="178"/>
      <c r="I17" s="178"/>
      <c r="J17" s="178"/>
      <c r="K17" s="178"/>
      <c r="L17" s="178"/>
      <c r="M17" s="178"/>
      <c r="N17" s="178"/>
      <c r="O17" s="178"/>
      <c r="P17" s="178"/>
    </row>
    <row r="18" spans="2:16" ht="9.9499999999999993" customHeight="1" x14ac:dyDescent="0.4">
      <c r="B18" s="78"/>
      <c r="C18" s="78"/>
      <c r="D18" s="78"/>
      <c r="E18" s="78"/>
      <c r="F18" s="78"/>
      <c r="G18" s="78"/>
      <c r="H18" s="78"/>
      <c r="I18" s="78"/>
      <c r="J18" s="78"/>
      <c r="K18" s="78"/>
      <c r="L18" s="78"/>
      <c r="M18" s="78"/>
      <c r="N18" s="78"/>
      <c r="O18" s="78"/>
      <c r="P18" s="78"/>
    </row>
    <row r="19" spans="2:16" ht="80.099999999999994" customHeight="1" x14ac:dyDescent="0.4">
      <c r="B19" s="178" t="s">
        <v>208</v>
      </c>
      <c r="C19" s="178"/>
      <c r="D19" s="178"/>
      <c r="E19" s="178"/>
      <c r="F19" s="178"/>
      <c r="G19" s="178"/>
      <c r="H19" s="178"/>
      <c r="I19" s="178"/>
      <c r="J19" s="178"/>
      <c r="K19" s="178"/>
      <c r="L19" s="178"/>
      <c r="M19" s="178"/>
      <c r="N19" s="178"/>
      <c r="O19" s="178"/>
      <c r="P19" s="178"/>
    </row>
    <row r="20" spans="2:16" ht="20.100000000000001" customHeight="1" thickBot="1" x14ac:dyDescent="0.45"/>
    <row r="21" spans="2:16" ht="20.100000000000001" customHeight="1" thickBot="1" x14ac:dyDescent="0.45">
      <c r="B21" s="175" t="s">
        <v>204</v>
      </c>
      <c r="C21" s="176"/>
      <c r="D21" s="176"/>
      <c r="E21" s="176"/>
      <c r="F21" s="176"/>
      <c r="G21" s="176"/>
      <c r="H21" s="176"/>
      <c r="I21" s="176"/>
      <c r="J21" s="176"/>
      <c r="K21" s="176"/>
      <c r="L21" s="176"/>
      <c r="M21" s="176"/>
      <c r="N21" s="176"/>
      <c r="O21" s="176"/>
      <c r="P21" s="177"/>
    </row>
    <row r="22" spans="2:16" ht="9.9499999999999993" customHeight="1" x14ac:dyDescent="0.4"/>
    <row r="23" spans="2:16" ht="20.100000000000001" customHeight="1" x14ac:dyDescent="0.4">
      <c r="B23" s="178" t="s">
        <v>205</v>
      </c>
      <c r="C23" s="178"/>
      <c r="D23" s="178"/>
      <c r="E23" s="178"/>
      <c r="F23" s="178"/>
      <c r="G23" s="178"/>
      <c r="H23" s="178"/>
      <c r="I23" s="178"/>
      <c r="J23" s="178"/>
      <c r="K23" s="178"/>
      <c r="L23" s="178"/>
      <c r="M23" s="178"/>
      <c r="N23" s="178"/>
      <c r="O23" s="178"/>
      <c r="P23" s="178"/>
    </row>
    <row r="24" spans="2:16" ht="9.9499999999999993" customHeight="1" x14ac:dyDescent="0.4">
      <c r="B24" s="78"/>
      <c r="C24" s="78"/>
      <c r="D24" s="78"/>
      <c r="E24" s="78"/>
      <c r="F24" s="78"/>
      <c r="G24" s="78"/>
      <c r="H24" s="78"/>
      <c r="I24" s="78"/>
      <c r="J24" s="78"/>
      <c r="K24" s="78"/>
      <c r="L24" s="78"/>
      <c r="M24" s="78"/>
      <c r="N24" s="78"/>
      <c r="O24" s="78"/>
      <c r="P24" s="78"/>
    </row>
    <row r="25" spans="2:16" ht="20.100000000000001" customHeight="1" x14ac:dyDescent="0.4">
      <c r="B25" s="178" t="s">
        <v>206</v>
      </c>
      <c r="C25" s="178"/>
      <c r="D25" s="178"/>
      <c r="E25" s="178"/>
      <c r="F25" s="178"/>
      <c r="G25" s="178"/>
      <c r="H25" s="178"/>
      <c r="I25" s="178"/>
      <c r="J25" s="178"/>
      <c r="K25" s="178"/>
      <c r="L25" s="178"/>
      <c r="M25" s="178"/>
      <c r="N25" s="178"/>
      <c r="O25" s="178"/>
      <c r="P25" s="178"/>
    </row>
    <row r="26" spans="2:16" ht="9.9499999999999993" customHeight="1" x14ac:dyDescent="0.4">
      <c r="B26" s="78"/>
      <c r="C26" s="78"/>
      <c r="D26" s="78"/>
      <c r="E26" s="78"/>
      <c r="F26" s="78"/>
      <c r="G26" s="78"/>
      <c r="H26" s="78"/>
      <c r="I26" s="78"/>
      <c r="J26" s="78"/>
      <c r="K26" s="78"/>
      <c r="L26" s="78"/>
      <c r="M26" s="78"/>
      <c r="N26" s="78"/>
      <c r="O26" s="78"/>
      <c r="P26" s="78"/>
    </row>
    <row r="27" spans="2:16" ht="39.950000000000003" customHeight="1" x14ac:dyDescent="0.4">
      <c r="B27" s="178" t="s">
        <v>207</v>
      </c>
      <c r="C27" s="178"/>
      <c r="D27" s="178"/>
      <c r="E27" s="178"/>
      <c r="F27" s="178"/>
      <c r="G27" s="178"/>
      <c r="H27" s="178"/>
      <c r="I27" s="178"/>
      <c r="J27" s="178"/>
      <c r="K27" s="178"/>
      <c r="L27" s="178"/>
      <c r="M27" s="178"/>
      <c r="N27" s="178"/>
      <c r="O27" s="178"/>
      <c r="P27" s="178"/>
    </row>
    <row r="28" spans="2:16" ht="9.9499999999999993" customHeight="1" x14ac:dyDescent="0.4"/>
    <row r="29" spans="2:16" ht="39.950000000000003" customHeight="1" x14ac:dyDescent="0.4">
      <c r="B29" s="178" t="s">
        <v>209</v>
      </c>
      <c r="C29" s="178"/>
      <c r="D29" s="178"/>
      <c r="E29" s="178"/>
      <c r="F29" s="178"/>
      <c r="G29" s="178"/>
      <c r="H29" s="178"/>
      <c r="I29" s="178"/>
      <c r="J29" s="178"/>
      <c r="K29" s="178"/>
      <c r="L29" s="178"/>
      <c r="M29" s="178"/>
      <c r="N29" s="178"/>
      <c r="O29" s="178"/>
      <c r="P29" s="178"/>
    </row>
    <row r="30" spans="2:16" ht="9.9499999999999993" customHeight="1" x14ac:dyDescent="0.4"/>
    <row r="31" spans="2:16" ht="39.950000000000003" customHeight="1" x14ac:dyDescent="0.4">
      <c r="B31" s="178" t="s">
        <v>210</v>
      </c>
      <c r="C31" s="178"/>
      <c r="D31" s="178"/>
      <c r="E31" s="178"/>
      <c r="F31" s="178"/>
      <c r="G31" s="178"/>
      <c r="H31" s="178"/>
      <c r="I31" s="178"/>
      <c r="J31" s="178"/>
      <c r="K31" s="178"/>
      <c r="L31" s="178"/>
      <c r="M31" s="178"/>
      <c r="N31" s="178"/>
      <c r="O31" s="178"/>
      <c r="P31" s="178"/>
    </row>
    <row r="32" spans="2:16" ht="20.100000000000001" customHeight="1" thickBot="1" x14ac:dyDescent="0.45"/>
    <row r="33" spans="2:16" ht="20.100000000000001" customHeight="1" thickBot="1" x14ac:dyDescent="0.45">
      <c r="B33" s="175" t="s">
        <v>211</v>
      </c>
      <c r="C33" s="176"/>
      <c r="D33" s="176"/>
      <c r="E33" s="176"/>
      <c r="F33" s="176"/>
      <c r="G33" s="176"/>
      <c r="H33" s="176"/>
      <c r="I33" s="176"/>
      <c r="J33" s="176"/>
      <c r="K33" s="176"/>
      <c r="L33" s="176"/>
      <c r="M33" s="176"/>
      <c r="N33" s="176"/>
      <c r="O33" s="176"/>
      <c r="P33" s="177"/>
    </row>
    <row r="34" spans="2:16" ht="9.9499999999999993" customHeight="1" x14ac:dyDescent="0.4"/>
    <row r="35" spans="2:16" ht="39.950000000000003" customHeight="1" x14ac:dyDescent="0.4">
      <c r="B35" s="178" t="s">
        <v>212</v>
      </c>
      <c r="C35" s="178"/>
      <c r="D35" s="178"/>
      <c r="E35" s="178"/>
      <c r="F35" s="178"/>
      <c r="G35" s="178"/>
      <c r="H35" s="178"/>
      <c r="I35" s="178"/>
      <c r="J35" s="178"/>
      <c r="K35" s="178"/>
      <c r="L35" s="178"/>
      <c r="M35" s="178"/>
      <c r="N35" s="178"/>
      <c r="O35" s="178"/>
      <c r="P35" s="178"/>
    </row>
    <row r="36" spans="2:16" ht="9.9499999999999993" customHeight="1" x14ac:dyDescent="0.4"/>
    <row r="37" spans="2:16" ht="20.100000000000001" customHeight="1" x14ac:dyDescent="0.4">
      <c r="B37" s="178" t="s">
        <v>213</v>
      </c>
      <c r="C37" s="178"/>
      <c r="D37" s="178"/>
      <c r="E37" s="178"/>
      <c r="F37" s="178"/>
      <c r="G37" s="178"/>
      <c r="H37" s="178"/>
      <c r="I37" s="178"/>
      <c r="J37" s="178"/>
      <c r="K37" s="178"/>
      <c r="L37" s="178"/>
      <c r="M37" s="178"/>
      <c r="N37" s="178"/>
      <c r="O37" s="178"/>
      <c r="P37" s="178"/>
    </row>
    <row r="38" spans="2:16" ht="9.9499999999999993" customHeight="1" x14ac:dyDescent="0.4">
      <c r="B38" s="78"/>
      <c r="C38" s="78"/>
      <c r="D38" s="78"/>
      <c r="E38" s="78"/>
      <c r="F38" s="78"/>
      <c r="G38" s="78"/>
      <c r="H38" s="78"/>
      <c r="I38" s="78"/>
      <c r="J38" s="78"/>
      <c r="K38" s="78"/>
      <c r="L38" s="78"/>
      <c r="M38" s="78"/>
      <c r="N38" s="78"/>
      <c r="O38" s="78"/>
      <c r="P38" s="78"/>
    </row>
    <row r="39" spans="2:16" ht="39.950000000000003" customHeight="1" x14ac:dyDescent="0.4">
      <c r="B39" s="178" t="s">
        <v>214</v>
      </c>
      <c r="C39" s="178"/>
      <c r="D39" s="178"/>
      <c r="E39" s="178"/>
      <c r="F39" s="178"/>
      <c r="G39" s="178"/>
      <c r="H39" s="178"/>
      <c r="I39" s="178"/>
      <c r="J39" s="178"/>
      <c r="K39" s="178"/>
      <c r="L39" s="178"/>
      <c r="M39" s="178"/>
      <c r="N39" s="178"/>
      <c r="O39" s="178"/>
      <c r="P39" s="178"/>
    </row>
    <row r="40" spans="2:16" ht="20.100000000000001" customHeight="1" thickBot="1" x14ac:dyDescent="0.45"/>
    <row r="41" spans="2:16" ht="20.100000000000001" customHeight="1" thickBot="1" x14ac:dyDescent="0.45">
      <c r="B41" s="175" t="s">
        <v>216</v>
      </c>
      <c r="C41" s="176"/>
      <c r="D41" s="176"/>
      <c r="E41" s="176"/>
      <c r="F41" s="176"/>
      <c r="G41" s="176"/>
      <c r="H41" s="176"/>
      <c r="I41" s="176"/>
      <c r="J41" s="176"/>
      <c r="K41" s="176"/>
      <c r="L41" s="176"/>
      <c r="M41" s="176"/>
      <c r="N41" s="176"/>
      <c r="O41" s="176"/>
      <c r="P41" s="177"/>
    </row>
    <row r="42" spans="2:16" ht="9.9499999999999993" customHeight="1" x14ac:dyDescent="0.4"/>
    <row r="43" spans="2:16" ht="60" customHeight="1" x14ac:dyDescent="0.4">
      <c r="B43" s="178" t="s">
        <v>215</v>
      </c>
      <c r="C43" s="178"/>
      <c r="D43" s="178"/>
      <c r="E43" s="178"/>
      <c r="F43" s="178"/>
      <c r="G43" s="178"/>
      <c r="H43" s="178"/>
      <c r="I43" s="178"/>
      <c r="J43" s="178"/>
      <c r="K43" s="178"/>
      <c r="L43" s="178"/>
      <c r="M43" s="178"/>
      <c r="N43" s="178"/>
      <c r="O43" s="178"/>
      <c r="P43" s="178"/>
    </row>
    <row r="44" spans="2:16" ht="20.100000000000001" customHeight="1" thickBot="1" x14ac:dyDescent="0.45"/>
    <row r="45" spans="2:16" ht="20.100000000000001" customHeight="1" thickBot="1" x14ac:dyDescent="0.45">
      <c r="B45" s="175" t="s">
        <v>217</v>
      </c>
      <c r="C45" s="176"/>
      <c r="D45" s="176"/>
      <c r="E45" s="176"/>
      <c r="F45" s="176"/>
      <c r="G45" s="176"/>
      <c r="H45" s="176"/>
      <c r="I45" s="176"/>
      <c r="J45" s="176"/>
      <c r="K45" s="176"/>
      <c r="L45" s="176"/>
      <c r="M45" s="176"/>
      <c r="N45" s="176"/>
      <c r="O45" s="176"/>
      <c r="P45" s="177"/>
    </row>
    <row r="46" spans="2:16" ht="9.9499999999999993" customHeight="1" x14ac:dyDescent="0.4"/>
    <row r="47" spans="2:16" ht="80.099999999999994" customHeight="1" x14ac:dyDescent="0.4">
      <c r="B47" s="178" t="s">
        <v>225</v>
      </c>
      <c r="C47" s="178"/>
      <c r="D47" s="178"/>
      <c r="E47" s="178"/>
      <c r="F47" s="178"/>
      <c r="G47" s="178"/>
      <c r="H47" s="178"/>
      <c r="I47" s="178"/>
      <c r="J47" s="178"/>
      <c r="K47" s="178"/>
      <c r="L47" s="178"/>
      <c r="M47" s="178"/>
      <c r="N47" s="178"/>
      <c r="O47" s="178"/>
      <c r="P47" s="178"/>
    </row>
    <row r="48" spans="2:16" ht="9.9499999999999993" customHeight="1" x14ac:dyDescent="0.4">
      <c r="B48" s="78"/>
      <c r="C48" s="78"/>
      <c r="D48" s="78"/>
      <c r="E48" s="78"/>
      <c r="F48" s="78"/>
      <c r="G48" s="78"/>
      <c r="H48" s="78"/>
      <c r="I48" s="78"/>
      <c r="J48" s="78"/>
      <c r="K48" s="78"/>
      <c r="L48" s="78"/>
      <c r="M48" s="78"/>
      <c r="N48" s="78"/>
      <c r="O48" s="78"/>
      <c r="P48" s="78"/>
    </row>
    <row r="49" spans="2:16" ht="39.950000000000003" customHeight="1" x14ac:dyDescent="0.4">
      <c r="B49" s="178" t="s">
        <v>218</v>
      </c>
      <c r="C49" s="178"/>
      <c r="D49" s="178"/>
      <c r="E49" s="178"/>
      <c r="F49" s="178"/>
      <c r="G49" s="178"/>
      <c r="H49" s="178"/>
      <c r="I49" s="178"/>
      <c r="J49" s="178"/>
      <c r="K49" s="178"/>
      <c r="L49" s="178"/>
      <c r="M49" s="178"/>
      <c r="N49" s="178"/>
      <c r="O49" s="178"/>
      <c r="P49" s="178"/>
    </row>
    <row r="50" spans="2:16" ht="75" customHeight="1" x14ac:dyDescent="0.4">
      <c r="B50" s="179" t="s">
        <v>219</v>
      </c>
      <c r="C50" s="179"/>
      <c r="D50" s="179"/>
      <c r="E50" s="179"/>
      <c r="F50" s="179"/>
      <c r="G50" s="179"/>
      <c r="H50" s="179"/>
      <c r="I50" s="179"/>
      <c r="J50" s="179"/>
      <c r="K50" s="179"/>
      <c r="L50" s="179"/>
      <c r="M50" s="179"/>
      <c r="N50" s="179"/>
      <c r="O50" s="179"/>
      <c r="P50" s="179"/>
    </row>
    <row r="51" spans="2:16" ht="20.100000000000001" customHeight="1" thickBot="1" x14ac:dyDescent="0.45"/>
    <row r="52" spans="2:16" ht="20.100000000000001" customHeight="1" thickBot="1" x14ac:dyDescent="0.45">
      <c r="B52" s="175" t="s">
        <v>220</v>
      </c>
      <c r="C52" s="176"/>
      <c r="D52" s="176"/>
      <c r="E52" s="176"/>
      <c r="F52" s="176"/>
      <c r="G52" s="176"/>
      <c r="H52" s="176"/>
      <c r="I52" s="176"/>
      <c r="J52" s="176"/>
      <c r="K52" s="176"/>
      <c r="L52" s="176"/>
      <c r="M52" s="176"/>
      <c r="N52" s="176"/>
      <c r="O52" s="176"/>
      <c r="P52" s="177"/>
    </row>
    <row r="53" spans="2:16" ht="9.9499999999999993" customHeight="1" x14ac:dyDescent="0.4"/>
    <row r="54" spans="2:16" ht="39.950000000000003" customHeight="1" x14ac:dyDescent="0.4">
      <c r="B54" s="178" t="s">
        <v>226</v>
      </c>
      <c r="C54" s="178"/>
      <c r="D54" s="178"/>
      <c r="E54" s="178"/>
      <c r="F54" s="178"/>
      <c r="G54" s="178"/>
      <c r="H54" s="178"/>
      <c r="I54" s="178"/>
      <c r="J54" s="178"/>
      <c r="K54" s="178"/>
      <c r="L54" s="178"/>
      <c r="M54" s="178"/>
      <c r="N54" s="178"/>
      <c r="O54" s="178"/>
      <c r="P54" s="178"/>
    </row>
    <row r="55" spans="2:16" ht="20.100000000000001" customHeight="1" thickBot="1" x14ac:dyDescent="0.45"/>
    <row r="56" spans="2:16" ht="20.100000000000001" customHeight="1" thickBot="1" x14ac:dyDescent="0.45">
      <c r="B56" s="175" t="s">
        <v>221</v>
      </c>
      <c r="C56" s="176"/>
      <c r="D56" s="176"/>
      <c r="E56" s="176"/>
      <c r="F56" s="176"/>
      <c r="G56" s="176"/>
      <c r="H56" s="176"/>
      <c r="I56" s="176"/>
      <c r="J56" s="176"/>
      <c r="K56" s="176"/>
      <c r="L56" s="176"/>
      <c r="M56" s="176"/>
      <c r="N56" s="176"/>
      <c r="O56" s="176"/>
      <c r="P56" s="177"/>
    </row>
    <row r="57" spans="2:16" ht="9.9499999999999993" customHeight="1" x14ac:dyDescent="0.4"/>
    <row r="58" spans="2:16" ht="60" customHeight="1" x14ac:dyDescent="0.4">
      <c r="B58" s="178" t="s">
        <v>222</v>
      </c>
      <c r="C58" s="178"/>
      <c r="D58" s="178"/>
      <c r="E58" s="178"/>
      <c r="F58" s="178"/>
      <c r="G58" s="178"/>
      <c r="H58" s="178"/>
      <c r="I58" s="178"/>
      <c r="J58" s="178"/>
      <c r="K58" s="178"/>
      <c r="L58" s="178"/>
      <c r="M58" s="178"/>
      <c r="N58" s="178"/>
      <c r="O58" s="178"/>
      <c r="P58" s="178"/>
    </row>
    <row r="59" spans="2:16" ht="9.9499999999999993" customHeight="1" x14ac:dyDescent="0.4"/>
    <row r="60" spans="2:16" ht="92.25" customHeight="1" x14ac:dyDescent="0.4">
      <c r="B60" s="178" t="s">
        <v>227</v>
      </c>
      <c r="C60" s="178"/>
      <c r="D60" s="178"/>
      <c r="E60" s="178"/>
      <c r="F60" s="178"/>
      <c r="G60" s="178"/>
      <c r="H60" s="178"/>
      <c r="I60" s="178"/>
      <c r="J60" s="178"/>
      <c r="K60" s="178"/>
      <c r="L60" s="178"/>
      <c r="M60" s="178"/>
      <c r="N60" s="178"/>
      <c r="O60" s="178"/>
      <c r="P60" s="178"/>
    </row>
    <row r="61" spans="2:16" ht="20.100000000000001" customHeight="1" thickBot="1" x14ac:dyDescent="0.45"/>
    <row r="62" spans="2:16" ht="20.100000000000001" customHeight="1" thickBot="1" x14ac:dyDescent="0.45">
      <c r="B62" s="175" t="s">
        <v>223</v>
      </c>
      <c r="C62" s="176"/>
      <c r="D62" s="176"/>
      <c r="E62" s="176"/>
      <c r="F62" s="176"/>
      <c r="G62" s="176"/>
      <c r="H62" s="176"/>
      <c r="I62" s="176"/>
      <c r="J62" s="176"/>
      <c r="K62" s="176"/>
      <c r="L62" s="176"/>
      <c r="M62" s="176"/>
      <c r="N62" s="176"/>
      <c r="O62" s="176"/>
      <c r="P62" s="177"/>
    </row>
    <row r="63" spans="2:16" ht="9.9499999999999993" customHeight="1" x14ac:dyDescent="0.4"/>
    <row r="64" spans="2:16" ht="60" customHeight="1" x14ac:dyDescent="0.4">
      <c r="B64" s="178" t="s">
        <v>228</v>
      </c>
      <c r="C64" s="178"/>
      <c r="D64" s="178"/>
      <c r="E64" s="178"/>
      <c r="F64" s="178"/>
      <c r="G64" s="178"/>
      <c r="H64" s="178"/>
      <c r="I64" s="178"/>
      <c r="J64" s="178"/>
      <c r="K64" s="178"/>
      <c r="L64" s="178"/>
      <c r="M64" s="178"/>
      <c r="N64" s="178"/>
      <c r="O64" s="178"/>
      <c r="P64" s="178"/>
    </row>
    <row r="65" spans="2:16" ht="9.9499999999999993" customHeight="1" x14ac:dyDescent="0.4"/>
    <row r="66" spans="2:16" ht="60" customHeight="1" x14ac:dyDescent="0.4">
      <c r="B66" s="178" t="s">
        <v>224</v>
      </c>
      <c r="C66" s="178"/>
      <c r="D66" s="178"/>
      <c r="E66" s="178"/>
      <c r="F66" s="178"/>
      <c r="G66" s="178"/>
      <c r="H66" s="178"/>
      <c r="I66" s="178"/>
      <c r="J66" s="178"/>
      <c r="K66" s="178"/>
      <c r="L66" s="178"/>
      <c r="M66" s="178"/>
      <c r="N66" s="178"/>
      <c r="O66" s="178"/>
      <c r="P66" s="178"/>
    </row>
  </sheetData>
  <sheetProtection algorithmName="SHA-512" hashValue="J5ymSsBWkEw1d+Cesl+UkeuQCQWxL5pwOfB+JRax/iuM5of17U1zRB3ok0DzGMu7fg+fh49q77xGMtl4uQIBbw==" saltValue="ElAztzYo6ZcVzoXdDhhGXg==" spinCount="100000" sheet="1" objects="1" scenarios="1"/>
  <mergeCells count="30">
    <mergeCell ref="B9:P9"/>
    <mergeCell ref="B25:P25"/>
    <mergeCell ref="B11:P11"/>
    <mergeCell ref="B13:P13"/>
    <mergeCell ref="B15:P15"/>
    <mergeCell ref="B17:P17"/>
    <mergeCell ref="B19:P19"/>
    <mergeCell ref="B21:P21"/>
    <mergeCell ref="B23:P23"/>
    <mergeCell ref="B49:P49"/>
    <mergeCell ref="B27:P27"/>
    <mergeCell ref="B29:P29"/>
    <mergeCell ref="B31:P31"/>
    <mergeCell ref="B33:P33"/>
    <mergeCell ref="B35:P35"/>
    <mergeCell ref="B37:P37"/>
    <mergeCell ref="B39:P39"/>
    <mergeCell ref="B41:P41"/>
    <mergeCell ref="B43:P43"/>
    <mergeCell ref="B45:P45"/>
    <mergeCell ref="B47:P47"/>
    <mergeCell ref="B62:P62"/>
    <mergeCell ref="B64:P64"/>
    <mergeCell ref="B66:P66"/>
    <mergeCell ref="B50:P50"/>
    <mergeCell ref="B52:P52"/>
    <mergeCell ref="B54:P54"/>
    <mergeCell ref="B56:P56"/>
    <mergeCell ref="B58:P58"/>
    <mergeCell ref="B60:P60"/>
  </mergeCells>
  <pageMargins left="0.39370078740157483" right="0.39370078740157483" top="0.59055118110236227" bottom="0.59055118110236227" header="0.19685039370078741" footer="0.19685039370078741"/>
  <pageSetup paperSize="9" orientation="portrait" r:id="rId1"/>
  <rowBreaks count="1" manualBreakCount="1">
    <brk id="3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5256-84DA-4DA7-9F76-7F53CFCCE289}">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IF(RRHH!M15="","",CONCATENATE(UPPER(RRHH!I15)," ",UPPER(RRHH!C15)," ",UPPER(RRHH!F15)))</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102</v>
      </c>
    </row>
    <row r="38" spans="32:33" ht="15" customHeight="1" x14ac:dyDescent="0.25"/>
  </sheetData>
  <sheetProtection algorithmName="SHA-512" hashValue="wGPIQaN8k1bjJ18CTSoq/zhtGjCI+lvFxyDPg3K1GazzbENsAOCStO9TxlhyO2y4gzwPnlh8eEUsbhdoijBZKA==" saltValue="nHZRJK0EDef2euv5ee3hZw==" spinCount="100000" sheet="1" objects="1" scenarios="1"/>
  <mergeCells count="11">
    <mergeCell ref="G17:G19"/>
    <mergeCell ref="B18:B19"/>
    <mergeCell ref="C18:C19"/>
    <mergeCell ref="D14:AF14"/>
    <mergeCell ref="D15:AF15"/>
    <mergeCell ref="H17:AF17"/>
    <mergeCell ref="B14:B17"/>
    <mergeCell ref="C14:C17"/>
    <mergeCell ref="D17:D19"/>
    <mergeCell ref="E17:E19"/>
    <mergeCell ref="F17:F19"/>
  </mergeCells>
  <conditionalFormatting sqref="A9:XFD13 A14:C15 AG14:XFD15">
    <cfRule type="expression" dxfId="160" priority="16">
      <formula>$A$1=0</formula>
    </cfRule>
  </conditionalFormatting>
  <conditionalFormatting sqref="A16:XFD31">
    <cfRule type="expression" dxfId="158" priority="1">
      <formula>$A$1=0</formula>
    </cfRule>
  </conditionalFormatting>
  <conditionalFormatting sqref="D21:G31">
    <cfRule type="expression" dxfId="156" priority="4">
      <formula>$D21&lt;&gt;""</formula>
    </cfRule>
  </conditionalFormatting>
  <conditionalFormatting sqref="D21:AF31">
    <cfRule type="expression" dxfId="155" priority="3" stopIfTrue="1">
      <formula>AND($D21="",$H21&gt;0)</formula>
    </cfRule>
  </conditionalFormatting>
  <conditionalFormatting sqref="F2">
    <cfRule type="cellIs" dxfId="154" priority="21" operator="notEqual">
      <formula>""</formula>
    </cfRule>
  </conditionalFormatting>
  <conditionalFormatting sqref="F21:G31">
    <cfRule type="expression" dxfId="153" priority="5" stopIfTrue="1">
      <formula>AND($D21&lt;&gt;"",OR($F21="",$G21=""))</formula>
    </cfRule>
    <cfRule type="expression" dxfId="152" priority="6" stopIfTrue="1">
      <formula>AND($D21&lt;&gt;"",$F21&gt;$G21)</formula>
    </cfRule>
  </conditionalFormatting>
  <conditionalFormatting sqref="H21:AF31">
    <cfRule type="expression" dxfId="151" priority="7" stopIfTrue="1">
      <formula>AND(H21&gt;1)</formula>
    </cfRule>
    <cfRule type="expression" dxfId="150" priority="8" stopIfTrue="1">
      <formula>AND(OR($F21="",$G21=""),H21&gt;0)</formula>
    </cfRule>
    <cfRule type="expression" dxfId="149" priority="9" stopIfTrue="1">
      <formula>AND(H21&gt;0,H$11=1)</formula>
    </cfRule>
    <cfRule type="expression" dxfId="148" priority="10" stopIfTrue="1">
      <formula>AND(H21&gt;0,OR(H$19&lt;$F21,H$19&gt;$G21,$D21=""))</formula>
    </cfRule>
    <cfRule type="expression" dxfId="147" priority="11">
      <formula>AND($F21&lt;&gt;"",$G21&lt;&gt;"",H$19&gt;=$F21,H$19&lt;=$G21,H21=0)</formula>
    </cfRule>
    <cfRule type="expression" dxfId="146"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9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CA7ED401-E6A8-4F9F-A625-0A96591A8C7E}">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26" id="{202918EF-A7CD-40BB-AE36-7C0FF0F8689E}">
            <xm:f>DATOS!$N$19="N"</xm:f>
            <x14:dxf>
              <font>
                <color theme="0"/>
              </font>
            </x14:dxf>
          </x14:cfRule>
          <xm:sqref>AA18:AF18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A4F7-E31E-4F09-8788-5539DC9AB04C}">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IF(RRHH!M16="","",CONCATENATE(UPPER(RRHH!I16)," ",UPPER(RRHH!C16)," ",UPPER(RRHH!F16)))</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145">
        <f>IF(H19="",0,SUM(H21:H30))</f>
        <v>0</v>
      </c>
      <c r="I18" s="85">
        <f t="shared" ref="I18:AF18" si="6">IF(I19="",0,SUM(I21:I30))</f>
        <v>0</v>
      </c>
      <c r="J18" s="85">
        <f t="shared" si="6"/>
        <v>0</v>
      </c>
      <c r="K18" s="85">
        <f t="shared" si="6"/>
        <v>0</v>
      </c>
      <c r="L18" s="85">
        <f t="shared" si="6"/>
        <v>0</v>
      </c>
      <c r="M18" s="85">
        <f t="shared" si="6"/>
        <v>0</v>
      </c>
      <c r="N18" s="85">
        <f t="shared" si="6"/>
        <v>0</v>
      </c>
      <c r="O18" s="85">
        <f t="shared" si="6"/>
        <v>0</v>
      </c>
      <c r="P18" s="85">
        <f t="shared" si="6"/>
        <v>0</v>
      </c>
      <c r="Q18" s="85">
        <f t="shared" si="6"/>
        <v>0</v>
      </c>
      <c r="R18" s="85">
        <f t="shared" si="6"/>
        <v>0</v>
      </c>
      <c r="S18" s="85">
        <f t="shared" si="6"/>
        <v>0</v>
      </c>
      <c r="T18" s="85">
        <f t="shared" si="6"/>
        <v>0</v>
      </c>
      <c r="U18" s="85">
        <f t="shared" si="6"/>
        <v>0</v>
      </c>
      <c r="V18" s="85">
        <f t="shared" si="6"/>
        <v>0</v>
      </c>
      <c r="W18" s="85">
        <f t="shared" si="6"/>
        <v>0</v>
      </c>
      <c r="X18" s="85">
        <f t="shared" si="6"/>
        <v>0</v>
      </c>
      <c r="Y18" s="85">
        <f t="shared" si="6"/>
        <v>0</v>
      </c>
      <c r="Z18" s="85">
        <f t="shared" si="6"/>
        <v>0</v>
      </c>
      <c r="AA18" s="85">
        <f t="shared" si="6"/>
        <v>0</v>
      </c>
      <c r="AB18" s="85">
        <f t="shared" si="6"/>
        <v>0</v>
      </c>
      <c r="AC18" s="85">
        <f t="shared" si="6"/>
        <v>0</v>
      </c>
      <c r="AD18" s="85">
        <f t="shared" si="6"/>
        <v>0</v>
      </c>
      <c r="AE18" s="85">
        <f t="shared" si="6"/>
        <v>0</v>
      </c>
      <c r="AF18" s="86">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195</v>
      </c>
    </row>
    <row r="38" spans="32:33" ht="15" customHeight="1" x14ac:dyDescent="0.25"/>
  </sheetData>
  <sheetProtection algorithmName="SHA-512" hashValue="PP27KJJBbILQyYoy8lqG0UlUIqH0PRzKm8V84Z32fLF3S/0ZFggJU66lWf7navLIHXJ6l51EkoElKyTuPHNzHA==" saltValue="AlSVOi+sVCxDmuXhOn43tw==" spinCount="100000" sheet="1" objects="1" scenarios="1"/>
  <mergeCells count="11">
    <mergeCell ref="G17:G19"/>
    <mergeCell ref="B18:B19"/>
    <mergeCell ref="C18:C19"/>
    <mergeCell ref="H17:AF17"/>
    <mergeCell ref="D15:AF15"/>
    <mergeCell ref="B14:B17"/>
    <mergeCell ref="C14:C17"/>
    <mergeCell ref="D17:D19"/>
    <mergeCell ref="E17:E19"/>
    <mergeCell ref="F17:F19"/>
    <mergeCell ref="D14:AF14"/>
  </mergeCells>
  <conditionalFormatting sqref="A9:XFD13 A14:C15 AG14:XFD15">
    <cfRule type="expression" dxfId="144" priority="16">
      <formula>$A$1=0</formula>
    </cfRule>
  </conditionalFormatting>
  <conditionalFormatting sqref="A16:XFD31">
    <cfRule type="expression" dxfId="142" priority="1">
      <formula>$A$1=0</formula>
    </cfRule>
  </conditionalFormatting>
  <conditionalFormatting sqref="D21:G31">
    <cfRule type="expression" dxfId="140" priority="4">
      <formula>$D21&lt;&gt;""</formula>
    </cfRule>
  </conditionalFormatting>
  <conditionalFormatting sqref="D21:AF31">
    <cfRule type="expression" dxfId="139" priority="3" stopIfTrue="1">
      <formula>AND($D21="",$H21&gt;0)</formula>
    </cfRule>
  </conditionalFormatting>
  <conditionalFormatting sqref="F2">
    <cfRule type="cellIs" dxfId="138" priority="20" operator="notEqual">
      <formula>""</formula>
    </cfRule>
  </conditionalFormatting>
  <conditionalFormatting sqref="F21:G31">
    <cfRule type="expression" dxfId="137" priority="5" stopIfTrue="1">
      <formula>AND($D21&lt;&gt;"",OR($F21="",$G21=""))</formula>
    </cfRule>
    <cfRule type="expression" dxfId="136" priority="6" stopIfTrue="1">
      <formula>AND($D21&lt;&gt;"",$F21&gt;$G21)</formula>
    </cfRule>
  </conditionalFormatting>
  <conditionalFormatting sqref="H21:AF31">
    <cfRule type="expression" dxfId="135" priority="7" stopIfTrue="1">
      <formula>AND(H21&gt;1)</formula>
    </cfRule>
    <cfRule type="expression" dxfId="134" priority="8" stopIfTrue="1">
      <formula>AND(OR($F21="",$G21=""),H21&gt;0)</formula>
    </cfRule>
    <cfRule type="expression" dxfId="133" priority="9" stopIfTrue="1">
      <formula>AND(H21&gt;0,H$11=1)</formula>
    </cfRule>
    <cfRule type="expression" dxfId="132" priority="10" stopIfTrue="1">
      <formula>AND(H21&gt;0,OR(H$19&lt;$F21,H$19&gt;$G21,$D21=""))</formula>
    </cfRule>
    <cfRule type="expression" dxfId="131" priority="11">
      <formula>AND($F21&lt;&gt;"",$G21&lt;&gt;"",H$19&gt;=$F21,H$19&lt;=$G21,H21=0)</formula>
    </cfRule>
    <cfRule type="expression" dxfId="130"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A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15C72CD4-36B6-4E7F-BB11-A45B0B360B6A}">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27" id="{977EA161-4BB9-4900-BB35-6BE5F5B56FE7}">
            <xm:f>DATOS!$N$19="N"</xm:f>
            <x14:dxf>
              <font>
                <color theme="0"/>
              </font>
            </x14:dxf>
          </x14:cfRule>
          <xm:sqref>AA18:AF18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3D09-97DC-48BF-B862-12851065D1AF}">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IF(RRHH!M17="","",CONCATENATE(UPPER(RRHH!I17)," ",UPPER(RRHH!C17)," ",UPPER(RRHH!F17)))</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145">
        <f>IF(H19="",0,SUM(H21:H30))</f>
        <v>0</v>
      </c>
      <c r="I18" s="85">
        <f t="shared" ref="I18:AF18" si="6">IF(I19="",0,SUM(I21:I30))</f>
        <v>0</v>
      </c>
      <c r="J18" s="85">
        <f t="shared" si="6"/>
        <v>0</v>
      </c>
      <c r="K18" s="85">
        <f t="shared" si="6"/>
        <v>0</v>
      </c>
      <c r="L18" s="85">
        <f t="shared" si="6"/>
        <v>0</v>
      </c>
      <c r="M18" s="85">
        <f t="shared" si="6"/>
        <v>0</v>
      </c>
      <c r="N18" s="85">
        <f t="shared" si="6"/>
        <v>0</v>
      </c>
      <c r="O18" s="85">
        <f t="shared" si="6"/>
        <v>0</v>
      </c>
      <c r="P18" s="85">
        <f t="shared" si="6"/>
        <v>0</v>
      </c>
      <c r="Q18" s="85">
        <f t="shared" si="6"/>
        <v>0</v>
      </c>
      <c r="R18" s="85">
        <f t="shared" si="6"/>
        <v>0</v>
      </c>
      <c r="S18" s="85">
        <f t="shared" si="6"/>
        <v>0</v>
      </c>
      <c r="T18" s="85">
        <f t="shared" si="6"/>
        <v>0</v>
      </c>
      <c r="U18" s="85">
        <f t="shared" si="6"/>
        <v>0</v>
      </c>
      <c r="V18" s="85">
        <f t="shared" si="6"/>
        <v>0</v>
      </c>
      <c r="W18" s="85">
        <f t="shared" si="6"/>
        <v>0</v>
      </c>
      <c r="X18" s="85">
        <f t="shared" si="6"/>
        <v>0</v>
      </c>
      <c r="Y18" s="85">
        <f t="shared" si="6"/>
        <v>0</v>
      </c>
      <c r="Z18" s="85">
        <f t="shared" si="6"/>
        <v>0</v>
      </c>
      <c r="AA18" s="85">
        <f t="shared" si="6"/>
        <v>0</v>
      </c>
      <c r="AB18" s="85">
        <f t="shared" si="6"/>
        <v>0</v>
      </c>
      <c r="AC18" s="85">
        <f t="shared" si="6"/>
        <v>0</v>
      </c>
      <c r="AD18" s="85">
        <f t="shared" si="6"/>
        <v>0</v>
      </c>
      <c r="AE18" s="85">
        <f t="shared" si="6"/>
        <v>0</v>
      </c>
      <c r="AF18" s="86">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196</v>
      </c>
    </row>
    <row r="38" spans="32:33" ht="15" customHeight="1" x14ac:dyDescent="0.25"/>
  </sheetData>
  <sheetProtection algorithmName="SHA-512" hashValue="zAshCDFsXFS2yhXEfiHIs0cH7EJt/SYmmU0zuCzhsKGK5zDhRXU/2m/sOpkNsdbaHgG7rIr4FhRYepkci+z/LQ==" saltValue="/cYapnH+igy89evQQ5PDAg==" spinCount="100000" sheet="1" objects="1" scenarios="1"/>
  <mergeCells count="11">
    <mergeCell ref="G17:G19"/>
    <mergeCell ref="B18:B19"/>
    <mergeCell ref="C18:C19"/>
    <mergeCell ref="H17:AF17"/>
    <mergeCell ref="D15:AF15"/>
    <mergeCell ref="B14:B17"/>
    <mergeCell ref="C14:C17"/>
    <mergeCell ref="D17:D19"/>
    <mergeCell ref="E17:E19"/>
    <mergeCell ref="F17:F19"/>
    <mergeCell ref="D14:AF14"/>
  </mergeCells>
  <conditionalFormatting sqref="A16:XFD16">
    <cfRule type="expression" dxfId="128" priority="13">
      <formula>$A$1=0</formula>
    </cfRule>
  </conditionalFormatting>
  <conditionalFormatting sqref="A16:XFD31">
    <cfRule type="expression" dxfId="126" priority="16" stopIfTrue="1">
      <formula>$A$1=0</formula>
    </cfRule>
  </conditionalFormatting>
  <conditionalFormatting sqref="A31:XFD31">
    <cfRule type="expression" dxfId="124" priority="1">
      <formula>$A$1=0</formula>
    </cfRule>
  </conditionalFormatting>
  <conditionalFormatting sqref="D21:G30">
    <cfRule type="expression" dxfId="122" priority="22">
      <formula>$D21&lt;&gt;""</formula>
    </cfRule>
  </conditionalFormatting>
  <conditionalFormatting sqref="D31:G31">
    <cfRule type="expression" dxfId="121" priority="4">
      <formula>$D31&lt;&gt;""</formula>
    </cfRule>
  </conditionalFormatting>
  <conditionalFormatting sqref="D21:AF30">
    <cfRule type="expression" dxfId="120" priority="21" stopIfTrue="1">
      <formula>AND($D21="",$H21&gt;0)</formula>
    </cfRule>
  </conditionalFormatting>
  <conditionalFormatting sqref="D31:AF31">
    <cfRule type="expression" dxfId="119" priority="3" stopIfTrue="1">
      <formula>AND($D31="",$H31&gt;0)</formula>
    </cfRule>
  </conditionalFormatting>
  <conditionalFormatting sqref="F2">
    <cfRule type="cellIs" dxfId="118" priority="20" operator="notEqual">
      <formula>""</formula>
    </cfRule>
  </conditionalFormatting>
  <conditionalFormatting sqref="F21:G30">
    <cfRule type="expression" dxfId="117" priority="23" stopIfTrue="1">
      <formula>AND($D21&lt;&gt;"",OR($F21="",$G21=""))</formula>
    </cfRule>
    <cfRule type="expression" dxfId="116" priority="24" stopIfTrue="1">
      <formula>AND($D21&lt;&gt;"",$F21&gt;$G21)</formula>
    </cfRule>
  </conditionalFormatting>
  <conditionalFormatting sqref="F31:G31">
    <cfRule type="expression" dxfId="115" priority="5" stopIfTrue="1">
      <formula>AND($D31&lt;&gt;"",OR($F31="",$G31=""))</formula>
    </cfRule>
    <cfRule type="expression" dxfId="114" priority="6" stopIfTrue="1">
      <formula>AND($D31&lt;&gt;"",$F31&gt;$G31)</formula>
    </cfRule>
  </conditionalFormatting>
  <conditionalFormatting sqref="H21:AF30">
    <cfRule type="expression" dxfId="113" priority="25" stopIfTrue="1">
      <formula>AND(H21&gt;1)</formula>
    </cfRule>
    <cfRule type="expression" dxfId="112" priority="26" stopIfTrue="1">
      <formula>AND(OR($F21="",$G21=""),H21&gt;0)</formula>
    </cfRule>
    <cfRule type="expression" dxfId="111" priority="27" stopIfTrue="1">
      <formula>AND(H21&gt;0,H$11=1)</formula>
    </cfRule>
    <cfRule type="expression" dxfId="110" priority="28" stopIfTrue="1">
      <formula>AND(H21&gt;0,OR(H$19&lt;$F21,H$19&gt;$G21,$D21=""))</formula>
    </cfRule>
    <cfRule type="expression" dxfId="109" priority="29">
      <formula>AND($F21&lt;&gt;"",$G21&lt;&gt;"",H$19&gt;=$F21,H$19&lt;=$G21,H21=0)</formula>
    </cfRule>
    <cfRule type="expression" dxfId="108" priority="30">
      <formula>AND($F21&lt;&gt;"",$G21&lt;&gt;"",H$19&gt;=$F21,H$19&lt;=$G21)</formula>
    </cfRule>
  </conditionalFormatting>
  <conditionalFormatting sqref="H31:AF31">
    <cfRule type="expression" dxfId="107" priority="7" stopIfTrue="1">
      <formula>AND(H31&gt;1)</formula>
    </cfRule>
    <cfRule type="expression" dxfId="106" priority="8" stopIfTrue="1">
      <formula>AND(OR($F31="",$G31=""),H31&gt;0)</formula>
    </cfRule>
    <cfRule type="expression" dxfId="105" priority="9" stopIfTrue="1">
      <formula>AND(H31&gt;0,H$11=1)</formula>
    </cfRule>
    <cfRule type="expression" dxfId="104" priority="10" stopIfTrue="1">
      <formula>AND(H31&gt;0,OR(H$19&lt;$F31,H$19&gt;$G31,$D31=""))</formula>
    </cfRule>
    <cfRule type="expression" dxfId="103" priority="11">
      <formula>AND($F31&lt;&gt;"",$G31&lt;&gt;"",H$19&gt;=$F31,H$19&lt;=$G31,H31=0)</formula>
    </cfRule>
    <cfRule type="expression" dxfId="102" priority="12">
      <formula>AND($F31&lt;&gt;"",$G31&lt;&gt;"",H$19&gt;=$F31,H$19&lt;=$G31)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4" id="{61405F67-6537-4558-923E-5EB94B5562D5}">
            <xm:f>AUXILIAR!$C$11&gt;AUXILIAR!$E$6</xm:f>
            <x14:dxf>
              <font>
                <color theme="0"/>
              </font>
              <fill>
                <patternFill>
                  <bgColor theme="0"/>
                </patternFill>
              </fill>
              <border>
                <left/>
                <right/>
                <top/>
                <bottom/>
                <vertical/>
                <horizontal/>
              </border>
            </x14:dxf>
          </x14:cfRule>
          <xm:sqref>A16:XFD16</xm:sqref>
        </x14:conditionalFormatting>
        <x14:conditionalFormatting xmlns:xm="http://schemas.microsoft.com/office/excel/2006/main">
          <x14:cfRule type="expression" priority="17" stopIfTrue="1" id="{00000000-000E-0000-0B00-000001000000}">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 id="{DA61015E-979E-42F0-812B-E34BCD3858F7}">
            <xm:f>AUXILIAR!$C$11&gt;AUXILIAR!$E$6</xm:f>
            <x14:dxf>
              <font>
                <color theme="0"/>
              </font>
              <fill>
                <patternFill>
                  <bgColor theme="0"/>
                </patternFill>
              </fill>
              <border>
                <left/>
                <right/>
                <top/>
                <bottom/>
                <vertical/>
                <horizontal/>
              </border>
            </x14:dxf>
          </x14:cfRule>
          <xm:sqref>A31:XFD31</xm:sqref>
        </x14:conditionalFormatting>
        <x14:conditionalFormatting xmlns:xm="http://schemas.microsoft.com/office/excel/2006/main">
          <x14:cfRule type="expression" priority="228" id="{C81C5FA3-BB67-47FE-8BF3-E65B1F87E46F}">
            <xm:f>DATOS!$N$19="N"</xm:f>
            <x14:dxf>
              <font>
                <color theme="0"/>
              </font>
            </x14:dxf>
          </x14:cfRule>
          <xm:sqref>AA18:AF18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7F1E-E952-49DD-8F2C-D5F368A95450}">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IF(RRHH!M18="","",CONCATENATE(UPPER(RRHH!I18)," ",UPPER(RRHH!C18)," ",UPPER(RRHH!F18)))</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167"/>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167"/>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167"/>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167"/>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167"/>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167"/>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167"/>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167"/>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167"/>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167"/>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197</v>
      </c>
    </row>
    <row r="38" spans="32:33" ht="15" customHeight="1" x14ac:dyDescent="0.25"/>
  </sheetData>
  <sheetProtection algorithmName="SHA-512" hashValue="JAeEki5myUMrqlFPqBvJGmxH2EQed/qqVV9BeW9GXfp2S8pU/ddR+RNd4G6l8ACDL243tcUs7D/7CeuTk3S7pg==" saltValue="Qe2E3KXI5xfFtTDXQKkgYw==" spinCount="100000" sheet="1" objects="1" scenarios="1"/>
  <mergeCells count="11">
    <mergeCell ref="G17:G19"/>
    <mergeCell ref="B18:B19"/>
    <mergeCell ref="C18:C19"/>
    <mergeCell ref="H17:AF17"/>
    <mergeCell ref="D15:AF15"/>
    <mergeCell ref="B14:B17"/>
    <mergeCell ref="C14:C17"/>
    <mergeCell ref="D17:D19"/>
    <mergeCell ref="E17:E19"/>
    <mergeCell ref="F17:F19"/>
    <mergeCell ref="D14:AF14"/>
  </mergeCells>
  <conditionalFormatting sqref="A16:XFD16">
    <cfRule type="expression" dxfId="100" priority="13">
      <formula>$A$1=0</formula>
    </cfRule>
  </conditionalFormatting>
  <conditionalFormatting sqref="A16:XFD31">
    <cfRule type="expression" dxfId="98" priority="16" stopIfTrue="1">
      <formula>$A$1=0</formula>
    </cfRule>
  </conditionalFormatting>
  <conditionalFormatting sqref="A31:XFD31">
    <cfRule type="expression" dxfId="96" priority="1">
      <formula>$A$1=0</formula>
    </cfRule>
  </conditionalFormatting>
  <conditionalFormatting sqref="D21:G30">
    <cfRule type="expression" dxfId="94" priority="22">
      <formula>$D21&lt;&gt;""</formula>
    </cfRule>
  </conditionalFormatting>
  <conditionalFormatting sqref="D31:G31">
    <cfRule type="expression" dxfId="93" priority="4">
      <formula>$D31&lt;&gt;""</formula>
    </cfRule>
  </conditionalFormatting>
  <conditionalFormatting sqref="D21:AF30">
    <cfRule type="expression" dxfId="92" priority="21" stopIfTrue="1">
      <formula>AND($D21="",$H21&gt;0)</formula>
    </cfRule>
  </conditionalFormatting>
  <conditionalFormatting sqref="D31:AF31">
    <cfRule type="expression" dxfId="91" priority="3" stopIfTrue="1">
      <formula>AND($D31="",$H31&gt;0)</formula>
    </cfRule>
  </conditionalFormatting>
  <conditionalFormatting sqref="F2">
    <cfRule type="cellIs" dxfId="90" priority="20" operator="notEqual">
      <formula>""</formula>
    </cfRule>
  </conditionalFormatting>
  <conditionalFormatting sqref="F21:G30">
    <cfRule type="expression" dxfId="89" priority="23" stopIfTrue="1">
      <formula>AND($D21&lt;&gt;"",OR($F21="",$G21=""))</formula>
    </cfRule>
    <cfRule type="expression" dxfId="88" priority="24" stopIfTrue="1">
      <formula>AND($D21&lt;&gt;"",$F21&gt;$G21)</formula>
    </cfRule>
  </conditionalFormatting>
  <conditionalFormatting sqref="F31:G31">
    <cfRule type="expression" dxfId="87" priority="5" stopIfTrue="1">
      <formula>AND($D31&lt;&gt;"",OR($F31="",$G31=""))</formula>
    </cfRule>
    <cfRule type="expression" dxfId="86" priority="6" stopIfTrue="1">
      <formula>AND($D31&lt;&gt;"",$F31&gt;$G31)</formula>
    </cfRule>
  </conditionalFormatting>
  <conditionalFormatting sqref="H21:AF30">
    <cfRule type="expression" dxfId="85" priority="25" stopIfTrue="1">
      <formula>AND(H21&gt;1)</formula>
    </cfRule>
    <cfRule type="expression" dxfId="84" priority="26" stopIfTrue="1">
      <formula>AND(OR($F21="",$G21=""),H21&gt;0)</formula>
    </cfRule>
    <cfRule type="expression" dxfId="83" priority="27" stopIfTrue="1">
      <formula>AND(H21&gt;0,H$11=1)</formula>
    </cfRule>
    <cfRule type="expression" dxfId="82" priority="28" stopIfTrue="1">
      <formula>AND(H21&gt;0,OR(H$19&lt;$F21,H$19&gt;$G21,$D21=""))</formula>
    </cfRule>
    <cfRule type="expression" dxfId="81" priority="29">
      <formula>AND($F21&lt;&gt;"",$G21&lt;&gt;"",H$19&gt;=$F21,H$19&lt;=$G21,H21=0)</formula>
    </cfRule>
    <cfRule type="expression" dxfId="80" priority="30">
      <formula>AND($F21&lt;&gt;"",$G21&lt;&gt;"",H$19&gt;=$F21,H$19&lt;=$G21)</formula>
    </cfRule>
  </conditionalFormatting>
  <conditionalFormatting sqref="H31:AF31">
    <cfRule type="expression" dxfId="79" priority="7" stopIfTrue="1">
      <formula>AND(H31&gt;1)</formula>
    </cfRule>
    <cfRule type="expression" dxfId="78" priority="8" stopIfTrue="1">
      <formula>AND(OR($F31="",$G31=""),H31&gt;0)</formula>
    </cfRule>
    <cfRule type="expression" dxfId="77" priority="9" stopIfTrue="1">
      <formula>AND(H31&gt;0,H$11=1)</formula>
    </cfRule>
    <cfRule type="expression" dxfId="76" priority="10" stopIfTrue="1">
      <formula>AND(H31&gt;0,OR(H$19&lt;$F31,H$19&gt;$G31,$D31=""))</formula>
    </cfRule>
    <cfRule type="expression" dxfId="75" priority="11">
      <formula>AND($F31&lt;&gt;"",$G31&lt;&gt;"",H$19&gt;=$F31,H$19&lt;=$G31,H31=0)</formula>
    </cfRule>
    <cfRule type="expression" dxfId="74" priority="12">
      <formula>AND($F31&lt;&gt;"",$G31&lt;&gt;"",H$19&gt;=$F31,H$19&lt;=$G31)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4" id="{6593AED8-CB9B-4FCC-AEE2-3D981FB4BD9B}">
            <xm:f>AUXILIAR!$C$11&gt;AUXILIAR!$E$6</xm:f>
            <x14:dxf>
              <font>
                <color theme="0"/>
              </font>
              <fill>
                <patternFill>
                  <bgColor theme="0"/>
                </patternFill>
              </fill>
              <border>
                <left/>
                <right/>
                <top/>
                <bottom/>
                <vertical/>
                <horizontal/>
              </border>
            </x14:dxf>
          </x14:cfRule>
          <xm:sqref>A16:XFD16</xm:sqref>
        </x14:conditionalFormatting>
        <x14:conditionalFormatting xmlns:xm="http://schemas.microsoft.com/office/excel/2006/main">
          <x14:cfRule type="expression" priority="17" stopIfTrue="1" id="{00000000-000E-0000-0C00-000001000000}">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 id="{DDA01836-ED78-4FCB-B6E6-FEE5D1ACB2B0}">
            <xm:f>AUXILIAR!$C$11&gt;AUXILIAR!$E$6</xm:f>
            <x14:dxf>
              <font>
                <color theme="0"/>
              </font>
              <fill>
                <patternFill>
                  <bgColor theme="0"/>
                </patternFill>
              </fill>
              <border>
                <left/>
                <right/>
                <top/>
                <bottom/>
                <vertical/>
                <horizontal/>
              </border>
            </x14:dxf>
          </x14:cfRule>
          <xm:sqref>A31:XFD31</xm:sqref>
        </x14:conditionalFormatting>
        <x14:conditionalFormatting xmlns:xm="http://schemas.microsoft.com/office/excel/2006/main">
          <x14:cfRule type="expression" priority="229" id="{DE6AE4CF-FF33-481E-B184-42348F5DA4DD}">
            <xm:f>DATOS!$N$19="N"</xm:f>
            <x14:dxf>
              <font>
                <color theme="0"/>
              </font>
            </x14:dxf>
          </x14:cfRule>
          <xm:sqref>AA18:AF18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2FDC-5D2D-4C5D-A222-14B230127930}">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IF(RRHH!M19="","",CONCATENATE(UPPER(RRHH!I19)," ",UPPER(RRHH!C19)," ",UPPER(RRHH!F19)))</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F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ref="BG21:BG30" si="12">IF(AND(AG21&gt;0,OR(AG$19&lt;$F21,AG$19&gt;$G21)),1,0)</f>
        <v>0</v>
      </c>
      <c r="BH21" s="9"/>
      <c r="BI21" s="9"/>
      <c r="BJ21" s="9"/>
      <c r="BK21" s="9"/>
      <c r="BL21" s="9"/>
    </row>
    <row r="22" spans="1:64" ht="39.950000000000003" customHeight="1" x14ac:dyDescent="0.25">
      <c r="B22" s="8">
        <f t="shared" ref="B22:B30" si="13">IF(AND(D22&lt;&gt;"",OR(F22="",G22="")),1,0)</f>
        <v>0</v>
      </c>
      <c r="C22" s="8">
        <f t="shared" ref="C22:C30" si="14">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5">IF(AND(D22&lt;&gt;"",OR(F22="",G22="")),1,SUM(AI22:BG22))</f>
        <v>0</v>
      </c>
      <c r="AI22" s="19">
        <f t="shared" ref="AI22:AI30" si="16">IF(AND(H22&gt;0,OR(H$19&lt;$F22,H$19&gt;$G22)),1,0)</f>
        <v>0</v>
      </c>
      <c r="AJ22" s="19">
        <f t="shared" ref="AJ22:AJ30" si="17">IF(AND(I22&gt;0,OR(I$19&lt;$F22,I$19&gt;$G22)),1,0)</f>
        <v>0</v>
      </c>
      <c r="AK22" s="19">
        <f t="shared" ref="AK22:AK30" si="18">IF(AND(J22&gt;0,OR(J$19&lt;$F22,J$19&gt;$G22)),1,0)</f>
        <v>0</v>
      </c>
      <c r="AL22" s="19">
        <f t="shared" ref="AL22:AL30" si="19">IF(AND(K22&gt;0,OR(K$19&lt;$F22,K$19&gt;$G22)),1,0)</f>
        <v>0</v>
      </c>
      <c r="AM22" s="19">
        <f t="shared" ref="AM22:AM30" si="20">IF(AND(L22&gt;0,OR(L$19&lt;$F22,L$19&gt;$G22)),1,0)</f>
        <v>0</v>
      </c>
      <c r="AN22" s="19">
        <f t="shared" ref="AN22:AN30" si="21">IF(AND(M22&gt;0,OR(M$19&lt;$F22,M$19&gt;$G22)),1,0)</f>
        <v>0</v>
      </c>
      <c r="AO22" s="19">
        <f t="shared" ref="AO22:AO30" si="22">IF(AND(N22&gt;0,OR(N$19&lt;$F22,N$19&gt;$G22)),1,0)</f>
        <v>0</v>
      </c>
      <c r="AP22" s="19">
        <f t="shared" ref="AP22:AP30" si="23">IF(AND(O22&gt;0,OR(O$19&lt;$F22,O$19&gt;$G22)),1,0)</f>
        <v>0</v>
      </c>
      <c r="AQ22" s="19">
        <f t="shared" ref="AQ22:AQ30" si="24">IF(AND(P22&gt;0,OR(P$19&lt;$F22,P$19&gt;$G22)),1,0)</f>
        <v>0</v>
      </c>
      <c r="AR22" s="19">
        <f t="shared" ref="AR22:AR30" si="25">IF(AND(Q22&gt;0,OR(Q$19&lt;$F22,Q$19&gt;$G22)),1,0)</f>
        <v>0</v>
      </c>
      <c r="AS22" s="19">
        <f t="shared" ref="AS22:AS30" si="26">IF(AND(R22&gt;0,OR(R$19&lt;$F22,R$19&gt;$G22)),1,0)</f>
        <v>0</v>
      </c>
      <c r="AT22" s="19">
        <f t="shared" ref="AT22:AT30" si="27">IF(AND(S22&gt;0,OR(S$19&lt;$F22,S$19&gt;$G22)),1,0)</f>
        <v>0</v>
      </c>
      <c r="AU22" s="19">
        <f t="shared" ref="AU22:AU30" si="28">IF(AND(T22&gt;0,OR(T$19&lt;$F22,T$19&gt;$G22)),1,0)</f>
        <v>0</v>
      </c>
      <c r="AV22" s="19">
        <f t="shared" ref="AV22:AV30" si="29">IF(AND(U22&gt;0,OR(U$19&lt;$F22,U$19&gt;$G22)),1,0)</f>
        <v>0</v>
      </c>
      <c r="AW22" s="19">
        <f t="shared" ref="AW22:AW30" si="30">IF(AND(V22&gt;0,OR(V$19&lt;$F22,V$19&gt;$G22)),1,0)</f>
        <v>0</v>
      </c>
      <c r="AX22" s="19">
        <f t="shared" ref="AX22:AX30" si="31">IF(AND(W22&gt;0,OR(W$19&lt;$F22,W$19&gt;$G22)),1,0)</f>
        <v>0</v>
      </c>
      <c r="AY22" s="19">
        <f t="shared" ref="AY22:AY30" si="32">IF(AND(X22&gt;0,OR(X$19&lt;$F22,X$19&gt;$G22)),1,0)</f>
        <v>0</v>
      </c>
      <c r="AZ22" s="19">
        <f t="shared" ref="AZ22:AZ30" si="33">IF(AND(Y22&gt;0,OR(Y$19&lt;$F22,Y$19&gt;$G22)),1,0)</f>
        <v>0</v>
      </c>
      <c r="BA22" s="19">
        <f t="shared" ref="BA22:BA30" si="34">IF(AND(Z22&gt;0,OR(Z$19&lt;$F22,Z$19&gt;$G22)),1,0)</f>
        <v>0</v>
      </c>
      <c r="BB22" s="19">
        <f t="shared" ref="BB22:BB30" si="35">IF(AND(AA22&gt;0,OR(AA$19&lt;$F22,AA$19&gt;$G22)),1,0)</f>
        <v>0</v>
      </c>
      <c r="BC22" s="19">
        <f t="shared" ref="BC22:BC30" si="36">IF(AND(AB22&gt;0,OR(AB$19&lt;$F22,AB$19&gt;$G22)),1,0)</f>
        <v>0</v>
      </c>
      <c r="BD22" s="19">
        <f t="shared" ref="BD22:BD30" si="37">IF(AND(AC22&gt;0,OR(AC$19&lt;$F22,AC$19&gt;$G22)),1,0)</f>
        <v>0</v>
      </c>
      <c r="BE22" s="19">
        <f t="shared" ref="BE22:BE30" si="38">IF(AND(AD22&gt;0,OR(AD$19&lt;$F22,AD$19&gt;$G22)),1,0)</f>
        <v>0</v>
      </c>
      <c r="BF22" s="19">
        <f t="shared" ref="BF22:BF30" si="39">IF(AND(AE22&gt;0,OR(AE$19&lt;$F22,AE$19&gt;$G22)),1,0)</f>
        <v>0</v>
      </c>
      <c r="BG22" s="19">
        <f t="shared" si="12"/>
        <v>0</v>
      </c>
    </row>
    <row r="23" spans="1:64" ht="39.950000000000003" customHeight="1" x14ac:dyDescent="0.25">
      <c r="B23" s="8">
        <f t="shared" si="13"/>
        <v>0</v>
      </c>
      <c r="C23" s="8">
        <f t="shared" si="14"/>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5"/>
        <v>0</v>
      </c>
      <c r="AI23" s="19">
        <f t="shared" si="16"/>
        <v>0</v>
      </c>
      <c r="AJ23" s="19">
        <f t="shared" si="17"/>
        <v>0</v>
      </c>
      <c r="AK23" s="19">
        <f t="shared" si="18"/>
        <v>0</v>
      </c>
      <c r="AL23" s="19">
        <f t="shared" si="19"/>
        <v>0</v>
      </c>
      <c r="AM23" s="19">
        <f t="shared" si="20"/>
        <v>0</v>
      </c>
      <c r="AN23" s="19">
        <f t="shared" si="21"/>
        <v>0</v>
      </c>
      <c r="AO23" s="19">
        <f t="shared" si="22"/>
        <v>0</v>
      </c>
      <c r="AP23" s="19">
        <f t="shared" si="23"/>
        <v>0</v>
      </c>
      <c r="AQ23" s="19">
        <f t="shared" si="24"/>
        <v>0</v>
      </c>
      <c r="AR23" s="19">
        <f t="shared" si="25"/>
        <v>0</v>
      </c>
      <c r="AS23" s="19">
        <f t="shared" si="26"/>
        <v>0</v>
      </c>
      <c r="AT23" s="19">
        <f t="shared" si="27"/>
        <v>0</v>
      </c>
      <c r="AU23" s="19">
        <f t="shared" si="28"/>
        <v>0</v>
      </c>
      <c r="AV23" s="19">
        <f t="shared" si="29"/>
        <v>0</v>
      </c>
      <c r="AW23" s="19">
        <f t="shared" si="30"/>
        <v>0</v>
      </c>
      <c r="AX23" s="19">
        <f t="shared" si="31"/>
        <v>0</v>
      </c>
      <c r="AY23" s="19">
        <f t="shared" si="32"/>
        <v>0</v>
      </c>
      <c r="AZ23" s="19">
        <f t="shared" si="33"/>
        <v>0</v>
      </c>
      <c r="BA23" s="19">
        <f t="shared" si="34"/>
        <v>0</v>
      </c>
      <c r="BB23" s="19">
        <f t="shared" si="35"/>
        <v>0</v>
      </c>
      <c r="BC23" s="19">
        <f t="shared" si="36"/>
        <v>0</v>
      </c>
      <c r="BD23" s="19">
        <f t="shared" si="37"/>
        <v>0</v>
      </c>
      <c r="BE23" s="19">
        <f t="shared" si="38"/>
        <v>0</v>
      </c>
      <c r="BF23" s="19">
        <f t="shared" si="39"/>
        <v>0</v>
      </c>
      <c r="BG23" s="19">
        <f t="shared" si="12"/>
        <v>0</v>
      </c>
    </row>
    <row r="24" spans="1:64" ht="39.950000000000003" customHeight="1" x14ac:dyDescent="0.25">
      <c r="B24" s="8">
        <f t="shared" si="13"/>
        <v>0</v>
      </c>
      <c r="C24" s="8">
        <f t="shared" si="14"/>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5"/>
        <v>0</v>
      </c>
      <c r="AI24" s="19">
        <f t="shared" si="16"/>
        <v>0</v>
      </c>
      <c r="AJ24" s="19">
        <f t="shared" si="17"/>
        <v>0</v>
      </c>
      <c r="AK24" s="19">
        <f t="shared" si="18"/>
        <v>0</v>
      </c>
      <c r="AL24" s="19">
        <f t="shared" si="19"/>
        <v>0</v>
      </c>
      <c r="AM24" s="19">
        <f t="shared" si="20"/>
        <v>0</v>
      </c>
      <c r="AN24" s="19">
        <f t="shared" si="21"/>
        <v>0</v>
      </c>
      <c r="AO24" s="19">
        <f t="shared" si="22"/>
        <v>0</v>
      </c>
      <c r="AP24" s="19">
        <f t="shared" si="23"/>
        <v>0</v>
      </c>
      <c r="AQ24" s="19">
        <f t="shared" si="24"/>
        <v>0</v>
      </c>
      <c r="AR24" s="19">
        <f t="shared" si="25"/>
        <v>0</v>
      </c>
      <c r="AS24" s="19">
        <f t="shared" si="26"/>
        <v>0</v>
      </c>
      <c r="AT24" s="19">
        <f t="shared" si="27"/>
        <v>0</v>
      </c>
      <c r="AU24" s="19">
        <f t="shared" si="28"/>
        <v>0</v>
      </c>
      <c r="AV24" s="19">
        <f t="shared" si="29"/>
        <v>0</v>
      </c>
      <c r="AW24" s="19">
        <f t="shared" si="30"/>
        <v>0</v>
      </c>
      <c r="AX24" s="19">
        <f t="shared" si="31"/>
        <v>0</v>
      </c>
      <c r="AY24" s="19">
        <f t="shared" si="32"/>
        <v>0</v>
      </c>
      <c r="AZ24" s="19">
        <f t="shared" si="33"/>
        <v>0</v>
      </c>
      <c r="BA24" s="19">
        <f t="shared" si="34"/>
        <v>0</v>
      </c>
      <c r="BB24" s="19">
        <f t="shared" si="35"/>
        <v>0</v>
      </c>
      <c r="BC24" s="19">
        <f t="shared" si="36"/>
        <v>0</v>
      </c>
      <c r="BD24" s="19">
        <f t="shared" si="37"/>
        <v>0</v>
      </c>
      <c r="BE24" s="19">
        <f t="shared" si="38"/>
        <v>0</v>
      </c>
      <c r="BF24" s="19">
        <f t="shared" si="39"/>
        <v>0</v>
      </c>
      <c r="BG24" s="19">
        <f t="shared" si="12"/>
        <v>0</v>
      </c>
    </row>
    <row r="25" spans="1:64" ht="39.950000000000003" customHeight="1" x14ac:dyDescent="0.25">
      <c r="B25" s="8">
        <f t="shared" si="13"/>
        <v>0</v>
      </c>
      <c r="C25" s="8">
        <f t="shared" si="14"/>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5"/>
        <v>0</v>
      </c>
      <c r="AI25" s="19">
        <f t="shared" si="16"/>
        <v>0</v>
      </c>
      <c r="AJ25" s="19">
        <f t="shared" si="17"/>
        <v>0</v>
      </c>
      <c r="AK25" s="19">
        <f t="shared" si="18"/>
        <v>0</v>
      </c>
      <c r="AL25" s="19">
        <f t="shared" si="19"/>
        <v>0</v>
      </c>
      <c r="AM25" s="19">
        <f t="shared" si="20"/>
        <v>0</v>
      </c>
      <c r="AN25" s="19">
        <f t="shared" si="21"/>
        <v>0</v>
      </c>
      <c r="AO25" s="19">
        <f t="shared" si="22"/>
        <v>0</v>
      </c>
      <c r="AP25" s="19">
        <f t="shared" si="23"/>
        <v>0</v>
      </c>
      <c r="AQ25" s="19">
        <f t="shared" si="24"/>
        <v>0</v>
      </c>
      <c r="AR25" s="19">
        <f t="shared" si="25"/>
        <v>0</v>
      </c>
      <c r="AS25" s="19">
        <f t="shared" si="26"/>
        <v>0</v>
      </c>
      <c r="AT25" s="19">
        <f t="shared" si="27"/>
        <v>0</v>
      </c>
      <c r="AU25" s="19">
        <f t="shared" si="28"/>
        <v>0</v>
      </c>
      <c r="AV25" s="19">
        <f t="shared" si="29"/>
        <v>0</v>
      </c>
      <c r="AW25" s="19">
        <f t="shared" si="30"/>
        <v>0</v>
      </c>
      <c r="AX25" s="19">
        <f t="shared" si="31"/>
        <v>0</v>
      </c>
      <c r="AY25" s="19">
        <f t="shared" si="32"/>
        <v>0</v>
      </c>
      <c r="AZ25" s="19">
        <f t="shared" si="33"/>
        <v>0</v>
      </c>
      <c r="BA25" s="19">
        <f t="shared" si="34"/>
        <v>0</v>
      </c>
      <c r="BB25" s="19">
        <f t="shared" si="35"/>
        <v>0</v>
      </c>
      <c r="BC25" s="19">
        <f t="shared" si="36"/>
        <v>0</v>
      </c>
      <c r="BD25" s="19">
        <f t="shared" si="37"/>
        <v>0</v>
      </c>
      <c r="BE25" s="19">
        <f t="shared" si="38"/>
        <v>0</v>
      </c>
      <c r="BF25" s="19">
        <f t="shared" si="39"/>
        <v>0</v>
      </c>
      <c r="BG25" s="19">
        <f t="shared" si="12"/>
        <v>0</v>
      </c>
    </row>
    <row r="26" spans="1:64" ht="39.950000000000003" customHeight="1" x14ac:dyDescent="0.25">
      <c r="B26" s="8">
        <f t="shared" si="13"/>
        <v>0</v>
      </c>
      <c r="C26" s="8">
        <f t="shared" si="14"/>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5"/>
        <v>0</v>
      </c>
      <c r="AI26" s="19">
        <f t="shared" si="16"/>
        <v>0</v>
      </c>
      <c r="AJ26" s="19">
        <f t="shared" si="17"/>
        <v>0</v>
      </c>
      <c r="AK26" s="19">
        <f t="shared" si="18"/>
        <v>0</v>
      </c>
      <c r="AL26" s="19">
        <f t="shared" si="19"/>
        <v>0</v>
      </c>
      <c r="AM26" s="19">
        <f t="shared" si="20"/>
        <v>0</v>
      </c>
      <c r="AN26" s="19">
        <f t="shared" si="21"/>
        <v>0</v>
      </c>
      <c r="AO26" s="19">
        <f t="shared" si="22"/>
        <v>0</v>
      </c>
      <c r="AP26" s="19">
        <f t="shared" si="23"/>
        <v>0</v>
      </c>
      <c r="AQ26" s="19">
        <f t="shared" si="24"/>
        <v>0</v>
      </c>
      <c r="AR26" s="19">
        <f t="shared" si="25"/>
        <v>0</v>
      </c>
      <c r="AS26" s="19">
        <f t="shared" si="26"/>
        <v>0</v>
      </c>
      <c r="AT26" s="19">
        <f t="shared" si="27"/>
        <v>0</v>
      </c>
      <c r="AU26" s="19">
        <f t="shared" si="28"/>
        <v>0</v>
      </c>
      <c r="AV26" s="19">
        <f t="shared" si="29"/>
        <v>0</v>
      </c>
      <c r="AW26" s="19">
        <f t="shared" si="30"/>
        <v>0</v>
      </c>
      <c r="AX26" s="19">
        <f t="shared" si="31"/>
        <v>0</v>
      </c>
      <c r="AY26" s="19">
        <f t="shared" si="32"/>
        <v>0</v>
      </c>
      <c r="AZ26" s="19">
        <f t="shared" si="33"/>
        <v>0</v>
      </c>
      <c r="BA26" s="19">
        <f t="shared" si="34"/>
        <v>0</v>
      </c>
      <c r="BB26" s="19">
        <f t="shared" si="35"/>
        <v>0</v>
      </c>
      <c r="BC26" s="19">
        <f t="shared" si="36"/>
        <v>0</v>
      </c>
      <c r="BD26" s="19">
        <f t="shared" si="37"/>
        <v>0</v>
      </c>
      <c r="BE26" s="19">
        <f t="shared" si="38"/>
        <v>0</v>
      </c>
      <c r="BF26" s="19">
        <f t="shared" si="39"/>
        <v>0</v>
      </c>
      <c r="BG26" s="19">
        <f t="shared" si="12"/>
        <v>0</v>
      </c>
    </row>
    <row r="27" spans="1:64" ht="39.950000000000003" customHeight="1" x14ac:dyDescent="0.25">
      <c r="B27" s="8">
        <f t="shared" si="13"/>
        <v>0</v>
      </c>
      <c r="C27" s="8">
        <f t="shared" si="14"/>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5"/>
        <v>0</v>
      </c>
      <c r="AI27" s="19">
        <f t="shared" si="16"/>
        <v>0</v>
      </c>
      <c r="AJ27" s="19">
        <f t="shared" si="17"/>
        <v>0</v>
      </c>
      <c r="AK27" s="19">
        <f t="shared" si="18"/>
        <v>0</v>
      </c>
      <c r="AL27" s="19">
        <f t="shared" si="19"/>
        <v>0</v>
      </c>
      <c r="AM27" s="19">
        <f t="shared" si="20"/>
        <v>0</v>
      </c>
      <c r="AN27" s="19">
        <f t="shared" si="21"/>
        <v>0</v>
      </c>
      <c r="AO27" s="19">
        <f t="shared" si="22"/>
        <v>0</v>
      </c>
      <c r="AP27" s="19">
        <f t="shared" si="23"/>
        <v>0</v>
      </c>
      <c r="AQ27" s="19">
        <f t="shared" si="24"/>
        <v>0</v>
      </c>
      <c r="AR27" s="19">
        <f t="shared" si="25"/>
        <v>0</v>
      </c>
      <c r="AS27" s="19">
        <f t="shared" si="26"/>
        <v>0</v>
      </c>
      <c r="AT27" s="19">
        <f t="shared" si="27"/>
        <v>0</v>
      </c>
      <c r="AU27" s="19">
        <f t="shared" si="28"/>
        <v>0</v>
      </c>
      <c r="AV27" s="19">
        <f t="shared" si="29"/>
        <v>0</v>
      </c>
      <c r="AW27" s="19">
        <f t="shared" si="30"/>
        <v>0</v>
      </c>
      <c r="AX27" s="19">
        <f t="shared" si="31"/>
        <v>0</v>
      </c>
      <c r="AY27" s="19">
        <f t="shared" si="32"/>
        <v>0</v>
      </c>
      <c r="AZ27" s="19">
        <f t="shared" si="33"/>
        <v>0</v>
      </c>
      <c r="BA27" s="19">
        <f t="shared" si="34"/>
        <v>0</v>
      </c>
      <c r="BB27" s="19">
        <f t="shared" si="35"/>
        <v>0</v>
      </c>
      <c r="BC27" s="19">
        <f t="shared" si="36"/>
        <v>0</v>
      </c>
      <c r="BD27" s="19">
        <f t="shared" si="37"/>
        <v>0</v>
      </c>
      <c r="BE27" s="19">
        <f t="shared" si="38"/>
        <v>0</v>
      </c>
      <c r="BF27" s="19">
        <f t="shared" si="39"/>
        <v>0</v>
      </c>
      <c r="BG27" s="19">
        <f t="shared" si="12"/>
        <v>0</v>
      </c>
    </row>
    <row r="28" spans="1:64" ht="39.950000000000003" customHeight="1" x14ac:dyDescent="0.25">
      <c r="B28" s="8">
        <f t="shared" si="13"/>
        <v>0</v>
      </c>
      <c r="C28" s="8">
        <f t="shared" si="14"/>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5"/>
        <v>0</v>
      </c>
      <c r="AI28" s="19">
        <f t="shared" si="16"/>
        <v>0</v>
      </c>
      <c r="AJ28" s="19">
        <f t="shared" si="17"/>
        <v>0</v>
      </c>
      <c r="AK28" s="19">
        <f t="shared" si="18"/>
        <v>0</v>
      </c>
      <c r="AL28" s="19">
        <f t="shared" si="19"/>
        <v>0</v>
      </c>
      <c r="AM28" s="19">
        <f t="shared" si="20"/>
        <v>0</v>
      </c>
      <c r="AN28" s="19">
        <f t="shared" si="21"/>
        <v>0</v>
      </c>
      <c r="AO28" s="19">
        <f t="shared" si="22"/>
        <v>0</v>
      </c>
      <c r="AP28" s="19">
        <f t="shared" si="23"/>
        <v>0</v>
      </c>
      <c r="AQ28" s="19">
        <f t="shared" si="24"/>
        <v>0</v>
      </c>
      <c r="AR28" s="19">
        <f t="shared" si="25"/>
        <v>0</v>
      </c>
      <c r="AS28" s="19">
        <f t="shared" si="26"/>
        <v>0</v>
      </c>
      <c r="AT28" s="19">
        <f t="shared" si="27"/>
        <v>0</v>
      </c>
      <c r="AU28" s="19">
        <f t="shared" si="28"/>
        <v>0</v>
      </c>
      <c r="AV28" s="19">
        <f t="shared" si="29"/>
        <v>0</v>
      </c>
      <c r="AW28" s="19">
        <f t="shared" si="30"/>
        <v>0</v>
      </c>
      <c r="AX28" s="19">
        <f t="shared" si="31"/>
        <v>0</v>
      </c>
      <c r="AY28" s="19">
        <f t="shared" si="32"/>
        <v>0</v>
      </c>
      <c r="AZ28" s="19">
        <f t="shared" si="33"/>
        <v>0</v>
      </c>
      <c r="BA28" s="19">
        <f t="shared" si="34"/>
        <v>0</v>
      </c>
      <c r="BB28" s="19">
        <f t="shared" si="35"/>
        <v>0</v>
      </c>
      <c r="BC28" s="19">
        <f t="shared" si="36"/>
        <v>0</v>
      </c>
      <c r="BD28" s="19">
        <f t="shared" si="37"/>
        <v>0</v>
      </c>
      <c r="BE28" s="19">
        <f t="shared" si="38"/>
        <v>0</v>
      </c>
      <c r="BF28" s="19">
        <f t="shared" si="39"/>
        <v>0</v>
      </c>
      <c r="BG28" s="19">
        <f t="shared" si="12"/>
        <v>0</v>
      </c>
    </row>
    <row r="29" spans="1:64" ht="39.950000000000003" customHeight="1" x14ac:dyDescent="0.25">
      <c r="B29" s="8">
        <f t="shared" si="13"/>
        <v>0</v>
      </c>
      <c r="C29" s="8">
        <f t="shared" si="14"/>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5"/>
        <v>0</v>
      </c>
      <c r="AI29" s="19">
        <f t="shared" si="16"/>
        <v>0</v>
      </c>
      <c r="AJ29" s="19">
        <f t="shared" si="17"/>
        <v>0</v>
      </c>
      <c r="AK29" s="19">
        <f t="shared" si="18"/>
        <v>0</v>
      </c>
      <c r="AL29" s="19">
        <f t="shared" si="19"/>
        <v>0</v>
      </c>
      <c r="AM29" s="19">
        <f t="shared" si="20"/>
        <v>0</v>
      </c>
      <c r="AN29" s="19">
        <f t="shared" si="21"/>
        <v>0</v>
      </c>
      <c r="AO29" s="19">
        <f t="shared" si="22"/>
        <v>0</v>
      </c>
      <c r="AP29" s="19">
        <f t="shared" si="23"/>
        <v>0</v>
      </c>
      <c r="AQ29" s="19">
        <f t="shared" si="24"/>
        <v>0</v>
      </c>
      <c r="AR29" s="19">
        <f t="shared" si="25"/>
        <v>0</v>
      </c>
      <c r="AS29" s="19">
        <f t="shared" si="26"/>
        <v>0</v>
      </c>
      <c r="AT29" s="19">
        <f t="shared" si="27"/>
        <v>0</v>
      </c>
      <c r="AU29" s="19">
        <f t="shared" si="28"/>
        <v>0</v>
      </c>
      <c r="AV29" s="19">
        <f t="shared" si="29"/>
        <v>0</v>
      </c>
      <c r="AW29" s="19">
        <f t="shared" si="30"/>
        <v>0</v>
      </c>
      <c r="AX29" s="19">
        <f t="shared" si="31"/>
        <v>0</v>
      </c>
      <c r="AY29" s="19">
        <f t="shared" si="32"/>
        <v>0</v>
      </c>
      <c r="AZ29" s="19">
        <f t="shared" si="33"/>
        <v>0</v>
      </c>
      <c r="BA29" s="19">
        <f t="shared" si="34"/>
        <v>0</v>
      </c>
      <c r="BB29" s="19">
        <f t="shared" si="35"/>
        <v>0</v>
      </c>
      <c r="BC29" s="19">
        <f t="shared" si="36"/>
        <v>0</v>
      </c>
      <c r="BD29" s="19">
        <f t="shared" si="37"/>
        <v>0</v>
      </c>
      <c r="BE29" s="19">
        <f t="shared" si="38"/>
        <v>0</v>
      </c>
      <c r="BF29" s="19">
        <f t="shared" si="39"/>
        <v>0</v>
      </c>
      <c r="BG29" s="19">
        <f t="shared" si="12"/>
        <v>0</v>
      </c>
    </row>
    <row r="30" spans="1:64" ht="39.950000000000003" customHeight="1" x14ac:dyDescent="0.25">
      <c r="B30" s="8">
        <f t="shared" si="13"/>
        <v>0</v>
      </c>
      <c r="C30" s="8">
        <f t="shared" si="14"/>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5"/>
        <v>0</v>
      </c>
      <c r="AI30" s="19">
        <f t="shared" si="16"/>
        <v>0</v>
      </c>
      <c r="AJ30" s="19">
        <f t="shared" si="17"/>
        <v>0</v>
      </c>
      <c r="AK30" s="19">
        <f t="shared" si="18"/>
        <v>0</v>
      </c>
      <c r="AL30" s="19">
        <f t="shared" si="19"/>
        <v>0</v>
      </c>
      <c r="AM30" s="19">
        <f t="shared" si="20"/>
        <v>0</v>
      </c>
      <c r="AN30" s="19">
        <f t="shared" si="21"/>
        <v>0</v>
      </c>
      <c r="AO30" s="19">
        <f t="shared" si="22"/>
        <v>0</v>
      </c>
      <c r="AP30" s="19">
        <f t="shared" si="23"/>
        <v>0</v>
      </c>
      <c r="AQ30" s="19">
        <f t="shared" si="24"/>
        <v>0</v>
      </c>
      <c r="AR30" s="19">
        <f t="shared" si="25"/>
        <v>0</v>
      </c>
      <c r="AS30" s="19">
        <f t="shared" si="26"/>
        <v>0</v>
      </c>
      <c r="AT30" s="19">
        <f t="shared" si="27"/>
        <v>0</v>
      </c>
      <c r="AU30" s="19">
        <f t="shared" si="28"/>
        <v>0</v>
      </c>
      <c r="AV30" s="19">
        <f t="shared" si="29"/>
        <v>0</v>
      </c>
      <c r="AW30" s="19">
        <f t="shared" si="30"/>
        <v>0</v>
      </c>
      <c r="AX30" s="19">
        <f t="shared" si="31"/>
        <v>0</v>
      </c>
      <c r="AY30" s="19">
        <f t="shared" si="32"/>
        <v>0</v>
      </c>
      <c r="AZ30" s="19">
        <f t="shared" si="33"/>
        <v>0</v>
      </c>
      <c r="BA30" s="19">
        <f t="shared" si="34"/>
        <v>0</v>
      </c>
      <c r="BB30" s="19">
        <f t="shared" si="35"/>
        <v>0</v>
      </c>
      <c r="BC30" s="19">
        <f t="shared" si="36"/>
        <v>0</v>
      </c>
      <c r="BD30" s="19">
        <f t="shared" si="37"/>
        <v>0</v>
      </c>
      <c r="BE30" s="19">
        <f t="shared" si="38"/>
        <v>0</v>
      </c>
      <c r="BF30" s="19">
        <f t="shared" si="39"/>
        <v>0</v>
      </c>
      <c r="BG30" s="19">
        <f t="shared" si="12"/>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198</v>
      </c>
    </row>
    <row r="38" spans="32:33" ht="15" customHeight="1" x14ac:dyDescent="0.25"/>
  </sheetData>
  <sheetProtection algorithmName="SHA-512" hashValue="p9D7gFXQf6cXB+Ad310FyHzCKkmEO7XgHoxNCgtOosQSJRqwU7tgfidGo1Pwm+LSxn+2qqaotMA0obvPM2wKJA==" saltValue="3rMavWGy/Wllwuq57xQt+Q==" spinCount="100000" sheet="1" objects="1" scenarios="1"/>
  <mergeCells count="11">
    <mergeCell ref="G17:G19"/>
    <mergeCell ref="B18:B19"/>
    <mergeCell ref="C18:C19"/>
    <mergeCell ref="H17:AF17"/>
    <mergeCell ref="D14:AF14"/>
    <mergeCell ref="D15:AF15"/>
    <mergeCell ref="B14:B17"/>
    <mergeCell ref="C14:C17"/>
    <mergeCell ref="D17:D19"/>
    <mergeCell ref="E17:E19"/>
    <mergeCell ref="F17:F19"/>
  </mergeCells>
  <conditionalFormatting sqref="A16:XFD16">
    <cfRule type="expression" dxfId="72" priority="13">
      <formula>$A$1=0</formula>
    </cfRule>
  </conditionalFormatting>
  <conditionalFormatting sqref="A16:XFD31">
    <cfRule type="expression" dxfId="70" priority="16" stopIfTrue="1">
      <formula>$A$1=0</formula>
    </cfRule>
  </conditionalFormatting>
  <conditionalFormatting sqref="A31:XFD31">
    <cfRule type="expression" dxfId="68" priority="1">
      <formula>$A$1=0</formula>
    </cfRule>
  </conditionalFormatting>
  <conditionalFormatting sqref="D21:G30">
    <cfRule type="expression" dxfId="66" priority="22">
      <formula>$D21&lt;&gt;""</formula>
    </cfRule>
  </conditionalFormatting>
  <conditionalFormatting sqref="D31:G31">
    <cfRule type="expression" dxfId="65" priority="4">
      <formula>$D31&lt;&gt;""</formula>
    </cfRule>
  </conditionalFormatting>
  <conditionalFormatting sqref="D21:AF30">
    <cfRule type="expression" dxfId="64" priority="21" stopIfTrue="1">
      <formula>AND($D21="",$H21&gt;0)</formula>
    </cfRule>
  </conditionalFormatting>
  <conditionalFormatting sqref="D31:AF31">
    <cfRule type="expression" dxfId="63" priority="3" stopIfTrue="1">
      <formula>AND($D31="",$H31&gt;0)</formula>
    </cfRule>
  </conditionalFormatting>
  <conditionalFormatting sqref="F2">
    <cfRule type="cellIs" dxfId="62" priority="20" operator="notEqual">
      <formula>""</formula>
    </cfRule>
  </conditionalFormatting>
  <conditionalFormatting sqref="F21:G30">
    <cfRule type="expression" dxfId="61" priority="23" stopIfTrue="1">
      <formula>AND($D21&lt;&gt;"",OR($F21="",$G21=""))</formula>
    </cfRule>
    <cfRule type="expression" dxfId="60" priority="24" stopIfTrue="1">
      <formula>AND($D21&lt;&gt;"",$F21&gt;$G21)</formula>
    </cfRule>
  </conditionalFormatting>
  <conditionalFormatting sqref="F31:G31">
    <cfRule type="expression" dxfId="59" priority="5" stopIfTrue="1">
      <formula>AND($D31&lt;&gt;"",OR($F31="",$G31=""))</formula>
    </cfRule>
    <cfRule type="expression" dxfId="58" priority="6" stopIfTrue="1">
      <formula>AND($D31&lt;&gt;"",$F31&gt;$G31)</formula>
    </cfRule>
  </conditionalFormatting>
  <conditionalFormatting sqref="H21:AF30">
    <cfRule type="expression" dxfId="57" priority="25" stopIfTrue="1">
      <formula>AND(H21&gt;1)</formula>
    </cfRule>
    <cfRule type="expression" dxfId="56" priority="26" stopIfTrue="1">
      <formula>AND(OR($F21="",$G21=""),H21&gt;0)</formula>
    </cfRule>
    <cfRule type="expression" dxfId="55" priority="27" stopIfTrue="1">
      <formula>AND(H21&gt;0,H$11=1)</formula>
    </cfRule>
    <cfRule type="expression" dxfId="54" priority="28" stopIfTrue="1">
      <formula>AND(H21&gt;0,OR(H$19&lt;$F21,H$19&gt;$G21,$D21=""))</formula>
    </cfRule>
    <cfRule type="expression" dxfId="53" priority="29">
      <formula>AND($F21&lt;&gt;"",$G21&lt;&gt;"",H$19&gt;=$F21,H$19&lt;=$G21,H21=0)</formula>
    </cfRule>
    <cfRule type="expression" dxfId="52" priority="30">
      <formula>AND($F21&lt;&gt;"",$G21&lt;&gt;"",H$19&gt;=$F21,H$19&lt;=$G21)</formula>
    </cfRule>
  </conditionalFormatting>
  <conditionalFormatting sqref="H31:AF31">
    <cfRule type="expression" dxfId="51" priority="7" stopIfTrue="1">
      <formula>AND(H31&gt;1)</formula>
    </cfRule>
    <cfRule type="expression" dxfId="50" priority="8" stopIfTrue="1">
      <formula>AND(OR($F31="",$G31=""),H31&gt;0)</formula>
    </cfRule>
    <cfRule type="expression" dxfId="49" priority="9" stopIfTrue="1">
      <formula>AND(H31&gt;0,H$11=1)</formula>
    </cfRule>
    <cfRule type="expression" dxfId="48" priority="10" stopIfTrue="1">
      <formula>AND(H31&gt;0,OR(H$19&lt;$F31,H$19&gt;$G31,$D31=""))</formula>
    </cfRule>
    <cfRule type="expression" dxfId="47" priority="11">
      <formula>AND($F31&lt;&gt;"",$G31&lt;&gt;"",H$19&gt;=$F31,H$19&lt;=$G31,H31=0)</formula>
    </cfRule>
    <cfRule type="expression" dxfId="46" priority="12">
      <formula>AND($F31&lt;&gt;"",$G31&lt;&gt;"",H$19&gt;=$F31,H$19&lt;=$G31)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4" id="{758DB258-E397-4886-B309-9D250CB46386}">
            <xm:f>AUXILIAR!$C$11&gt;AUXILIAR!$E$6</xm:f>
            <x14:dxf>
              <font>
                <color theme="0"/>
              </font>
              <fill>
                <patternFill>
                  <bgColor theme="0"/>
                </patternFill>
              </fill>
              <border>
                <left/>
                <right/>
                <top/>
                <bottom/>
                <vertical/>
                <horizontal/>
              </border>
            </x14:dxf>
          </x14:cfRule>
          <xm:sqref>A16:XFD16</xm:sqref>
        </x14:conditionalFormatting>
        <x14:conditionalFormatting xmlns:xm="http://schemas.microsoft.com/office/excel/2006/main">
          <x14:cfRule type="expression" priority="17" stopIfTrue="1" id="{00000000-000E-0000-0D00-000001000000}">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 id="{FE0E8235-D047-403C-9D7D-38651D33416A}">
            <xm:f>AUXILIAR!$C$11&gt;AUXILIAR!$E$6</xm:f>
            <x14:dxf>
              <font>
                <color theme="0"/>
              </font>
              <fill>
                <patternFill>
                  <bgColor theme="0"/>
                </patternFill>
              </fill>
              <border>
                <left/>
                <right/>
                <top/>
                <bottom/>
                <vertical/>
                <horizontal/>
              </border>
            </x14:dxf>
          </x14:cfRule>
          <xm:sqref>A31:XFD31</xm:sqref>
        </x14:conditionalFormatting>
        <x14:conditionalFormatting xmlns:xm="http://schemas.microsoft.com/office/excel/2006/main">
          <x14:cfRule type="expression" priority="230" id="{C9F5FD3C-D997-4DDB-96D7-314910D1B604}">
            <xm:f>DATOS!$N$19="N"</xm:f>
            <x14:dxf>
              <font>
                <color theme="0"/>
              </font>
            </x14:dxf>
          </x14:cfRule>
          <xm:sqref>AA18:AF18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5EA8-8AA9-43F7-A025-CF82A8759D20}">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IF(RRHH!M20="","",CONCATENATE(UPPER(RRHH!I20)," ",UPPER(RRHH!C20)," ",UPPER(RRHH!F20)))</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44" t="s">
        <v>167</v>
      </c>
      <c r="E17" s="347" t="s">
        <v>97</v>
      </c>
      <c r="F17" s="350" t="s">
        <v>169</v>
      </c>
      <c r="G17" s="341"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45"/>
      <c r="E18" s="348"/>
      <c r="F18" s="351"/>
      <c r="G18" s="342"/>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46"/>
      <c r="E19" s="349"/>
      <c r="F19" s="352"/>
      <c r="G19" s="343"/>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162"/>
      <c r="E20" s="162"/>
      <c r="F20" s="162"/>
      <c r="G20" s="162"/>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199</v>
      </c>
    </row>
    <row r="38" spans="32:33" ht="15" customHeight="1" x14ac:dyDescent="0.25"/>
  </sheetData>
  <sheetProtection algorithmName="SHA-512" hashValue="7uCUmosd5OHJoiLVze12n2+sflb6JMTSW4GgrMwmz4dNeH9leYqqGO7E1RamoEbHprfXEr+42Q+g8XTgovZ1XA==" saltValue="hrKD3fTdBHObrGRQhKQX0A==" spinCount="100000" sheet="1" objects="1" scenarios="1"/>
  <mergeCells count="11">
    <mergeCell ref="G17:G19"/>
    <mergeCell ref="B18:B19"/>
    <mergeCell ref="C18:C19"/>
    <mergeCell ref="H17:AF17"/>
    <mergeCell ref="D15:AF15"/>
    <mergeCell ref="B14:B17"/>
    <mergeCell ref="C14:C17"/>
    <mergeCell ref="D17:D19"/>
    <mergeCell ref="E17:E19"/>
    <mergeCell ref="F17:F19"/>
    <mergeCell ref="D14:AF14"/>
  </mergeCells>
  <conditionalFormatting sqref="A9:XFD13 A14:C15 AG14:XFD15">
    <cfRule type="expression" dxfId="44" priority="16">
      <formula>$A$1=0</formula>
    </cfRule>
  </conditionalFormatting>
  <conditionalFormatting sqref="A16:XFD31">
    <cfRule type="expression" dxfId="42" priority="1">
      <formula>$A$1=0</formula>
    </cfRule>
  </conditionalFormatting>
  <conditionalFormatting sqref="B1:XFD1">
    <cfRule type="expression" dxfId="40" priority="18">
      <formula>$A$1=0</formula>
    </cfRule>
  </conditionalFormatting>
  <conditionalFormatting sqref="D21:G31">
    <cfRule type="expression" dxfId="39" priority="4">
      <formula>$D21&lt;&gt;""</formula>
    </cfRule>
  </conditionalFormatting>
  <conditionalFormatting sqref="D21:AF31">
    <cfRule type="expression" dxfId="38" priority="3" stopIfTrue="1">
      <formula>AND($D21="",$H21&gt;0)</formula>
    </cfRule>
  </conditionalFormatting>
  <conditionalFormatting sqref="F2">
    <cfRule type="cellIs" dxfId="37" priority="21" operator="notEqual">
      <formula>""</formula>
    </cfRule>
  </conditionalFormatting>
  <conditionalFormatting sqref="F21:G31">
    <cfRule type="expression" dxfId="36" priority="5" stopIfTrue="1">
      <formula>AND($D21&lt;&gt;"",OR($F21="",$G21=""))</formula>
    </cfRule>
    <cfRule type="expression" dxfId="35" priority="6" stopIfTrue="1">
      <formula>AND($D21&lt;&gt;"",$F21&gt;$G21)</formula>
    </cfRule>
  </conditionalFormatting>
  <conditionalFormatting sqref="H21:AF31">
    <cfRule type="expression" dxfId="34" priority="7" stopIfTrue="1">
      <formula>AND(H21&gt;1)</formula>
    </cfRule>
    <cfRule type="expression" dxfId="33" priority="8" stopIfTrue="1">
      <formula>AND(OR($F21="",$G21=""),H21&gt;0)</formula>
    </cfRule>
    <cfRule type="expression" dxfId="32" priority="9" stopIfTrue="1">
      <formula>AND(H21&gt;0,H$11=1)</formula>
    </cfRule>
    <cfRule type="expression" dxfId="31" priority="10" stopIfTrue="1">
      <formula>AND(H21&gt;0,OR(H$19&lt;$F21,H$19&gt;$G21,$D21=""))</formula>
    </cfRule>
    <cfRule type="expression" dxfId="30" priority="11">
      <formula>AND($F21&lt;&gt;"",$G21&lt;&gt;"",H$19&gt;=$F21,H$19&lt;=$G21,H21=0)</formula>
    </cfRule>
    <cfRule type="expression" dxfId="29"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E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CC760661-2CA6-4A95-9A99-7F7930433CD6}">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31" id="{AC92FE71-9180-49C0-B89B-93DFEBFAFA9B}">
            <xm:f>DATOS!$N$19="N"</xm:f>
            <x14:dxf>
              <font>
                <color theme="0"/>
              </font>
            </x14:dxf>
          </x14:cfRule>
          <xm:sqref>AA18:AF18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3E3B-01ED-4E62-87AF-8B431E5F6421}">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32"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IF(RRHH!M21="","",CONCATENATE(UPPER(RRHH!I21)," ",UPPER(RRHH!C21)," ",UPPER(RRHH!F21)))</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44" t="s">
        <v>167</v>
      </c>
      <c r="E17" s="347" t="s">
        <v>97</v>
      </c>
      <c r="F17" s="350" t="s">
        <v>169</v>
      </c>
      <c r="G17" s="341"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45"/>
      <c r="E18" s="348"/>
      <c r="F18" s="351"/>
      <c r="G18" s="342"/>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5">
        <f t="shared" si="6"/>
        <v>0</v>
      </c>
      <c r="AF18" s="86">
        <f t="shared" si="6"/>
        <v>0</v>
      </c>
      <c r="AG18" s="8"/>
    </row>
    <row r="19" spans="1:64" ht="20.100000000000001" customHeight="1" thickBot="1" x14ac:dyDescent="0.3">
      <c r="B19" s="298"/>
      <c r="C19" s="298"/>
      <c r="D19" s="346"/>
      <c r="E19" s="349"/>
      <c r="F19" s="352"/>
      <c r="G19" s="343"/>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162"/>
      <c r="E20" s="162"/>
      <c r="F20" s="162"/>
      <c r="G20" s="162"/>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194</v>
      </c>
    </row>
    <row r="38" spans="32:33" ht="15" customHeight="1" x14ac:dyDescent="0.25"/>
  </sheetData>
  <sheetProtection algorithmName="SHA-512" hashValue="YXqQIqrhsyF9ebGQNPmB/gSJ2J2Km7Z+VY6yvAABa7h/QZ3/RHc9Ho2NJa2gXcNZ33LZDx+e5Jek5L/jXhaI7g==" saltValue="FPczKGfoYUy9Tgbqm/VBCg==" spinCount="100000" sheet="1" objects="1" scenarios="1"/>
  <mergeCells count="11">
    <mergeCell ref="G17:G19"/>
    <mergeCell ref="B18:B19"/>
    <mergeCell ref="C18:C19"/>
    <mergeCell ref="H17:AF17"/>
    <mergeCell ref="D15:AF15"/>
    <mergeCell ref="B14:B17"/>
    <mergeCell ref="C14:C17"/>
    <mergeCell ref="D17:D19"/>
    <mergeCell ref="E17:E19"/>
    <mergeCell ref="F17:F19"/>
    <mergeCell ref="D14:AF14"/>
  </mergeCells>
  <conditionalFormatting sqref="A9:XFD13 A14:C15 AG14:XFD15">
    <cfRule type="expression" dxfId="27" priority="15">
      <formula>$A$1=0</formula>
    </cfRule>
  </conditionalFormatting>
  <conditionalFormatting sqref="A16:XFD31">
    <cfRule type="expression" dxfId="25" priority="1">
      <formula>$A$1=0</formula>
    </cfRule>
  </conditionalFormatting>
  <conditionalFormatting sqref="D21:G31">
    <cfRule type="expression" dxfId="23" priority="4">
      <formula>$D21&lt;&gt;""</formula>
    </cfRule>
  </conditionalFormatting>
  <conditionalFormatting sqref="D21:AF31">
    <cfRule type="expression" dxfId="22" priority="3" stopIfTrue="1">
      <formula>AND($D21="",$H21&gt;0)</formula>
    </cfRule>
  </conditionalFormatting>
  <conditionalFormatting sqref="F2">
    <cfRule type="cellIs" dxfId="21" priority="20" operator="notEqual">
      <formula>""</formula>
    </cfRule>
  </conditionalFormatting>
  <conditionalFormatting sqref="F21:G31">
    <cfRule type="expression" dxfId="20" priority="5" stopIfTrue="1">
      <formula>AND($D21&lt;&gt;"",OR($F21="",$G21=""))</formula>
    </cfRule>
    <cfRule type="expression" dxfId="19" priority="6" stopIfTrue="1">
      <formula>AND($D21&lt;&gt;"",$F21&gt;$G21)</formula>
    </cfRule>
  </conditionalFormatting>
  <conditionalFormatting sqref="H21:AF31">
    <cfRule type="expression" dxfId="18" priority="7" stopIfTrue="1">
      <formula>AND(H21&gt;1)</formula>
    </cfRule>
    <cfRule type="expression" dxfId="17" priority="8" stopIfTrue="1">
      <formula>AND(OR($F21="",$G21=""),H21&gt;0)</formula>
    </cfRule>
    <cfRule type="expression" dxfId="16" priority="9" stopIfTrue="1">
      <formula>AND(H21&gt;0,H$11=1)</formula>
    </cfRule>
    <cfRule type="expression" dxfId="15" priority="10" stopIfTrue="1">
      <formula>AND(H21&gt;0,OR(H$19&lt;$F21,H$19&gt;$G21,$D21=""))</formula>
    </cfRule>
    <cfRule type="expression" dxfId="14" priority="11">
      <formula>AND($F21&lt;&gt;"",$G21&lt;&gt;"",H$19&gt;=$F21,H$19&lt;=$G21,H21=0)</formula>
    </cfRule>
    <cfRule type="expression" dxfId="13"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6" id="{00000000-000E-0000-0F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28AF31E0-02A0-4ADD-BAC3-4D2B2AC6AE56}">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32" id="{AB853B6C-89AB-4630-A4E6-079DADAD2803}">
            <xm:f>DATOS!$N$19="N"</xm:f>
            <x14:dxf>
              <font>
                <color theme="0"/>
              </font>
            </x14:dxf>
          </x14:cfRule>
          <xm:sqref>AA18:AF18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592CB"/>
  </sheetPr>
  <dimension ref="A1:AO63"/>
  <sheetViews>
    <sheetView showGridLines="0" topLeftCell="A36" zoomScaleNormal="100" workbookViewId="0">
      <selection activeCell="C53" sqref="C53:O54"/>
    </sheetView>
  </sheetViews>
  <sheetFormatPr baseColWidth="10" defaultColWidth="5.5703125" defaultRowHeight="15" customHeight="1" x14ac:dyDescent="0.25"/>
  <cols>
    <col min="1" max="15" width="5.7109375" style="61" customWidth="1"/>
    <col min="16" max="16" width="5.7109375" style="61" hidden="1" customWidth="1"/>
    <col min="17" max="35" width="5.7109375" style="61" customWidth="1"/>
    <col min="36" max="36" width="5.7109375" style="61" hidden="1" customWidth="1"/>
    <col min="37" max="37" width="5.7109375" style="61" customWidth="1"/>
    <col min="38" max="38" width="74.85546875" style="147" bestFit="1" customWidth="1"/>
    <col min="39" max="40" width="5.7109375" style="61" customWidth="1"/>
    <col min="41" max="41" width="5.5703125" style="61" customWidth="1"/>
    <col min="42" max="16384" width="5.5703125" style="61"/>
  </cols>
  <sheetData>
    <row r="1" spans="1:41" ht="15" customHeight="1" x14ac:dyDescent="0.25">
      <c r="A1" s="68"/>
      <c r="O1" s="62"/>
    </row>
    <row r="4" spans="1:41" ht="15" customHeight="1" x14ac:dyDescent="0.25">
      <c r="O4" s="62" t="str">
        <f>DATOS!P4</f>
        <v xml:space="preserve">SOLICITANTE: </v>
      </c>
      <c r="AI4" s="62" t="str">
        <f>DATOS!P4</f>
        <v xml:space="preserve">SOLICITANTE: </v>
      </c>
    </row>
    <row r="5" spans="1:41" ht="15" customHeight="1" x14ac:dyDescent="0.25">
      <c r="O5" s="62" t="str">
        <f>DATOS!P5</f>
        <v xml:space="preserve">PROYECTO: </v>
      </c>
      <c r="AI5" s="62" t="str">
        <f>DATOS!P5</f>
        <v xml:space="preserve">PROYECTO: </v>
      </c>
    </row>
    <row r="8" spans="1:41" ht="15" customHeight="1" thickBot="1" x14ac:dyDescent="0.3"/>
    <row r="9" spans="1:41" ht="20.100000000000001" customHeight="1" thickBot="1" x14ac:dyDescent="0.3">
      <c r="B9" s="183" t="s">
        <v>78</v>
      </c>
      <c r="C9" s="184"/>
      <c r="D9" s="184"/>
      <c r="E9" s="184"/>
      <c r="F9" s="184"/>
      <c r="G9" s="184"/>
      <c r="H9" s="184"/>
      <c r="I9" s="184"/>
      <c r="J9" s="184"/>
      <c r="K9" s="184"/>
      <c r="L9" s="184"/>
      <c r="M9" s="184"/>
      <c r="N9" s="184"/>
      <c r="O9" s="184"/>
      <c r="AM9" s="400"/>
      <c r="AN9" s="400"/>
      <c r="AO9" s="400"/>
    </row>
    <row r="10" spans="1:41" ht="9.9499999999999993" customHeight="1" thickBot="1" x14ac:dyDescent="0.3"/>
    <row r="11" spans="1:41" ht="20.100000000000001" customHeight="1" thickBot="1" x14ac:dyDescent="0.3">
      <c r="B11" s="183" t="s">
        <v>81</v>
      </c>
      <c r="C11" s="184"/>
      <c r="D11" s="184"/>
      <c r="E11" s="184"/>
      <c r="F11" s="184"/>
      <c r="G11" s="184"/>
      <c r="H11" s="184"/>
      <c r="I11" s="184"/>
      <c r="J11" s="184"/>
      <c r="K11" s="184"/>
      <c r="L11" s="184"/>
      <c r="M11" s="184"/>
      <c r="N11" s="184"/>
      <c r="O11" s="184"/>
      <c r="S11" s="183" t="s">
        <v>185</v>
      </c>
      <c r="T11" s="184"/>
      <c r="U11" s="184"/>
      <c r="V11" s="184"/>
      <c r="W11" s="184"/>
      <c r="X11" s="184"/>
      <c r="Y11" s="184"/>
      <c r="Z11" s="184"/>
      <c r="AA11" s="184"/>
      <c r="AB11" s="184"/>
      <c r="AC11" s="184"/>
      <c r="AD11" s="184"/>
      <c r="AE11" s="184"/>
      <c r="AF11" s="184"/>
      <c r="AG11" s="184"/>
      <c r="AH11" s="184"/>
      <c r="AI11" s="184"/>
    </row>
    <row r="12" spans="1:41" ht="5.0999999999999996" customHeight="1" thickBot="1" x14ac:dyDescent="0.3"/>
    <row r="13" spans="1:41" s="63" customFormat="1" ht="45" customHeight="1" thickBot="1" x14ac:dyDescent="0.3">
      <c r="B13" s="118"/>
      <c r="C13" s="119"/>
      <c r="D13" s="119"/>
      <c r="E13" s="119"/>
      <c r="F13" s="119"/>
      <c r="G13" s="119"/>
      <c r="H13" s="119"/>
      <c r="I13" s="119"/>
      <c r="J13" s="119"/>
      <c r="K13" s="363" t="s">
        <v>173</v>
      </c>
      <c r="L13" s="364"/>
      <c r="M13" s="364" t="s">
        <v>13</v>
      </c>
      <c r="N13" s="364"/>
      <c r="O13" s="365"/>
      <c r="S13" s="380" t="s">
        <v>124</v>
      </c>
      <c r="T13" s="381"/>
      <c r="U13" s="381"/>
      <c r="V13" s="381"/>
      <c r="W13" s="381"/>
      <c r="X13" s="381"/>
      <c r="Y13" s="381"/>
      <c r="Z13" s="381"/>
      <c r="AA13" s="381"/>
      <c r="AB13" s="381" t="s">
        <v>3</v>
      </c>
      <c r="AC13" s="381"/>
      <c r="AD13" s="381"/>
      <c r="AE13" s="382" t="s">
        <v>186</v>
      </c>
      <c r="AF13" s="382"/>
      <c r="AG13" s="382"/>
      <c r="AH13" s="381" t="s">
        <v>187</v>
      </c>
      <c r="AI13" s="383"/>
      <c r="AJ13" s="61"/>
      <c r="AL13" s="87"/>
    </row>
    <row r="14" spans="1:41" s="63" customFormat="1" ht="20.100000000000001" customHeight="1" x14ac:dyDescent="0.25">
      <c r="B14" s="120"/>
      <c r="C14" s="353" t="s">
        <v>106</v>
      </c>
      <c r="D14" s="353"/>
      <c r="E14" s="353" t="str">
        <f>IF(RRHH!M12="","",UPPER(CONCATENATE(RRHH!I12," ",RRHH!C12," ",RRHH!F12)))</f>
        <v/>
      </c>
      <c r="F14" s="353"/>
      <c r="G14" s="353"/>
      <c r="H14" s="353"/>
      <c r="I14" s="353"/>
      <c r="J14" s="353"/>
      <c r="K14" s="361" t="str">
        <f>IF(RRHH!Z12="","",IF(RRHH!Z12/12&gt;7200,7200,ROUND(RRHH!Z12/12,2)))</f>
        <v/>
      </c>
      <c r="L14" s="362"/>
      <c r="M14" s="366" t="str">
        <f>IF(E14="","",IF('DEDICACIÓN TEC-1'!G10&gt;0,0,IFERROR(ROUND(K14*SUM('DEDICACIÓN TEC-1'!$H$18:$AE$18),2),"")))</f>
        <v/>
      </c>
      <c r="N14" s="366"/>
      <c r="O14" s="367"/>
      <c r="P14" s="63">
        <f>IF(OR(E14="",K14=""),0,'DEDICACIÓN TEC-1'!G10)</f>
        <v>0</v>
      </c>
      <c r="S14" s="391" t="str">
        <f>IF(DATOS!B22="","",DATOS!B22)</f>
        <v/>
      </c>
      <c r="T14" s="392"/>
      <c r="U14" s="392"/>
      <c r="V14" s="392"/>
      <c r="W14" s="392"/>
      <c r="X14" s="392"/>
      <c r="Y14" s="392"/>
      <c r="Z14" s="392"/>
      <c r="AA14" s="393"/>
      <c r="AB14" s="412" t="str">
        <f>IF(DATOS!N22="","",DATOS!N22)</f>
        <v/>
      </c>
      <c r="AC14" s="413"/>
      <c r="AD14" s="414"/>
      <c r="AE14" s="397">
        <f>M51</f>
        <v>0</v>
      </c>
      <c r="AF14" s="397"/>
      <c r="AG14" s="397"/>
      <c r="AH14" s="421" t="str">
        <f>IF(S14="","",IF(AE14=0,0,ROUND(AE14/SUM($AE$14:$AG$18),4)))</f>
        <v/>
      </c>
      <c r="AI14" s="422"/>
      <c r="AJ14" s="61">
        <f>IF(AE14="",0,IF(AE14&gt;0.6*SUM($AE$14:$AG$18),1,0))</f>
        <v>0</v>
      </c>
      <c r="AL14" s="148" t="str">
        <f>IF(S14="","",IF(AE14&lt;AUXILIAR!$E$13,"ERROR: el presupuesto del participante no alcanza el mínimo previsto en la Convocatoria",IF(AH14&gt;60%,"REVISAR: el solicitante ejecuta más del 60% de los costes solicitados del proyecto","")))</f>
        <v/>
      </c>
    </row>
    <row r="15" spans="1:41" s="63" customFormat="1" ht="20.100000000000001" customHeight="1" x14ac:dyDescent="0.25">
      <c r="B15" s="120"/>
      <c r="C15" s="353" t="s">
        <v>107</v>
      </c>
      <c r="D15" s="353"/>
      <c r="E15" s="353" t="str">
        <f>IF(RRHH!M13="","",UPPER(CONCATENATE(RRHH!I13," ",RRHH!C13," ",RRHH!F13)))</f>
        <v/>
      </c>
      <c r="F15" s="353"/>
      <c r="G15" s="353"/>
      <c r="H15" s="353"/>
      <c r="I15" s="353"/>
      <c r="J15" s="353"/>
      <c r="K15" s="361" t="str">
        <f>IF(RRHH!Z13="","",IF(RRHH!Z13/12&gt;7200,7200,ROUND(RRHH!Z13/12,2)))</f>
        <v/>
      </c>
      <c r="L15" s="362"/>
      <c r="M15" s="366" t="str">
        <f>IF(E15="","",IF('DEDICACIÓN TEC-2'!G10&gt;0,0,IFERROR(ROUND(K15*SUM('DEDICACIÓN TEC-2'!$H$18:$AE$18),2),"")))</f>
        <v/>
      </c>
      <c r="N15" s="366"/>
      <c r="O15" s="367"/>
      <c r="P15" s="63">
        <f>IF(OR(E15="",K15=""),0,'DEDICACIÓN TEC-2'!G10)</f>
        <v>0</v>
      </c>
      <c r="S15" s="394" t="str">
        <f>IF(DATOS!B23="","",DATOS!B23)</f>
        <v/>
      </c>
      <c r="T15" s="395"/>
      <c r="U15" s="395"/>
      <c r="V15" s="395"/>
      <c r="W15" s="395"/>
      <c r="X15" s="395"/>
      <c r="Y15" s="395"/>
      <c r="Z15" s="395"/>
      <c r="AA15" s="396"/>
      <c r="AB15" s="415" t="str">
        <f>IF(DATOS!N23="","",DATOS!N23)</f>
        <v/>
      </c>
      <c r="AC15" s="416"/>
      <c r="AD15" s="417"/>
      <c r="AE15" s="398"/>
      <c r="AF15" s="398"/>
      <c r="AG15" s="398"/>
      <c r="AH15" s="389" t="str">
        <f t="shared" ref="AH15:AH18" si="0">IF(S15="","",IF(AE15=0,0,ROUND(AE15/SUM($AE$14:$AG$18),4)))</f>
        <v/>
      </c>
      <c r="AI15" s="390"/>
      <c r="AJ15" s="61">
        <f t="shared" ref="AJ15:AJ18" si="1">IF(AE15="",0,IF(AE15&gt;0.6*SUM($AE$14:$AG$18),1,0))</f>
        <v>0</v>
      </c>
      <c r="AL15" s="148" t="str">
        <f>IF(AND(S15="",AE15&lt;&gt;""),"ERROR: no se ha dado de alta al participante en al pestaña DATOS",IF(S15="","",IF(AE15&lt;AUXILIAR!$E$13,"ERROR: el presupuesto del participante no alcanza el mínimo previsto en la Convocatoria",IF(AH15&gt;60%,"REVISAR: el participante ejecuta más del 60% de los costes solicitados del proyecto",""))))</f>
        <v/>
      </c>
    </row>
    <row r="16" spans="1:41" s="63" customFormat="1" ht="20.100000000000001" customHeight="1" x14ac:dyDescent="0.25">
      <c r="B16" s="120"/>
      <c r="C16" s="353" t="s">
        <v>108</v>
      </c>
      <c r="D16" s="353"/>
      <c r="E16" s="353" t="str">
        <f>IF(RRHH!M14="","",UPPER(CONCATENATE(RRHH!I14," ",RRHH!C14," ",RRHH!F14)))</f>
        <v/>
      </c>
      <c r="F16" s="353"/>
      <c r="G16" s="353"/>
      <c r="H16" s="353"/>
      <c r="I16" s="353"/>
      <c r="J16" s="353"/>
      <c r="K16" s="361" t="str">
        <f>IF(RRHH!Z14="","",IF(RRHH!Z14/12&gt;7200,7200,ROUND(RRHH!Z14/12,2)))</f>
        <v/>
      </c>
      <c r="L16" s="362"/>
      <c r="M16" s="366" t="str">
        <f>IF(E16="","",IF('DEDICACIÓN TEC-3'!G10&gt;0,0,IFERROR(ROUND(K16*SUM('DEDICACIÓN TEC-3'!$H$18:$AE$18),2),"")))</f>
        <v/>
      </c>
      <c r="N16" s="366"/>
      <c r="O16" s="367"/>
      <c r="P16" s="63">
        <f>IF(OR(E16="",K16=""),0,'DEDICACIÓN TEC-3'!G10)</f>
        <v>0</v>
      </c>
      <c r="S16" s="394" t="str">
        <f>IF(DATOS!B24="","",DATOS!B24)</f>
        <v/>
      </c>
      <c r="T16" s="395"/>
      <c r="U16" s="395"/>
      <c r="V16" s="395"/>
      <c r="W16" s="395"/>
      <c r="X16" s="395"/>
      <c r="Y16" s="395"/>
      <c r="Z16" s="395"/>
      <c r="AA16" s="396"/>
      <c r="AB16" s="415" t="str">
        <f>IF(DATOS!N24="","",DATOS!N24)</f>
        <v/>
      </c>
      <c r="AC16" s="416"/>
      <c r="AD16" s="417"/>
      <c r="AE16" s="398"/>
      <c r="AF16" s="398"/>
      <c r="AG16" s="398"/>
      <c r="AH16" s="389" t="str">
        <f t="shared" si="0"/>
        <v/>
      </c>
      <c r="AI16" s="390"/>
      <c r="AJ16" s="61">
        <f t="shared" si="1"/>
        <v>0</v>
      </c>
      <c r="AL16" s="148" t="str">
        <f>IF(AND(S16="",AE16&lt;&gt;""),"ERROR: no se ha dado de alta al participante en al pestaña DATOS",IF(S16="","",IF(AE16&lt;AUXILIAR!$E$13,"ERROR: el presupuesto del participante no alcanza el mínimo previsto en la Convocatoria",IF(AH16&gt;60%,"REVISAR: el participante ejecuta más del 60% de los costes solicitados del proyecto",""))))</f>
        <v/>
      </c>
    </row>
    <row r="17" spans="2:38" s="63" customFormat="1" ht="20.100000000000001" customHeight="1" x14ac:dyDescent="0.25">
      <c r="B17" s="120"/>
      <c r="C17" s="353" t="s">
        <v>109</v>
      </c>
      <c r="D17" s="353"/>
      <c r="E17" s="353" t="str">
        <f>IF(RRHH!M15="","",UPPER(CONCATENATE(RRHH!I15," ",RRHH!C15," ",RRHH!F15)))</f>
        <v/>
      </c>
      <c r="F17" s="353"/>
      <c r="G17" s="353"/>
      <c r="H17" s="353"/>
      <c r="I17" s="353"/>
      <c r="J17" s="353"/>
      <c r="K17" s="361" t="str">
        <f>IF(RRHH!Z15="","",IF(RRHH!Z15/12&gt;7200,7200,ROUND(RRHH!Z15/12,2)))</f>
        <v/>
      </c>
      <c r="L17" s="362"/>
      <c r="M17" s="366" t="str">
        <f>IF(E17="","",IF('DEDICACIÓN TEC-4'!G10&gt;0,0,IFERROR(ROUND(K17*SUM('DEDICACIÓN TEC-4'!$H$18:$AE$18),2),"")))</f>
        <v/>
      </c>
      <c r="N17" s="366"/>
      <c r="O17" s="367"/>
      <c r="P17" s="63">
        <f>IF(OR(E17="",K17=""),0,'DEDICACIÓN TEC-4'!G10)</f>
        <v>0</v>
      </c>
      <c r="S17" s="394" t="str">
        <f>IF(DATOS!B25="","",DATOS!B25)</f>
        <v/>
      </c>
      <c r="T17" s="395"/>
      <c r="U17" s="395"/>
      <c r="V17" s="395"/>
      <c r="W17" s="395"/>
      <c r="X17" s="395"/>
      <c r="Y17" s="395"/>
      <c r="Z17" s="395"/>
      <c r="AA17" s="396"/>
      <c r="AB17" s="415" t="str">
        <f>IF(DATOS!N25="","",DATOS!N25)</f>
        <v/>
      </c>
      <c r="AC17" s="416"/>
      <c r="AD17" s="417"/>
      <c r="AE17" s="398"/>
      <c r="AF17" s="398"/>
      <c r="AG17" s="398"/>
      <c r="AH17" s="403" t="str">
        <f t="shared" si="0"/>
        <v/>
      </c>
      <c r="AI17" s="404"/>
      <c r="AJ17" s="61">
        <f t="shared" si="1"/>
        <v>0</v>
      </c>
      <c r="AL17" s="148" t="str">
        <f>IF(AND(S17="",AE17&lt;&gt;""),"ERROR: no se ha dado de alta al participante en al pestaña DATOS",IF(S17="","",IF(AE17&lt;AUXILIAR!$E$13,"ERROR: el presupuesto del participante no alcanza el mínimo previsto en la Convocatoria",IF(AH17&gt;60%,"REVISAR: el participante ejecuta más del 60% de los costes solicitados del proyecto",""))))</f>
        <v/>
      </c>
    </row>
    <row r="18" spans="2:38" s="63" customFormat="1" ht="20.100000000000001" customHeight="1" thickBot="1" x14ac:dyDescent="0.3">
      <c r="B18" s="120"/>
      <c r="C18" s="353" t="s">
        <v>110</v>
      </c>
      <c r="D18" s="353"/>
      <c r="E18" s="353" t="str">
        <f>IF(RRHH!M16="","",UPPER(CONCATENATE(RRHH!I16," ",RRHH!C16," ",RRHH!F16)))</f>
        <v/>
      </c>
      <c r="F18" s="353"/>
      <c r="G18" s="353"/>
      <c r="H18" s="353"/>
      <c r="I18" s="353"/>
      <c r="J18" s="353"/>
      <c r="K18" s="361" t="str">
        <f>IF(RRHH!Z16="","",IF(RRHH!Z16/12&gt;7200,7200,ROUND(RRHH!Z16/12,2)))</f>
        <v/>
      </c>
      <c r="L18" s="362"/>
      <c r="M18" s="366" t="str">
        <f>IF(E18="","",IF('DEDICACIÓN TEC-5'!G10&gt;0,0,IFERROR(ROUND(K18*SUM('DEDICACIÓN TEC-5'!$H$18:$AE$18),2),"")))</f>
        <v/>
      </c>
      <c r="N18" s="366"/>
      <c r="O18" s="367"/>
      <c r="P18" s="63">
        <f>IF(OR(E18="",K18=""),0,'DEDICACIÓN TEC-5'!G10)</f>
        <v>0</v>
      </c>
      <c r="S18" s="409" t="str">
        <f>IF(DATOS!B26="","",DATOS!B26)</f>
        <v/>
      </c>
      <c r="T18" s="410"/>
      <c r="U18" s="410"/>
      <c r="V18" s="410"/>
      <c r="W18" s="410"/>
      <c r="X18" s="410"/>
      <c r="Y18" s="410"/>
      <c r="Z18" s="410"/>
      <c r="AA18" s="411"/>
      <c r="AB18" s="418" t="str">
        <f>IF(DATOS!N26="","",DATOS!N26)</f>
        <v/>
      </c>
      <c r="AC18" s="419"/>
      <c r="AD18" s="420"/>
      <c r="AE18" s="399"/>
      <c r="AF18" s="399"/>
      <c r="AG18" s="399"/>
      <c r="AH18" s="405" t="str">
        <f t="shared" si="0"/>
        <v/>
      </c>
      <c r="AI18" s="406"/>
      <c r="AJ18" s="61">
        <f t="shared" si="1"/>
        <v>0</v>
      </c>
      <c r="AL18" s="148" t="str">
        <f>IF(AND(S18="",AE18&lt;&gt;""),"ERROR: no se ha dado de alta al participante en al pestaña DATOS",IF(S18="","",IF(AE18&lt;AUXILIAR!$E$13,"ERROR: el presupuesto del participante no alcanza el mínimo previsto en la Convocatoria",IF(AH18&gt;60%,"REVISAR: el participante ejecuta más del 60% de los costes solicitados del proyecto",""))))</f>
        <v/>
      </c>
    </row>
    <row r="19" spans="2:38" s="63" customFormat="1" ht="20.100000000000001" customHeight="1" thickBot="1" x14ac:dyDescent="0.3">
      <c r="B19" s="120"/>
      <c r="C19" s="353" t="s">
        <v>111</v>
      </c>
      <c r="D19" s="353"/>
      <c r="E19" s="353" t="str">
        <f>IF(RRHH!M17="","",UPPER(CONCATENATE(RRHH!I17," ",RRHH!C17," ",RRHH!F17)))</f>
        <v/>
      </c>
      <c r="F19" s="353"/>
      <c r="G19" s="353"/>
      <c r="H19" s="353"/>
      <c r="I19" s="353"/>
      <c r="J19" s="353"/>
      <c r="K19" s="361" t="str">
        <f>IF(RRHH!Z17="","",IF(RRHH!Z17/12&gt;7200,7200,ROUND(RRHH!Z17/12,2)))</f>
        <v/>
      </c>
      <c r="L19" s="362"/>
      <c r="M19" s="366" t="str">
        <f>IF(E19="","",IF('DEDICACIÓN TEC-6'!G10&gt;0,0,IFERROR(ROUND(K19*SUM('DEDICACIÓN TEC-6'!$H$18:$AE$18),2),"")))</f>
        <v/>
      </c>
      <c r="N19" s="366"/>
      <c r="O19" s="367"/>
      <c r="P19" s="63">
        <f>IF(OR(E19="",K19=""),0,'DEDICACIÓN TEC-6'!G10)</f>
        <v>0</v>
      </c>
      <c r="S19" s="87"/>
      <c r="T19" s="87"/>
      <c r="U19" s="87"/>
      <c r="V19" s="87"/>
      <c r="W19" s="87"/>
      <c r="X19" s="87"/>
      <c r="Y19" s="87"/>
      <c r="Z19" s="87"/>
      <c r="AA19" s="87"/>
      <c r="AB19" s="407" t="s">
        <v>23</v>
      </c>
      <c r="AC19" s="408"/>
      <c r="AD19" s="408"/>
      <c r="AE19" s="401">
        <f>IF(SUM(AJ14:AJ18)&gt;0,0,SUM(AE14:AG18))</f>
        <v>0</v>
      </c>
      <c r="AF19" s="401"/>
      <c r="AG19" s="402"/>
      <c r="AJ19" s="61"/>
      <c r="AL19" s="87"/>
    </row>
    <row r="20" spans="2:38" s="63" customFormat="1" ht="20.100000000000001" customHeight="1" x14ac:dyDescent="0.25">
      <c r="B20" s="120"/>
      <c r="C20" s="353" t="s">
        <v>112</v>
      </c>
      <c r="D20" s="353"/>
      <c r="E20" s="353" t="str">
        <f>IF(RRHH!M18="","",UPPER(CONCATENATE(RRHH!I18," ",RRHH!C18," ",RRHH!F18)))</f>
        <v/>
      </c>
      <c r="F20" s="353"/>
      <c r="G20" s="353"/>
      <c r="H20" s="353"/>
      <c r="I20" s="353"/>
      <c r="J20" s="353"/>
      <c r="K20" s="361" t="str">
        <f>IF(RRHH!Z18="","",IF(RRHH!Z18/12&gt;7200,7200,ROUND(RRHH!Z18/12,2)))</f>
        <v/>
      </c>
      <c r="L20" s="362"/>
      <c r="M20" s="366" t="str">
        <f>IF(E20="","",IF('DEDICACIÓN TEC-8'!G11&gt;0,0,IFERROR(ROUND(K20*SUM('DEDICACIÓN TEC-7'!$H$18:$AE$18),2),"")))</f>
        <v/>
      </c>
      <c r="N20" s="366"/>
      <c r="O20" s="367"/>
      <c r="P20" s="63">
        <f>IF(OR(E20="",K20=""),0,'DEDICACIÓN TEC-7'!G10)</f>
        <v>0</v>
      </c>
      <c r="AJ20" s="61"/>
      <c r="AL20" s="87"/>
    </row>
    <row r="21" spans="2:38" s="63" customFormat="1" ht="20.100000000000001" customHeight="1" x14ac:dyDescent="0.25">
      <c r="B21" s="120"/>
      <c r="C21" s="353" t="s">
        <v>113</v>
      </c>
      <c r="D21" s="353"/>
      <c r="E21" s="353" t="str">
        <f>IF(RRHH!M19="","",UPPER(CONCATENATE(RRHH!I19," ",RRHH!C19," ",RRHH!F19)))</f>
        <v/>
      </c>
      <c r="F21" s="353"/>
      <c r="G21" s="353"/>
      <c r="H21" s="353"/>
      <c r="I21" s="353"/>
      <c r="J21" s="353"/>
      <c r="K21" s="361" t="str">
        <f>IF(RRHH!Z19="","",IF(RRHH!Z19/12&gt;7200,7200,ROUND(RRHH!Z19/12,2)))</f>
        <v/>
      </c>
      <c r="L21" s="362"/>
      <c r="M21" s="366" t="str">
        <f>IF(E21="","",IF('DEDICACIÓN TEC-8'!G10&gt;0,0,IFERROR(ROUND(K21*SUM('DEDICACIÓN TEC-8'!$H$18:$AE$18),2),"")))</f>
        <v/>
      </c>
      <c r="N21" s="366"/>
      <c r="O21" s="367"/>
      <c r="P21" s="63">
        <f>IF(OR(E21="",K21=""),0,'DEDICACIÓN TEC-8'!G10)</f>
        <v>0</v>
      </c>
      <c r="AI21" s="64" t="str">
        <f>IF(SUM(AJ8:AJ17)&gt;0,"SUBSANAR los avisos indicados en color naranja","")</f>
        <v/>
      </c>
      <c r="AJ21" s="61"/>
      <c r="AL21" s="87"/>
    </row>
    <row r="22" spans="2:38" s="63" customFormat="1" ht="20.100000000000001" customHeight="1" x14ac:dyDescent="0.25">
      <c r="B22" s="120"/>
      <c r="C22" s="353" t="s">
        <v>114</v>
      </c>
      <c r="D22" s="353"/>
      <c r="E22" s="353" t="str">
        <f>IF(RRHH!M20="","",UPPER(CONCATENATE(RRHH!I20," ",RRHH!C20," ",RRHH!F20)))</f>
        <v/>
      </c>
      <c r="F22" s="353"/>
      <c r="G22" s="353"/>
      <c r="H22" s="353"/>
      <c r="I22" s="353"/>
      <c r="J22" s="353"/>
      <c r="K22" s="361" t="str">
        <f>IF(RRHH!Z20="","",IF(RRHH!Z20/12&gt;7200,7200,ROUND(RRHH!Z20/12,2)))</f>
        <v/>
      </c>
      <c r="L22" s="362"/>
      <c r="M22" s="366" t="str">
        <f>IF(E22="","",IF('DEDICACIÓN TEC-9'!G10&gt;0,0,IFERROR(ROUND(K22*SUM('DEDICACIÓN TEC-9'!$H$18:$AE$18),2),"")))</f>
        <v/>
      </c>
      <c r="N22" s="366"/>
      <c r="O22" s="367"/>
      <c r="P22" s="63">
        <f>IF(OR(E22="",K22=""),0,'DEDICACIÓN TEC-9'!G10)</f>
        <v>0</v>
      </c>
      <c r="AJ22" s="61"/>
      <c r="AL22" s="87"/>
    </row>
    <row r="23" spans="2:38" s="63" customFormat="1" ht="20.100000000000001" customHeight="1" x14ac:dyDescent="0.25">
      <c r="B23" s="120"/>
      <c r="C23" s="353" t="s">
        <v>115</v>
      </c>
      <c r="D23" s="353"/>
      <c r="E23" s="353" t="str">
        <f>IF(RRHH!M21="","",UPPER(CONCATENATE(RRHH!I21," ",RRHH!C21," ",RRHH!F21)))</f>
        <v/>
      </c>
      <c r="F23" s="353"/>
      <c r="G23" s="353"/>
      <c r="H23" s="353"/>
      <c r="I23" s="353"/>
      <c r="J23" s="353"/>
      <c r="K23" s="361" t="str">
        <f>IF(RRHH!Z21="","",IF(RRHH!Z21/12&gt;7200,7200,ROUND(RRHH!Z21/12,2)))</f>
        <v/>
      </c>
      <c r="L23" s="362"/>
      <c r="M23" s="366" t="str">
        <f>IF(E23="","",IF('DEDICACIÓN TEC-10'!G10&gt;0,0,IFERROR(ROUND(K23*SUM('DEDICACIÓN TEC-10'!$H$18:$AE$18),2),"")))</f>
        <v/>
      </c>
      <c r="N23" s="366"/>
      <c r="O23" s="367"/>
      <c r="P23" s="63">
        <f>IF(OR(E23="",K23=""),0,'DEDICACIÓN TEC-10'!G10)</f>
        <v>0</v>
      </c>
      <c r="AL23" s="87"/>
    </row>
    <row r="24" spans="2:38" s="63" customFormat="1" ht="9.9499999999999993" customHeight="1" thickBot="1" x14ac:dyDescent="0.3">
      <c r="B24" s="120"/>
      <c r="C24" s="149"/>
      <c r="D24" s="149"/>
      <c r="E24" s="150"/>
      <c r="F24" s="150"/>
      <c r="G24" s="150"/>
      <c r="H24" s="150"/>
      <c r="I24" s="150"/>
      <c r="J24" s="150"/>
      <c r="K24" s="151"/>
      <c r="L24" s="151"/>
      <c r="M24" s="152"/>
      <c r="N24" s="152"/>
      <c r="O24" s="153"/>
      <c r="AL24" s="87"/>
    </row>
    <row r="25" spans="2:38" s="63" customFormat="1" ht="20.100000000000001" customHeight="1" thickBot="1" x14ac:dyDescent="0.3">
      <c r="B25" s="123"/>
      <c r="C25" s="154"/>
      <c r="D25" s="154"/>
      <c r="E25" s="154"/>
      <c r="F25" s="154"/>
      <c r="G25" s="154"/>
      <c r="H25" s="154"/>
      <c r="I25" s="154"/>
      <c r="J25" s="154"/>
      <c r="K25" s="154"/>
      <c r="L25" s="155" t="s">
        <v>79</v>
      </c>
      <c r="M25" s="354">
        <f>IF(SUM(P14:P23)&gt;0,0,IF(AUXILIAR!$C$11&gt;AUXILIAR!$E$6,0,SUM(M14:O23)))</f>
        <v>0</v>
      </c>
      <c r="N25" s="354"/>
      <c r="O25" s="355"/>
      <c r="AL25" s="87"/>
    </row>
    <row r="26" spans="2:38" s="63" customFormat="1" ht="9.9499999999999993" customHeight="1" x14ac:dyDescent="0.25">
      <c r="C26" s="87"/>
      <c r="D26" s="87"/>
      <c r="E26" s="87"/>
      <c r="F26" s="87"/>
      <c r="G26" s="87"/>
      <c r="H26" s="87"/>
      <c r="I26" s="87"/>
      <c r="J26" s="87"/>
      <c r="K26" s="87"/>
      <c r="L26" s="87"/>
      <c r="M26" s="87"/>
      <c r="N26" s="87"/>
      <c r="O26" s="87"/>
      <c r="AL26" s="87"/>
    </row>
    <row r="27" spans="2:38" s="63" customFormat="1" ht="15" customHeight="1" x14ac:dyDescent="0.25">
      <c r="C27" s="360" t="str">
        <f>IF(SUM(P14:P23)&gt;0,"ERROR: se ha indicado un % de dedicación erróneo en alguno de los técnicos",IF(AUXILIAR!$C$11&gt;AUXILIAR!$E$6,"ERROR: el plazo de ejecución indicado en la pestaña ''DATOS'' excede del máximo permitido",""))</f>
        <v/>
      </c>
      <c r="D27" s="360"/>
      <c r="E27" s="360"/>
      <c r="F27" s="360"/>
      <c r="G27" s="360"/>
      <c r="H27" s="360"/>
      <c r="I27" s="360"/>
      <c r="J27" s="360"/>
      <c r="K27" s="360"/>
      <c r="L27" s="360"/>
      <c r="M27" s="360"/>
      <c r="N27" s="360"/>
      <c r="O27" s="360"/>
      <c r="AL27" s="87"/>
    </row>
    <row r="28" spans="2:38" s="63" customFormat="1" ht="9.9499999999999993" customHeight="1" thickBot="1" x14ac:dyDescent="0.3">
      <c r="C28" s="87"/>
      <c r="D28" s="87"/>
      <c r="E28" s="87"/>
      <c r="F28" s="87"/>
      <c r="G28" s="87"/>
      <c r="H28" s="87"/>
      <c r="I28" s="87"/>
      <c r="J28" s="87"/>
      <c r="K28" s="87"/>
      <c r="L28" s="87"/>
      <c r="M28" s="87"/>
      <c r="N28" s="87"/>
      <c r="O28" s="156"/>
      <c r="AL28" s="87"/>
    </row>
    <row r="29" spans="2:38" s="63" customFormat="1" ht="39.950000000000003" customHeight="1" thickBot="1" x14ac:dyDescent="0.3">
      <c r="B29" s="183" t="s">
        <v>235</v>
      </c>
      <c r="C29" s="184"/>
      <c r="D29" s="184"/>
      <c r="E29" s="184"/>
      <c r="F29" s="184"/>
      <c r="G29" s="184"/>
      <c r="H29" s="184"/>
      <c r="I29" s="184"/>
      <c r="J29" s="184"/>
      <c r="K29" s="184"/>
      <c r="L29" s="184"/>
      <c r="M29" s="184"/>
      <c r="N29" s="184"/>
      <c r="O29" s="184"/>
      <c r="AL29" s="87"/>
    </row>
    <row r="30" spans="2:38" s="63" customFormat="1" ht="5.0999999999999996" customHeight="1" thickBot="1" x14ac:dyDescent="0.3">
      <c r="AL30" s="87"/>
    </row>
    <row r="31" spans="2:38" s="63" customFormat="1" ht="20.100000000000001" customHeight="1" x14ac:dyDescent="0.25">
      <c r="B31" s="118"/>
      <c r="C31" s="119"/>
      <c r="D31" s="119"/>
      <c r="E31" s="119"/>
      <c r="F31" s="119"/>
      <c r="G31" s="119"/>
      <c r="H31" s="119"/>
      <c r="I31" s="119"/>
      <c r="J31" s="119"/>
      <c r="K31" s="119"/>
      <c r="L31" s="119"/>
      <c r="M31" s="364" t="s">
        <v>13</v>
      </c>
      <c r="N31" s="364"/>
      <c r="O31" s="365"/>
      <c r="AL31" s="87"/>
    </row>
    <row r="32" spans="2:38" s="63" customFormat="1" ht="20.100000000000001" customHeight="1" x14ac:dyDescent="0.25">
      <c r="B32" s="126"/>
      <c r="C32" s="122"/>
      <c r="D32" s="122"/>
      <c r="E32" s="122"/>
      <c r="F32" s="122"/>
      <c r="G32" s="122"/>
      <c r="H32" s="122"/>
      <c r="I32" s="121" t="s">
        <v>116</v>
      </c>
      <c r="J32" s="376" t="str">
        <f>IF('GASTOS COLABORACIONES EXTERNAS'!R12="","",'GASTOS COLABORACIONES EXTERNAS'!R12)</f>
        <v/>
      </c>
      <c r="K32" s="377"/>
      <c r="L32" s="378"/>
      <c r="M32" s="358" t="str">
        <f>IF(AUXILIAR!O26=0,"",AUXILIAR!O26)</f>
        <v/>
      </c>
      <c r="N32" s="358"/>
      <c r="O32" s="359"/>
      <c r="AL32" s="87"/>
    </row>
    <row r="33" spans="2:38" s="63" customFormat="1" ht="20.100000000000001" customHeight="1" x14ac:dyDescent="0.25">
      <c r="B33" s="120"/>
      <c r="C33" s="122"/>
      <c r="D33" s="122"/>
      <c r="E33" s="122"/>
      <c r="F33" s="122"/>
      <c r="G33" s="122"/>
      <c r="H33" s="122"/>
      <c r="I33" s="121" t="s">
        <v>117</v>
      </c>
      <c r="J33" s="376" t="str">
        <f>IF('GASTOS COLABORACIONES EXTERNAS'!R13="","",'GASTOS COLABORACIONES EXTERNAS'!R13)</f>
        <v/>
      </c>
      <c r="K33" s="377"/>
      <c r="L33" s="378"/>
      <c r="M33" s="358" t="str">
        <f>IF(AUXILIAR!O27=0,"",AUXILIAR!O27)</f>
        <v/>
      </c>
      <c r="N33" s="358"/>
      <c r="O33" s="359"/>
      <c r="AL33" s="87"/>
    </row>
    <row r="34" spans="2:38" s="63" customFormat="1" ht="20.100000000000001" customHeight="1" x14ac:dyDescent="0.25">
      <c r="B34" s="120"/>
      <c r="C34" s="122"/>
      <c r="D34" s="122"/>
      <c r="E34" s="122"/>
      <c r="F34" s="122"/>
      <c r="G34" s="122"/>
      <c r="H34" s="122"/>
      <c r="I34" s="121" t="s">
        <v>118</v>
      </c>
      <c r="J34" s="376" t="str">
        <f>IF('GASTOS COLABORACIONES EXTERNAS'!R14="","",'GASTOS COLABORACIONES EXTERNAS'!R14)</f>
        <v/>
      </c>
      <c r="K34" s="377"/>
      <c r="L34" s="378"/>
      <c r="M34" s="358" t="str">
        <f>IF(AUXILIAR!O28=0,"",AUXILIAR!O28)</f>
        <v/>
      </c>
      <c r="N34" s="358"/>
      <c r="O34" s="359"/>
      <c r="AL34" s="87"/>
    </row>
    <row r="35" spans="2:38" s="63" customFormat="1" ht="20.100000000000001" customHeight="1" x14ac:dyDescent="0.25">
      <c r="B35" s="120"/>
      <c r="C35" s="122"/>
      <c r="D35" s="122"/>
      <c r="E35" s="122"/>
      <c r="F35" s="122"/>
      <c r="G35" s="122"/>
      <c r="H35" s="122"/>
      <c r="I35" s="121" t="s">
        <v>119</v>
      </c>
      <c r="J35" s="376" t="str">
        <f>IF('GASTOS COLABORACIONES EXTERNAS'!R15="","",'GASTOS COLABORACIONES EXTERNAS'!R15)</f>
        <v/>
      </c>
      <c r="K35" s="377"/>
      <c r="L35" s="378"/>
      <c r="M35" s="358" t="str">
        <f>IF(AUXILIAR!O29=0,"",AUXILIAR!O29)</f>
        <v/>
      </c>
      <c r="N35" s="358"/>
      <c r="O35" s="359"/>
      <c r="AL35" s="87"/>
    </row>
    <row r="36" spans="2:38" s="63" customFormat="1" ht="20.100000000000001" customHeight="1" x14ac:dyDescent="0.25">
      <c r="B36" s="120"/>
      <c r="C36" s="122"/>
      <c r="D36" s="122"/>
      <c r="E36" s="122"/>
      <c r="F36" s="122"/>
      <c r="G36" s="122"/>
      <c r="H36" s="122"/>
      <c r="I36" s="121" t="s">
        <v>120</v>
      </c>
      <c r="J36" s="376" t="str">
        <f>IF('GASTOS COLABORACIONES EXTERNAS'!R16="","",'GASTOS COLABORACIONES EXTERNAS'!R16)</f>
        <v/>
      </c>
      <c r="K36" s="377"/>
      <c r="L36" s="378"/>
      <c r="M36" s="358" t="str">
        <f>IF(AUXILIAR!O30=0,"",AUXILIAR!O30)</f>
        <v/>
      </c>
      <c r="N36" s="358"/>
      <c r="O36" s="359"/>
      <c r="AL36" s="87"/>
    </row>
    <row r="37" spans="2:38" s="63" customFormat="1" ht="9.9499999999999993" customHeight="1" thickBot="1" x14ac:dyDescent="0.3">
      <c r="B37" s="120"/>
      <c r="C37" s="122"/>
      <c r="D37" s="122"/>
      <c r="E37" s="122"/>
      <c r="F37" s="122"/>
      <c r="G37" s="122"/>
      <c r="H37" s="122"/>
      <c r="I37" s="122"/>
      <c r="J37" s="149"/>
      <c r="K37" s="149"/>
      <c r="L37" s="149"/>
      <c r="M37" s="157"/>
      <c r="N37" s="157"/>
      <c r="O37" s="158"/>
      <c r="AL37" s="87"/>
    </row>
    <row r="38" spans="2:38" s="63" customFormat="1" ht="20.100000000000001" customHeight="1" thickBot="1" x14ac:dyDescent="0.3">
      <c r="B38" s="123"/>
      <c r="C38" s="124"/>
      <c r="D38" s="124"/>
      <c r="E38" s="124"/>
      <c r="F38" s="124"/>
      <c r="G38" s="124"/>
      <c r="H38" s="124"/>
      <c r="I38" s="124"/>
      <c r="J38" s="154"/>
      <c r="K38" s="159"/>
      <c r="L38" s="155" t="s">
        <v>152</v>
      </c>
      <c r="M38" s="356">
        <f>IF(AND(M25=0,SUM(M32:O36)&gt;0),SUM(M32:O36),IF(SUM(M32:O36)&gt;0.6*M51,0,IF(AUXILIAR!$C$11&gt;AUXILIAR!$E$6,0,SUM(M32:O36))))</f>
        <v>0</v>
      </c>
      <c r="N38" s="356"/>
      <c r="O38" s="357"/>
      <c r="P38" s="63">
        <f>IF(M25=0,0,IF(SUM(M32:O36)&gt;0.6*(M25+SUM(M32:O36)+M49),1,0))</f>
        <v>0</v>
      </c>
      <c r="AL38" s="87"/>
    </row>
    <row r="39" spans="2:38" s="63" customFormat="1" ht="9.9499999999999993" customHeight="1" x14ac:dyDescent="0.25">
      <c r="AL39" s="87"/>
    </row>
    <row r="40" spans="2:38" s="63" customFormat="1" ht="15" customHeight="1" x14ac:dyDescent="0.25">
      <c r="C40" s="379" t="str">
        <f>IF(AND(M25=0,M38&gt;0),"No se ha cumplimentado el % de dedicación de los trabajadores participantes",IF(P38&gt;0,"ERROR: el gasto de las colaboraciones externas supera el 60% del total de los costes subvencionables del proyecto",IF(AUXILIAR!$C$11&gt;AUXILIAR!$E$6,"ERROR: el plazo de ejecución indicado en la pestaña ''DATOS'' excede del máximo permitido","")))</f>
        <v/>
      </c>
      <c r="D40" s="379"/>
      <c r="E40" s="379"/>
      <c r="F40" s="379"/>
      <c r="G40" s="379"/>
      <c r="H40" s="379"/>
      <c r="I40" s="379"/>
      <c r="J40" s="379"/>
      <c r="K40" s="379"/>
      <c r="L40" s="379"/>
      <c r="M40" s="379"/>
      <c r="N40" s="379"/>
      <c r="O40" s="379"/>
      <c r="AL40" s="87"/>
    </row>
    <row r="41" spans="2:38" s="63" customFormat="1" ht="15" customHeight="1" x14ac:dyDescent="0.25">
      <c r="B41" s="65"/>
      <c r="C41" s="379"/>
      <c r="D41" s="379"/>
      <c r="E41" s="379"/>
      <c r="F41" s="379"/>
      <c r="G41" s="379"/>
      <c r="H41" s="379"/>
      <c r="I41" s="379"/>
      <c r="J41" s="379"/>
      <c r="K41" s="379"/>
      <c r="L41" s="379"/>
      <c r="M41" s="379"/>
      <c r="N41" s="379"/>
      <c r="O41" s="379"/>
      <c r="AL41" s="87"/>
    </row>
    <row r="42" spans="2:38" s="63" customFormat="1" ht="9.9499999999999993" customHeight="1" thickBot="1" x14ac:dyDescent="0.3">
      <c r="AL42" s="87"/>
    </row>
    <row r="43" spans="2:38" s="63" customFormat="1" ht="20.100000000000001" customHeight="1" thickBot="1" x14ac:dyDescent="0.3">
      <c r="B43" s="183" t="s">
        <v>103</v>
      </c>
      <c r="C43" s="184"/>
      <c r="D43" s="184"/>
      <c r="E43" s="184"/>
      <c r="F43" s="184"/>
      <c r="G43" s="184"/>
      <c r="H43" s="184"/>
      <c r="I43" s="184"/>
      <c r="J43" s="184"/>
      <c r="K43" s="184"/>
      <c r="L43" s="184"/>
      <c r="M43" s="184"/>
      <c r="N43" s="184"/>
      <c r="O43" s="184"/>
      <c r="AL43" s="87"/>
    </row>
    <row r="44" spans="2:38" s="63" customFormat="1" ht="5.0999999999999996" customHeight="1" thickBot="1" x14ac:dyDescent="0.3">
      <c r="AL44" s="87"/>
    </row>
    <row r="45" spans="2:38" s="63" customFormat="1" ht="9.9499999999999993" customHeight="1" x14ac:dyDescent="0.25">
      <c r="B45" s="128"/>
      <c r="C45" s="129"/>
      <c r="D45" s="129"/>
      <c r="E45" s="129"/>
      <c r="F45" s="129"/>
      <c r="G45" s="129"/>
      <c r="H45" s="129"/>
      <c r="I45" s="129"/>
      <c r="J45" s="129"/>
      <c r="K45" s="129"/>
      <c r="L45" s="129"/>
      <c r="M45" s="129"/>
      <c r="N45" s="129"/>
      <c r="O45" s="130"/>
      <c r="AL45" s="87"/>
    </row>
    <row r="46" spans="2:38" s="63" customFormat="1" ht="20.100000000000001" customHeight="1" x14ac:dyDescent="0.25">
      <c r="B46" s="126"/>
      <c r="C46" s="131"/>
      <c r="D46" s="131"/>
      <c r="E46" s="131"/>
      <c r="F46" s="131"/>
      <c r="G46" s="131"/>
      <c r="H46" s="132"/>
      <c r="I46" s="133"/>
      <c r="J46" s="368" t="s">
        <v>104</v>
      </c>
      <c r="K46" s="369"/>
      <c r="L46" s="370"/>
      <c r="M46" s="371">
        <f>M25</f>
        <v>0</v>
      </c>
      <c r="N46" s="372"/>
      <c r="O46" s="373"/>
      <c r="AL46" s="87"/>
    </row>
    <row r="47" spans="2:38" s="63" customFormat="1" ht="20.100000000000001" customHeight="1" x14ac:dyDescent="0.25">
      <c r="B47" s="126"/>
      <c r="C47" s="131"/>
      <c r="D47" s="131"/>
      <c r="E47" s="131"/>
      <c r="F47" s="131"/>
      <c r="G47" s="131"/>
      <c r="H47" s="132"/>
      <c r="I47" s="133"/>
      <c r="J47" s="368" t="s">
        <v>105</v>
      </c>
      <c r="K47" s="369"/>
      <c r="L47" s="370"/>
      <c r="M47" s="384">
        <f>AUXILIAR!C23</f>
        <v>0.2</v>
      </c>
      <c r="N47" s="385"/>
      <c r="O47" s="386"/>
      <c r="AL47" s="87"/>
    </row>
    <row r="48" spans="2:38" s="63" customFormat="1" ht="9.9499999999999993" customHeight="1" thickBot="1" x14ac:dyDescent="0.3">
      <c r="B48" s="126"/>
      <c r="C48" s="131"/>
      <c r="D48" s="131"/>
      <c r="E48" s="131"/>
      <c r="F48" s="131"/>
      <c r="G48" s="131"/>
      <c r="H48" s="132"/>
      <c r="I48" s="133"/>
      <c r="J48" s="134"/>
      <c r="K48" s="134"/>
      <c r="L48" s="134"/>
      <c r="M48" s="160"/>
      <c r="N48" s="160"/>
      <c r="O48" s="161"/>
      <c r="AL48" s="87"/>
    </row>
    <row r="49" spans="2:38" s="63" customFormat="1" ht="20.100000000000001" customHeight="1" thickBot="1" x14ac:dyDescent="0.3">
      <c r="B49" s="135"/>
      <c r="C49" s="127"/>
      <c r="D49" s="127"/>
      <c r="E49" s="127"/>
      <c r="F49" s="127"/>
      <c r="G49" s="127"/>
      <c r="H49" s="136"/>
      <c r="I49" s="137"/>
      <c r="J49" s="138"/>
      <c r="K49" s="127"/>
      <c r="L49" s="125" t="s">
        <v>121</v>
      </c>
      <c r="M49" s="354">
        <f>ROUND(M46*M47,2)</f>
        <v>0</v>
      </c>
      <c r="N49" s="354"/>
      <c r="O49" s="355"/>
      <c r="AL49" s="87"/>
    </row>
    <row r="50" spans="2:38" s="63" customFormat="1" ht="9.9499999999999993" customHeight="1" thickBot="1" x14ac:dyDescent="0.3">
      <c r="AL50" s="87"/>
    </row>
    <row r="51" spans="2:38" s="63" customFormat="1" ht="39.950000000000003" customHeight="1" thickBot="1" x14ac:dyDescent="0.3">
      <c r="C51" s="61"/>
      <c r="D51" s="61"/>
      <c r="E51" s="374" t="s">
        <v>172</v>
      </c>
      <c r="F51" s="375"/>
      <c r="G51" s="375"/>
      <c r="H51" s="375"/>
      <c r="I51" s="375"/>
      <c r="J51" s="375"/>
      <c r="K51" s="375"/>
      <c r="L51" s="375"/>
      <c r="M51" s="387">
        <f>IF(OR(SUM(P14:P23)&gt;0,P38&gt;0),0,IF(AUXILIAR!$C$11&gt;AUXILIAR!$E$6,0,M25+SUM(M32:O36)+M49))</f>
        <v>0</v>
      </c>
      <c r="N51" s="388"/>
      <c r="O51" s="388"/>
      <c r="AL51" s="87"/>
    </row>
    <row r="53" spans="2:38" ht="15" customHeight="1" x14ac:dyDescent="0.25">
      <c r="C53" s="379" t="str">
        <f>IF(AUXILIAR!$C$11&gt;AUXILIAR!$E$6,"ERROR: el plazo de ejecución indicado en la pestaña ''DATOS'' excede del máximo permitido",IF(SUM(P14:P23)&gt;0,"ERROR: se ha indicado un % de dedicación erróneo en alguno de los técnicos",IF(P38&gt;0,"ERROR: el gasto de las colaboraciones externas supera el 60% del total de los costes subvencionables del proyecto",IF(AND(DATOS!N19="N",RESUMEN!M51&lt;AUXILIAR!C13),CONCATENATE("El presupuesto del proyecto individual para el que se solicita subvención no alcanza el importe mínimo establecido en la Convocatoria (",TEXT(AUXILIAR!C13,"0.000,00")," €)"),IF(AND(DATOS!N19="S",RESUMEN!M51&lt;AUXILIAR!C14),CONCATENATE("El presupuesto del solicitante para el proyecto en cooperación para el que se solicita subvención no alcanza el importe mínimo establecido en la Convocatoria (",TEXT(AUXILIAR!C14,"0.000,00")," €)"),IF(SUM(P14:P23)&gt;0,"ERROR: se ha indicado un % de dedicación erróneo en alguno de los técnicos",""))))))</f>
        <v/>
      </c>
      <c r="D53" s="379"/>
      <c r="E53" s="379"/>
      <c r="F53" s="379"/>
      <c r="G53" s="379"/>
      <c r="H53" s="379"/>
      <c r="I53" s="379"/>
      <c r="J53" s="379"/>
      <c r="K53" s="379"/>
      <c r="L53" s="379"/>
      <c r="M53" s="379"/>
      <c r="N53" s="379"/>
      <c r="O53" s="379"/>
    </row>
    <row r="54" spans="2:38" ht="15" customHeight="1" x14ac:dyDescent="0.25">
      <c r="C54" s="379"/>
      <c r="D54" s="379"/>
      <c r="E54" s="379"/>
      <c r="F54" s="379"/>
      <c r="G54" s="379"/>
      <c r="H54" s="379"/>
      <c r="I54" s="379"/>
      <c r="J54" s="379"/>
      <c r="K54" s="379"/>
      <c r="L54" s="379"/>
      <c r="M54" s="379"/>
      <c r="N54" s="379"/>
      <c r="O54" s="379"/>
    </row>
    <row r="55" spans="2:38" ht="15" customHeight="1" x14ac:dyDescent="0.25">
      <c r="C55" s="66"/>
      <c r="D55" s="66"/>
      <c r="E55" s="66"/>
      <c r="F55" s="66"/>
      <c r="G55" s="66"/>
      <c r="H55" s="66"/>
      <c r="I55" s="66"/>
      <c r="J55" s="66"/>
      <c r="K55" s="66"/>
      <c r="L55" s="66"/>
      <c r="M55" s="66"/>
      <c r="N55" s="66"/>
      <c r="O55" s="66"/>
    </row>
    <row r="56" spans="2:38" ht="15" customHeight="1" x14ac:dyDescent="0.25">
      <c r="C56" s="66"/>
      <c r="D56" s="66"/>
      <c r="E56" s="66"/>
      <c r="F56" s="66"/>
      <c r="G56" s="66"/>
      <c r="H56" s="66"/>
      <c r="I56" s="66"/>
      <c r="J56" s="66"/>
      <c r="K56" s="66"/>
      <c r="L56" s="66"/>
      <c r="M56" s="66"/>
      <c r="N56" s="66"/>
      <c r="O56" s="66"/>
    </row>
    <row r="57" spans="2:38" ht="15" customHeight="1" x14ac:dyDescent="0.25">
      <c r="C57" s="66"/>
      <c r="D57" s="66"/>
      <c r="E57" s="66"/>
      <c r="F57" s="66"/>
      <c r="G57" s="66"/>
      <c r="H57" s="66"/>
      <c r="I57" s="66"/>
      <c r="J57" s="66"/>
      <c r="K57" s="66"/>
      <c r="L57" s="66"/>
      <c r="M57" s="66"/>
      <c r="N57" s="66"/>
      <c r="O57" s="66"/>
    </row>
    <row r="60" spans="2:38" ht="15" customHeight="1" x14ac:dyDescent="0.25">
      <c r="O60" s="117" t="s">
        <v>153</v>
      </c>
      <c r="AI60" s="117" t="s">
        <v>193</v>
      </c>
    </row>
    <row r="62" spans="2:38" ht="15" customHeight="1" x14ac:dyDescent="0.25">
      <c r="K62" s="67"/>
      <c r="O62" s="62"/>
    </row>
    <row r="63" spans="2:38" ht="15" customHeight="1" x14ac:dyDescent="0.25">
      <c r="O63" s="64"/>
    </row>
  </sheetData>
  <sheetProtection algorithmName="SHA-512" hashValue="4BWtariM8gYYjBCBMcAaDhAOV/fWiePDPQR0Qgg/3rF7XqzxNdDfVkBh8S8s5jBD6NUt/OC/dNmHoQXw1L+K+A==" saltValue="UoL1PkEoU8sWpSqLZ28J0Q==" spinCount="100000" sheet="1" objects="1" scenarios="1"/>
  <mergeCells count="97">
    <mergeCell ref="AE17:AG17"/>
    <mergeCell ref="AE18:AG18"/>
    <mergeCell ref="S11:AI11"/>
    <mergeCell ref="AM9:AO9"/>
    <mergeCell ref="AE19:AG19"/>
    <mergeCell ref="AH17:AI17"/>
    <mergeCell ref="AH18:AI18"/>
    <mergeCell ref="AB19:AD19"/>
    <mergeCell ref="S17:AA17"/>
    <mergeCell ref="S18:AA18"/>
    <mergeCell ref="AB14:AD14"/>
    <mergeCell ref="AB15:AD15"/>
    <mergeCell ref="AB16:AD16"/>
    <mergeCell ref="AB17:AD17"/>
    <mergeCell ref="AB18:AD18"/>
    <mergeCell ref="AH14:AI14"/>
    <mergeCell ref="AH15:AI15"/>
    <mergeCell ref="AH16:AI16"/>
    <mergeCell ref="S14:AA14"/>
    <mergeCell ref="S15:AA15"/>
    <mergeCell ref="S16:AA16"/>
    <mergeCell ref="AE14:AG14"/>
    <mergeCell ref="AE15:AG15"/>
    <mergeCell ref="AE16:AG16"/>
    <mergeCell ref="S13:AA13"/>
    <mergeCell ref="AB13:AD13"/>
    <mergeCell ref="AE13:AG13"/>
    <mergeCell ref="AH13:AI13"/>
    <mergeCell ref="C53:O54"/>
    <mergeCell ref="K18:L18"/>
    <mergeCell ref="M18:O18"/>
    <mergeCell ref="M17:O17"/>
    <mergeCell ref="J47:L47"/>
    <mergeCell ref="M47:O47"/>
    <mergeCell ref="J32:L32"/>
    <mergeCell ref="J33:L33"/>
    <mergeCell ref="J34:L34"/>
    <mergeCell ref="J35:L35"/>
    <mergeCell ref="M49:O49"/>
    <mergeCell ref="M51:O51"/>
    <mergeCell ref="B9:O9"/>
    <mergeCell ref="B11:O11"/>
    <mergeCell ref="M31:O31"/>
    <mergeCell ref="B29:O29"/>
    <mergeCell ref="K17:L17"/>
    <mergeCell ref="C19:D19"/>
    <mergeCell ref="C20:D20"/>
    <mergeCell ref="C21:D21"/>
    <mergeCell ref="C22:D22"/>
    <mergeCell ref="C23:D23"/>
    <mergeCell ref="M22:O22"/>
    <mergeCell ref="M23:O23"/>
    <mergeCell ref="K19:L19"/>
    <mergeCell ref="K20:L20"/>
    <mergeCell ref="K21:L21"/>
    <mergeCell ref="K22:L22"/>
    <mergeCell ref="J46:L46"/>
    <mergeCell ref="M46:O46"/>
    <mergeCell ref="E51:L51"/>
    <mergeCell ref="J36:L36"/>
    <mergeCell ref="B43:O43"/>
    <mergeCell ref="C40:O41"/>
    <mergeCell ref="M19:O19"/>
    <mergeCell ref="M20:O20"/>
    <mergeCell ref="M21:O21"/>
    <mergeCell ref="C14:D14"/>
    <mergeCell ref="C15:D15"/>
    <mergeCell ref="C16:D16"/>
    <mergeCell ref="C17:D17"/>
    <mergeCell ref="C18:D18"/>
    <mergeCell ref="E14:J14"/>
    <mergeCell ref="E15:J15"/>
    <mergeCell ref="E16:J16"/>
    <mergeCell ref="E17:J17"/>
    <mergeCell ref="E18:J18"/>
    <mergeCell ref="E19:J19"/>
    <mergeCell ref="E20:J20"/>
    <mergeCell ref="E21:J21"/>
    <mergeCell ref="K13:L13"/>
    <mergeCell ref="M13:O13"/>
    <mergeCell ref="M14:O14"/>
    <mergeCell ref="M15:O15"/>
    <mergeCell ref="M16:O16"/>
    <mergeCell ref="K15:L15"/>
    <mergeCell ref="K16:L16"/>
    <mergeCell ref="K14:L14"/>
    <mergeCell ref="E22:J22"/>
    <mergeCell ref="E23:J23"/>
    <mergeCell ref="M25:O25"/>
    <mergeCell ref="M38:O38"/>
    <mergeCell ref="M32:O32"/>
    <mergeCell ref="M33:O33"/>
    <mergeCell ref="M34:O34"/>
    <mergeCell ref="M35:O35"/>
    <mergeCell ref="M36:O36"/>
    <mergeCell ref="C27:O27"/>
    <mergeCell ref="K23:L23"/>
  </mergeCells>
  <conditionalFormatting sqref="C27 O28 C40">
    <cfRule type="cellIs" dxfId="11" priority="9" operator="notEqual">
      <formula>""""""</formula>
    </cfRule>
  </conditionalFormatting>
  <conditionalFormatting sqref="C53:O56">
    <cfRule type="cellIs" dxfId="10" priority="219" operator="notEqual">
      <formula>""</formula>
    </cfRule>
  </conditionalFormatting>
  <conditionalFormatting sqref="M14:O23">
    <cfRule type="expression" dxfId="9" priority="11">
      <formula>AND($M14=0,$P14&gt;0)</formula>
    </cfRule>
  </conditionalFormatting>
  <conditionalFormatting sqref="M25:O25">
    <cfRule type="expression" dxfId="8" priority="4">
      <formula>SUM($P$14:$P$23)&gt;0</formula>
    </cfRule>
  </conditionalFormatting>
  <conditionalFormatting sqref="M38:O38">
    <cfRule type="expression" dxfId="6" priority="2">
      <formula>$P$38&gt;0</formula>
    </cfRule>
  </conditionalFormatting>
  <conditionalFormatting sqref="AE19:AG19">
    <cfRule type="expression" dxfId="3" priority="13">
      <formula>SUM($AJ$14:$AJ$18)&gt;0</formula>
    </cfRule>
  </conditionalFormatting>
  <conditionalFormatting sqref="AI21">
    <cfRule type="cellIs" dxfId="2" priority="5" operator="notEqual">
      <formula>""</formula>
    </cfRule>
  </conditionalFormatting>
  <conditionalFormatting sqref="AL14:AL18">
    <cfRule type="cellIs" dxfId="1" priority="12" operator="notEqual">
      <formula>""</formula>
    </cfRule>
  </conditionalFormatting>
  <printOptions horizontalCentered="1"/>
  <pageMargins left="0.59055118110236227" right="0.59055118110236227" top="0.59055118110236227" bottom="0.39370078740157483" header="0.19685039370078741" footer="0.19685039370078741"/>
  <pageSetup paperSize="9" scale="76" orientation="portrait" r:id="rId1"/>
  <rowBreaks count="1" manualBreakCount="1">
    <brk id="61" max="36" man="1"/>
  </rowBreaks>
  <colBreaks count="1" manualBreakCount="1">
    <brk id="17"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0" id="{00000000-000E-0000-1000-000007000000}">
            <xm:f>AUXILIAR!$C$11&gt;AUXILIAR!$E$6</xm:f>
            <x14:dxf>
              <fill>
                <patternFill>
                  <bgColor rgb="FFFFC000"/>
                </patternFill>
              </fill>
            </x14:dxf>
          </x14:cfRule>
          <xm:sqref>M25:O25</xm:sqref>
        </x14:conditionalFormatting>
        <x14:conditionalFormatting xmlns:xm="http://schemas.microsoft.com/office/excel/2006/main">
          <x14:cfRule type="expression" priority="8" id="{00000000-000E-0000-1000-000003000000}">
            <xm:f>AUXILIAR!$C$11&gt;AUXILIAR!$E$6</xm:f>
            <x14:dxf>
              <fill>
                <patternFill>
                  <bgColor rgb="FFFFC000"/>
                </patternFill>
              </fill>
            </x14:dxf>
          </x14:cfRule>
          <xm:sqref>M38:O38</xm:sqref>
        </x14:conditionalFormatting>
        <x14:conditionalFormatting xmlns:xm="http://schemas.microsoft.com/office/excel/2006/main">
          <x14:cfRule type="expression" priority="1" stopIfTrue="1" id="{EC5B80B4-1B2D-4106-BF5D-3E42A80C6174}">
            <xm:f>OR(DATOS!$N$19="",DATOS!$N$19="N")</xm:f>
            <x14:dxf>
              <font>
                <color theme="0"/>
              </font>
              <fill>
                <patternFill>
                  <bgColor theme="0"/>
                </patternFill>
              </fill>
              <border>
                <left/>
                <right/>
                <top/>
                <bottom/>
                <vertical/>
                <horizontal/>
              </border>
            </x14:dxf>
          </x14:cfRule>
          <xm:sqref>R1:AL1048576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S86"/>
  <sheetViews>
    <sheetView showGridLines="0" zoomScaleNormal="100" workbookViewId="0"/>
  </sheetViews>
  <sheetFormatPr baseColWidth="10" defaultColWidth="11.42578125" defaultRowHeight="15" x14ac:dyDescent="0.25"/>
  <cols>
    <col min="1" max="1" width="5.7109375" style="44" customWidth="1"/>
    <col min="2" max="2" width="20.7109375" style="44" hidden="1" customWidth="1"/>
    <col min="3" max="3" width="15.5703125" style="44" hidden="1" customWidth="1"/>
    <col min="4" max="4" width="5.7109375" style="44" hidden="1" customWidth="1"/>
    <col min="5" max="7" width="11.85546875" style="44" hidden="1" customWidth="1"/>
    <col min="8" max="8" width="5.7109375" style="44" hidden="1" customWidth="1"/>
    <col min="9" max="11" width="11.42578125" style="44" hidden="1" customWidth="1"/>
    <col min="12" max="12" width="5.7109375" style="44" hidden="1" customWidth="1"/>
    <col min="13" max="13" width="11.42578125" style="44" hidden="1" customWidth="1"/>
    <col min="14" max="14" width="15.5703125" style="44" hidden="1" customWidth="1"/>
    <col min="15" max="15" width="11.42578125" style="44" hidden="1" customWidth="1"/>
    <col min="16" max="16" width="5.7109375" style="44" hidden="1" customWidth="1"/>
    <col min="17" max="17" width="3" style="44" hidden="1" customWidth="1"/>
    <col min="18" max="18" width="11.42578125" style="44" hidden="1" customWidth="1"/>
    <col min="19" max="19" width="34.42578125" style="44" hidden="1" customWidth="1"/>
    <col min="20" max="21" width="11.42578125" style="44" hidden="1" customWidth="1"/>
    <col min="22" max="22" width="5.7109375" style="44" hidden="1" customWidth="1"/>
    <col min="23" max="26" width="11.42578125" style="44" hidden="1" customWidth="1"/>
    <col min="27" max="27" width="5.7109375" style="44" hidden="1" customWidth="1"/>
    <col min="28" max="31" width="11.42578125" style="44" hidden="1" customWidth="1"/>
    <col min="32" max="36" width="11.42578125" style="44" customWidth="1"/>
    <col min="37" max="16384" width="11.42578125" style="44"/>
  </cols>
  <sheetData>
    <row r="1" spans="2:5" x14ac:dyDescent="0.25">
      <c r="B1" s="44">
        <f>DATOS!A1</f>
        <v>0</v>
      </c>
    </row>
    <row r="3" spans="2:5" x14ac:dyDescent="0.25">
      <c r="B3" s="44" t="s">
        <v>178</v>
      </c>
      <c r="C3" s="45" t="str">
        <f>IF(OR(DATOS!N19="",DATOS!N19="S"),"",IF(DATOS!N19="N","X"))</f>
        <v/>
      </c>
    </row>
    <row r="4" spans="2:5" x14ac:dyDescent="0.25">
      <c r="B4" s="44" t="s">
        <v>179</v>
      </c>
      <c r="C4" s="45" t="str">
        <f>IF(OR(DATOS!N19="",DATOS!N19="N"),"",IF(DATOS!N19="S","X"))</f>
        <v/>
      </c>
    </row>
    <row r="6" spans="2:5" x14ac:dyDescent="0.25">
      <c r="B6" s="44" t="s">
        <v>176</v>
      </c>
      <c r="C6" s="45">
        <v>18</v>
      </c>
      <c r="D6" s="44" t="s">
        <v>146</v>
      </c>
      <c r="E6" s="45" t="str">
        <f>IF(AND(C3="",C4=""),"",IF(C3="X",C6,C7))</f>
        <v/>
      </c>
    </row>
    <row r="7" spans="2:5" x14ac:dyDescent="0.25">
      <c r="B7" s="44" t="s">
        <v>177</v>
      </c>
      <c r="C7" s="45">
        <v>24</v>
      </c>
      <c r="D7" s="44" t="s">
        <v>146</v>
      </c>
    </row>
    <row r="9" spans="2:5" x14ac:dyDescent="0.25">
      <c r="B9" s="44" t="s">
        <v>229</v>
      </c>
      <c r="C9" s="79">
        <f>DATE(DATOS!F31,MONTH(DATOS!F30&amp;1),1)</f>
        <v>1</v>
      </c>
    </row>
    <row r="10" spans="2:5" x14ac:dyDescent="0.25">
      <c r="B10" s="44" t="s">
        <v>230</v>
      </c>
      <c r="C10" s="79">
        <f>DATE(DATOS!N31,MONTH(DATOS!N30&amp;1)+1,1)-1</f>
        <v>31</v>
      </c>
    </row>
    <row r="11" spans="2:5" x14ac:dyDescent="0.25">
      <c r="B11" s="44" t="s">
        <v>231</v>
      </c>
      <c r="C11" s="47">
        <f>DATEDIF(C9,C10,"M")</f>
        <v>0</v>
      </c>
    </row>
    <row r="13" spans="2:5" x14ac:dyDescent="0.25">
      <c r="B13" s="44" t="s">
        <v>174</v>
      </c>
      <c r="C13" s="46">
        <v>70000</v>
      </c>
      <c r="E13" s="46" t="str">
        <f>IF(AND(C3="",C4=""),"",IF(C3="X",C13,C14))</f>
        <v/>
      </c>
    </row>
    <row r="14" spans="2:5" x14ac:dyDescent="0.25">
      <c r="B14" s="44" t="s">
        <v>175</v>
      </c>
      <c r="C14" s="46">
        <v>70000</v>
      </c>
    </row>
    <row r="16" spans="2:5" x14ac:dyDescent="0.25">
      <c r="B16" s="44" t="s">
        <v>234</v>
      </c>
      <c r="C16" s="45" t="s">
        <v>140</v>
      </c>
    </row>
    <row r="18" spans="2:44" x14ac:dyDescent="0.25">
      <c r="B18" s="44" t="s">
        <v>130</v>
      </c>
      <c r="C18" s="45">
        <v>2026</v>
      </c>
      <c r="E18" s="84">
        <f>DATE(C18,MONTH(C16&amp;1),1)</f>
        <v>46204</v>
      </c>
    </row>
    <row r="19" spans="2:44" x14ac:dyDescent="0.25">
      <c r="C19" s="47">
        <f>IF($C$18="","",C18+1)</f>
        <v>2027</v>
      </c>
    </row>
    <row r="20" spans="2:44" x14ac:dyDescent="0.25">
      <c r="C20" s="47">
        <f t="shared" ref="C20:C21" si="0">IF($C$18="","",C19+1)</f>
        <v>2028</v>
      </c>
    </row>
    <row r="21" spans="2:44" x14ac:dyDescent="0.25">
      <c r="C21" s="47">
        <f t="shared" si="0"/>
        <v>2029</v>
      </c>
    </row>
    <row r="23" spans="2:44" x14ac:dyDescent="0.25">
      <c r="B23" s="44" t="s">
        <v>233</v>
      </c>
      <c r="C23" s="83">
        <v>0.2</v>
      </c>
    </row>
    <row r="25" spans="2:44" s="48" customFormat="1" x14ac:dyDescent="0.25">
      <c r="B25" s="173" t="s">
        <v>92</v>
      </c>
      <c r="C25" s="173"/>
      <c r="E25" s="173" t="s">
        <v>125</v>
      </c>
      <c r="F25" s="173"/>
      <c r="G25" s="173"/>
      <c r="I25" s="173" t="s">
        <v>17</v>
      </c>
      <c r="J25" s="173"/>
      <c r="K25" s="173"/>
      <c r="M25" s="173" t="s">
        <v>80</v>
      </c>
      <c r="N25" s="173"/>
      <c r="O25" s="173"/>
      <c r="R25" s="173" t="s">
        <v>94</v>
      </c>
      <c r="S25" s="173"/>
      <c r="T25" s="173"/>
      <c r="U25" s="173"/>
      <c r="W25" s="173" t="s">
        <v>165</v>
      </c>
      <c r="X25" s="173"/>
      <c r="Y25" s="173"/>
      <c r="Z25" s="173"/>
      <c r="AB25" s="173" t="s">
        <v>166</v>
      </c>
      <c r="AC25" s="173"/>
      <c r="AD25" s="173"/>
      <c r="AE25" s="173"/>
    </row>
    <row r="26" spans="2:44" x14ac:dyDescent="0.25">
      <c r="B26" s="44" t="s">
        <v>91</v>
      </c>
      <c r="C26" s="44">
        <f>DATOS!E12</f>
        <v>0</v>
      </c>
      <c r="E26" s="44" t="s">
        <v>131</v>
      </c>
      <c r="F26" s="49" t="s">
        <v>134</v>
      </c>
      <c r="I26" s="44" t="str">
        <f>RRHH!B12</f>
        <v>TEC-1</v>
      </c>
      <c r="J26" s="44" t="str">
        <f>RRHH!M12</f>
        <v/>
      </c>
      <c r="K26" s="50">
        <f>ROUND(RRHH!Z12,2)</f>
        <v>0</v>
      </c>
      <c r="M26" s="44" t="str">
        <f>'GASTOS COLABORACIONES EXTERNAS'!B12</f>
        <v>EX1</v>
      </c>
      <c r="N26" s="44">
        <f>'GASTOS COLABORACIONES EXTERNAS'!R12</f>
        <v>0</v>
      </c>
      <c r="O26" s="50">
        <f>'GASTOS COLABORACIONES EXTERNAS'!S12</f>
        <v>0</v>
      </c>
      <c r="T26" s="44" t="s">
        <v>83</v>
      </c>
      <c r="U26" s="44" t="s">
        <v>84</v>
      </c>
    </row>
    <row r="27" spans="2:44" x14ac:dyDescent="0.25">
      <c r="B27" s="44" t="s">
        <v>90</v>
      </c>
      <c r="C27" s="44">
        <f>DATOS!E17</f>
        <v>0</v>
      </c>
      <c r="F27" s="49" t="s">
        <v>135</v>
      </c>
      <c r="I27" s="44" t="str">
        <f>RRHH!B13</f>
        <v>TEC-2</v>
      </c>
      <c r="J27" s="44" t="str">
        <f>RRHH!M13</f>
        <v/>
      </c>
      <c r="K27" s="50">
        <f>ROUND(RRHH!Z13,2)</f>
        <v>0</v>
      </c>
      <c r="M27" s="44" t="str">
        <f>'GASTOS COLABORACIONES EXTERNAS'!B13</f>
        <v>EX2</v>
      </c>
      <c r="N27" s="44">
        <f>'GASTOS COLABORACIONES EXTERNAS'!R13</f>
        <v>0</v>
      </c>
      <c r="O27" s="50">
        <f>'GASTOS COLABORACIONES EXTERNAS'!S13</f>
        <v>0</v>
      </c>
      <c r="Q27" s="44">
        <v>1</v>
      </c>
      <c r="R27" s="48" t="s">
        <v>16</v>
      </c>
      <c r="S27" s="48">
        <f>IF(T('ESTRUCTURA PROYECTO'!M11:AE11)="",0,T('ESTRUCTURA PROYECTO'!M11:AE11))</f>
        <v>0</v>
      </c>
      <c r="T27" s="18" t="str">
        <f>IF(AND(T28="",T29="",T30="",T31="",T32=""),"",IF(MIN(T28:T32)=0,1,MIN(T28:T32)))</f>
        <v/>
      </c>
      <c r="U27" s="18" t="str">
        <f>IF(AND(U28="",U29="",U30="",U31="",U32=""),"",MAX(U28:U32))</f>
        <v/>
      </c>
      <c r="W27" s="44">
        <f>IF(S27=0,MAX($Q$27:$Q$86)+1,Q27)</f>
        <v>61</v>
      </c>
      <c r="X27" s="44" t="str">
        <f>IF(ISERROR(VLOOKUP(SMALL($W$27:$W$86,Q27),$Q$27:$R$86,2,FALSE)),"",VLOOKUP(SMALL($W$27:$W$86,Q27),$Q$27:$R$86,2,FALSE))</f>
        <v/>
      </c>
      <c r="Y27" s="44" t="str">
        <f t="shared" ref="Y27:Y58" si="1">IF(X27="","",IF(LEN(X27)&lt;5,UPPER(VLOOKUP(X27,estructura,2,FALSE)),VLOOKUP(X27,estructura,2,FALSE)))</f>
        <v/>
      </c>
      <c r="AB27" s="44">
        <f>IF(S27=0,MAX($Q$27:$Q$86)+1,IF(LEN(R27)&gt;4,MAX($Q$27:$Q$86)+1,Q27))</f>
        <v>61</v>
      </c>
      <c r="AC27" s="44" t="str">
        <f>IF(ISERROR(VLOOKUP(SMALL($AB$27:$AB$86,Q27),$Q$27:$R$86,2,FALSE)),"",VLOOKUP(SMALL($AB$27:$AB$86,Q27),$Q$27:$R$86,2,FALSE))</f>
        <v/>
      </c>
      <c r="AD27" s="44" t="str">
        <f t="shared" ref="AD27:AD58" si="2">IF(AC27="","",UPPER(VLOOKUP(AC27,estructura,2,FALSE)))</f>
        <v/>
      </c>
      <c r="AL27" s="48"/>
      <c r="AR27" s="48"/>
    </row>
    <row r="28" spans="2:44" x14ac:dyDescent="0.25">
      <c r="B28" s="44" t="s">
        <v>93</v>
      </c>
      <c r="C28" s="51" t="str">
        <f>DATOS!B22</f>
        <v/>
      </c>
      <c r="F28" s="49" t="s">
        <v>136</v>
      </c>
      <c r="I28" s="44" t="str">
        <f>RRHH!B14</f>
        <v>TEC-3</v>
      </c>
      <c r="J28" s="44" t="str">
        <f>RRHH!M14</f>
        <v/>
      </c>
      <c r="K28" s="50">
        <f>ROUND(RRHH!Z14,2)</f>
        <v>0</v>
      </c>
      <c r="M28" s="44" t="str">
        <f>'GASTOS COLABORACIONES EXTERNAS'!B14</f>
        <v>EX3</v>
      </c>
      <c r="N28" s="44">
        <f>'GASTOS COLABORACIONES EXTERNAS'!R14</f>
        <v>0</v>
      </c>
      <c r="O28" s="50">
        <f>'GASTOS COLABORACIONES EXTERNAS'!S14</f>
        <v>0</v>
      </c>
      <c r="Q28" s="44">
        <v>2</v>
      </c>
      <c r="R28" s="44" t="s">
        <v>18</v>
      </c>
      <c r="S28" s="44">
        <f>IF(T('ESTRUCTURA PROYECTO'!M15:AE15)="",0,T('ESTRUCTURA PROYECTO'!M15:AE15))</f>
        <v>0</v>
      </c>
      <c r="T28" s="28" t="str">
        <f>IF('ESTRUCTURA PROYECTO'!K15="","",'ESTRUCTURA PROYECTO'!K15)</f>
        <v/>
      </c>
      <c r="U28" s="28" t="str">
        <f>IF('ESTRUCTURA PROYECTO'!L15="","",'ESTRUCTURA PROYECTO'!L15)</f>
        <v/>
      </c>
      <c r="W28" s="44">
        <f t="shared" ref="W28:W86" si="3">IF(S28=0,MAX($Q$27:$Q$86)+1,Q28)</f>
        <v>61</v>
      </c>
      <c r="X28" s="44" t="str">
        <f t="shared" ref="X28:X86" si="4">IF(ISERROR(VLOOKUP(SMALL($W$27:$W$86,Q28),$Q$27:$R$86,2,FALSE)),"",VLOOKUP(SMALL($W$27:$W$86,Q28),$Q$27:$R$86,2,FALSE))</f>
        <v/>
      </c>
      <c r="Y28" s="44" t="str">
        <f t="shared" si="1"/>
        <v/>
      </c>
      <c r="AB28" s="44">
        <f t="shared" ref="AB28:AB86" si="5">IF(S28=0,MAX($Q$27:$Q$86)+1,IF(LEN(R28)&gt;4,MAX($Q$27:$Q$86)+1,Q28))</f>
        <v>61</v>
      </c>
      <c r="AC28" s="44" t="str">
        <f t="shared" ref="AC28:AC86" si="6">IF(ISERROR(VLOOKUP(SMALL($AB$27:$AB$86,Q28),$Q$27:$R$86,2,FALSE)),"",VLOOKUP(SMALL($AB$27:$AB$86,Q28),$Q$27:$R$86,2,FALSE))</f>
        <v/>
      </c>
      <c r="AD28" s="44" t="str">
        <f t="shared" si="2"/>
        <v/>
      </c>
    </row>
    <row r="29" spans="2:44" x14ac:dyDescent="0.25">
      <c r="C29" s="51">
        <f>DATOS!B23</f>
        <v>0</v>
      </c>
      <c r="F29" s="49" t="s">
        <v>137</v>
      </c>
      <c r="I29" s="44" t="str">
        <f>RRHH!B15</f>
        <v>TEC-4</v>
      </c>
      <c r="J29" s="44" t="str">
        <f>RRHH!M15</f>
        <v/>
      </c>
      <c r="K29" s="50">
        <f>ROUND(RRHH!Z15,2)</f>
        <v>0</v>
      </c>
      <c r="M29" s="44" t="str">
        <f>'GASTOS COLABORACIONES EXTERNAS'!B15</f>
        <v>EX4</v>
      </c>
      <c r="N29" s="44">
        <f>'GASTOS COLABORACIONES EXTERNAS'!R15</f>
        <v>0</v>
      </c>
      <c r="O29" s="50">
        <f>'GASTOS COLABORACIONES EXTERNAS'!S15</f>
        <v>0</v>
      </c>
      <c r="Q29" s="44">
        <v>3</v>
      </c>
      <c r="R29" s="44" t="s">
        <v>19</v>
      </c>
      <c r="S29" s="44">
        <f>IF(T('ESTRUCTURA PROYECTO'!M16:AE16)="",0,T('ESTRUCTURA PROYECTO'!M16:AE16))</f>
        <v>0</v>
      </c>
      <c r="T29" s="28" t="str">
        <f>IF('ESTRUCTURA PROYECTO'!K16="","",'ESTRUCTURA PROYECTO'!K16)</f>
        <v/>
      </c>
      <c r="U29" s="28" t="str">
        <f>IF('ESTRUCTURA PROYECTO'!L16="","",'ESTRUCTURA PROYECTO'!L16)</f>
        <v/>
      </c>
      <c r="W29" s="44">
        <f t="shared" si="3"/>
        <v>61</v>
      </c>
      <c r="X29" s="44" t="str">
        <f t="shared" si="4"/>
        <v/>
      </c>
      <c r="Y29" s="44" t="str">
        <f t="shared" si="1"/>
        <v/>
      </c>
      <c r="AB29" s="44">
        <f t="shared" si="5"/>
        <v>61</v>
      </c>
      <c r="AC29" s="44" t="str">
        <f t="shared" si="6"/>
        <v/>
      </c>
      <c r="AD29" s="44" t="str">
        <f t="shared" si="2"/>
        <v/>
      </c>
    </row>
    <row r="30" spans="2:44" x14ac:dyDescent="0.25">
      <c r="C30" s="51">
        <f>DATOS!B24</f>
        <v>0</v>
      </c>
      <c r="F30" s="49" t="s">
        <v>138</v>
      </c>
      <c r="I30" s="44" t="str">
        <f>RRHH!B16</f>
        <v>TEC-5</v>
      </c>
      <c r="J30" s="44" t="str">
        <f>RRHH!M16</f>
        <v/>
      </c>
      <c r="K30" s="50">
        <f>ROUND(RRHH!Z16,2)</f>
        <v>0</v>
      </c>
      <c r="M30" s="44" t="str">
        <f>'GASTOS COLABORACIONES EXTERNAS'!B16</f>
        <v>EX5</v>
      </c>
      <c r="N30" s="44">
        <f>'GASTOS COLABORACIONES EXTERNAS'!R16</f>
        <v>0</v>
      </c>
      <c r="O30" s="50">
        <f>'GASTOS COLABORACIONES EXTERNAS'!S16</f>
        <v>0</v>
      </c>
      <c r="Q30" s="44">
        <v>4</v>
      </c>
      <c r="R30" s="44" t="s">
        <v>20</v>
      </c>
      <c r="S30" s="44">
        <f>IF(T('ESTRUCTURA PROYECTO'!M17:AE17)="",0,T('ESTRUCTURA PROYECTO'!M17:AE17))</f>
        <v>0</v>
      </c>
      <c r="T30" s="28" t="str">
        <f>IF('ESTRUCTURA PROYECTO'!K17="","",'ESTRUCTURA PROYECTO'!K17)</f>
        <v/>
      </c>
      <c r="U30" s="28" t="str">
        <f>IF('ESTRUCTURA PROYECTO'!L17="","",'ESTRUCTURA PROYECTO'!L17)</f>
        <v/>
      </c>
      <c r="W30" s="44">
        <f t="shared" si="3"/>
        <v>61</v>
      </c>
      <c r="X30" s="44" t="str">
        <f t="shared" si="4"/>
        <v/>
      </c>
      <c r="Y30" s="44" t="str">
        <f t="shared" si="1"/>
        <v/>
      </c>
      <c r="AB30" s="44">
        <f t="shared" si="5"/>
        <v>61</v>
      </c>
      <c r="AC30" s="44" t="str">
        <f t="shared" si="6"/>
        <v/>
      </c>
      <c r="AD30" s="44" t="str">
        <f t="shared" si="2"/>
        <v/>
      </c>
    </row>
    <row r="31" spans="2:44" x14ac:dyDescent="0.25">
      <c r="C31" s="51">
        <f>DATOS!B25</f>
        <v>0</v>
      </c>
      <c r="F31" s="49" t="s">
        <v>139</v>
      </c>
      <c r="I31" s="44" t="str">
        <f>RRHH!B17</f>
        <v>TEC-6</v>
      </c>
      <c r="J31" s="44" t="str">
        <f>RRHH!M17</f>
        <v/>
      </c>
      <c r="K31" s="50">
        <f>ROUND(RRHH!Z17,2)</f>
        <v>0</v>
      </c>
      <c r="N31" s="52" t="s">
        <v>23</v>
      </c>
      <c r="O31" s="53">
        <f>SUM(O26:O30)</f>
        <v>0</v>
      </c>
      <c r="Q31" s="44">
        <v>5</v>
      </c>
      <c r="R31" s="44" t="s">
        <v>21</v>
      </c>
      <c r="S31" s="44">
        <f>IF(T('ESTRUCTURA PROYECTO'!M18:AE18)="",0,T('ESTRUCTURA PROYECTO'!M18:AE18))</f>
        <v>0</v>
      </c>
      <c r="T31" s="28" t="str">
        <f>IF('ESTRUCTURA PROYECTO'!K18="","",'ESTRUCTURA PROYECTO'!K18)</f>
        <v/>
      </c>
      <c r="U31" s="28" t="str">
        <f>IF('ESTRUCTURA PROYECTO'!L18="","",'ESTRUCTURA PROYECTO'!L18)</f>
        <v/>
      </c>
      <c r="W31" s="44">
        <f t="shared" si="3"/>
        <v>61</v>
      </c>
      <c r="X31" s="44" t="str">
        <f t="shared" si="4"/>
        <v/>
      </c>
      <c r="Y31" s="44" t="str">
        <f t="shared" si="1"/>
        <v/>
      </c>
      <c r="AB31" s="44">
        <f t="shared" si="5"/>
        <v>61</v>
      </c>
      <c r="AC31" s="44" t="str">
        <f t="shared" si="6"/>
        <v/>
      </c>
      <c r="AD31" s="44" t="str">
        <f t="shared" si="2"/>
        <v/>
      </c>
    </row>
    <row r="32" spans="2:44" x14ac:dyDescent="0.25">
      <c r="C32" s="51">
        <f>DATOS!B26</f>
        <v>0</v>
      </c>
      <c r="F32" s="49" t="s">
        <v>140</v>
      </c>
      <c r="I32" s="44" t="str">
        <f>RRHH!B18</f>
        <v>TEC-7</v>
      </c>
      <c r="J32" s="44" t="str">
        <f>RRHH!M18</f>
        <v/>
      </c>
      <c r="K32" s="50">
        <f>ROUND(RRHH!Z18,2)</f>
        <v>0</v>
      </c>
      <c r="Q32" s="44">
        <v>6</v>
      </c>
      <c r="R32" s="44" t="s">
        <v>22</v>
      </c>
      <c r="S32" s="44">
        <f>IF(T('ESTRUCTURA PROYECTO'!M19:AE19)="",0,T('ESTRUCTURA PROYECTO'!M19:AE19))</f>
        <v>0</v>
      </c>
      <c r="T32" s="28" t="str">
        <f>IF('ESTRUCTURA PROYECTO'!K19="","",'ESTRUCTURA PROYECTO'!K19)</f>
        <v/>
      </c>
      <c r="U32" s="28" t="str">
        <f>IF('ESTRUCTURA PROYECTO'!L19="","",'ESTRUCTURA PROYECTO'!L19)</f>
        <v/>
      </c>
      <c r="W32" s="44">
        <f t="shared" si="3"/>
        <v>61</v>
      </c>
      <c r="X32" s="44" t="str">
        <f t="shared" si="4"/>
        <v/>
      </c>
      <c r="Y32" s="44" t="str">
        <f t="shared" si="1"/>
        <v/>
      </c>
      <c r="AB32" s="44">
        <f t="shared" si="5"/>
        <v>61</v>
      </c>
      <c r="AC32" s="44" t="str">
        <f t="shared" si="6"/>
        <v/>
      </c>
      <c r="AD32" s="44" t="str">
        <f t="shared" si="2"/>
        <v/>
      </c>
    </row>
    <row r="33" spans="5:45" x14ac:dyDescent="0.25">
      <c r="F33" s="49" t="s">
        <v>141</v>
      </c>
      <c r="I33" s="44" t="str">
        <f>RRHH!B19</f>
        <v>TEC-8</v>
      </c>
      <c r="J33" s="44" t="str">
        <f>RRHH!M19</f>
        <v/>
      </c>
      <c r="K33" s="50">
        <f>ROUND(RRHH!Z19,2)</f>
        <v>0</v>
      </c>
      <c r="M33" s="174"/>
      <c r="N33" s="174"/>
      <c r="O33" s="174"/>
      <c r="Q33" s="44">
        <v>7</v>
      </c>
      <c r="R33" s="48" t="s">
        <v>24</v>
      </c>
      <c r="S33" s="48">
        <f>IF(T('ESTRUCTURA PROYECTO'!M24:AE24)="",0,T('ESTRUCTURA PROYECTO'!M24:AE24))</f>
        <v>0</v>
      </c>
      <c r="T33" s="18" t="str">
        <f>IF(AND(T34="",T35="",T36="",T37="",T38=""),"",IF(MIN(T34:T38)=0,1,MIN(T34:T38)))</f>
        <v/>
      </c>
      <c r="U33" s="18" t="str">
        <f>IF(AND(U34="",U35="",U36="",U37="",U38=""),"",MAX(U34:U38))</f>
        <v/>
      </c>
      <c r="W33" s="44">
        <f t="shared" si="3"/>
        <v>61</v>
      </c>
      <c r="X33" s="44" t="str">
        <f t="shared" si="4"/>
        <v/>
      </c>
      <c r="Y33" s="44" t="str">
        <f t="shared" si="1"/>
        <v/>
      </c>
      <c r="AB33" s="44">
        <f t="shared" si="5"/>
        <v>61</v>
      </c>
      <c r="AC33" s="44" t="str">
        <f t="shared" si="6"/>
        <v/>
      </c>
      <c r="AD33" s="44" t="str">
        <f t="shared" si="2"/>
        <v/>
      </c>
      <c r="AL33" s="48"/>
      <c r="AR33" s="48"/>
    </row>
    <row r="34" spans="5:45" x14ac:dyDescent="0.25">
      <c r="F34" s="49" t="s">
        <v>142</v>
      </c>
      <c r="I34" s="44" t="str">
        <f>RRHH!B20</f>
        <v>TEC-9</v>
      </c>
      <c r="J34" s="44" t="str">
        <f>RRHH!M20</f>
        <v/>
      </c>
      <c r="K34" s="50">
        <f>ROUND(RRHH!Z20,2)</f>
        <v>0</v>
      </c>
      <c r="O34" s="50"/>
      <c r="Q34" s="44">
        <v>8</v>
      </c>
      <c r="R34" s="44" t="s">
        <v>25</v>
      </c>
      <c r="S34" s="44">
        <f>IF(T('ESTRUCTURA PROYECTO'!M28:AE28)="",0,T('ESTRUCTURA PROYECTO'!M28:AE28))</f>
        <v>0</v>
      </c>
      <c r="T34" s="28" t="str">
        <f>IF('ESTRUCTURA PROYECTO'!K28="","",'ESTRUCTURA PROYECTO'!K28)</f>
        <v/>
      </c>
      <c r="U34" s="28" t="str">
        <f>IF('ESTRUCTURA PROYECTO'!L28="","",'ESTRUCTURA PROYECTO'!L28)</f>
        <v/>
      </c>
      <c r="W34" s="44">
        <f t="shared" si="3"/>
        <v>61</v>
      </c>
      <c r="X34" s="44" t="str">
        <f t="shared" si="4"/>
        <v/>
      </c>
      <c r="Y34" s="44" t="str">
        <f t="shared" si="1"/>
        <v/>
      </c>
      <c r="AB34" s="44">
        <f t="shared" si="5"/>
        <v>61</v>
      </c>
      <c r="AC34" s="44" t="str">
        <f t="shared" si="6"/>
        <v/>
      </c>
      <c r="AD34" s="44" t="str">
        <f t="shared" si="2"/>
        <v/>
      </c>
    </row>
    <row r="35" spans="5:45" x14ac:dyDescent="0.25">
      <c r="F35" s="49" t="s">
        <v>143</v>
      </c>
      <c r="I35" s="44" t="str">
        <f>RRHH!B21</f>
        <v>TEC-10</v>
      </c>
      <c r="J35" s="44" t="str">
        <f>RRHH!M21</f>
        <v/>
      </c>
      <c r="K35" s="50">
        <f>ROUND(RRHH!Z21,2)</f>
        <v>0</v>
      </c>
      <c r="O35" s="50"/>
      <c r="Q35" s="44">
        <v>9</v>
      </c>
      <c r="R35" s="44" t="s">
        <v>26</v>
      </c>
      <c r="S35" s="44">
        <f>IF(T('ESTRUCTURA PROYECTO'!M29:AE29)="",0,T('ESTRUCTURA PROYECTO'!M29:AE29))</f>
        <v>0</v>
      </c>
      <c r="T35" s="28" t="str">
        <f>IF('ESTRUCTURA PROYECTO'!K29="","",'ESTRUCTURA PROYECTO'!K29)</f>
        <v/>
      </c>
      <c r="U35" s="28" t="str">
        <f>IF('ESTRUCTURA PROYECTO'!L29="","",'ESTRUCTURA PROYECTO'!L29)</f>
        <v/>
      </c>
      <c r="W35" s="44">
        <f t="shared" si="3"/>
        <v>61</v>
      </c>
      <c r="X35" s="44" t="str">
        <f t="shared" si="4"/>
        <v/>
      </c>
      <c r="Y35" s="44" t="str">
        <f t="shared" si="1"/>
        <v/>
      </c>
      <c r="AB35" s="44">
        <f t="shared" si="5"/>
        <v>61</v>
      </c>
      <c r="AC35" s="44" t="str">
        <f t="shared" si="6"/>
        <v/>
      </c>
      <c r="AD35" s="44" t="str">
        <f t="shared" si="2"/>
        <v/>
      </c>
    </row>
    <row r="36" spans="5:45" x14ac:dyDescent="0.25">
      <c r="F36" s="49" t="s">
        <v>144</v>
      </c>
      <c r="O36" s="50"/>
      <c r="Q36" s="44">
        <v>10</v>
      </c>
      <c r="R36" s="44" t="s">
        <v>27</v>
      </c>
      <c r="S36" s="44">
        <f>IF(T('ESTRUCTURA PROYECTO'!M30:AE30)="",0,T('ESTRUCTURA PROYECTO'!M30:AE30))</f>
        <v>0</v>
      </c>
      <c r="T36" s="28" t="str">
        <f>IF('ESTRUCTURA PROYECTO'!K30="","",'ESTRUCTURA PROYECTO'!K30)</f>
        <v/>
      </c>
      <c r="U36" s="28" t="str">
        <f>IF('ESTRUCTURA PROYECTO'!L30="","",'ESTRUCTURA PROYECTO'!L30)</f>
        <v/>
      </c>
      <c r="W36" s="44">
        <f t="shared" si="3"/>
        <v>61</v>
      </c>
      <c r="X36" s="44" t="str">
        <f t="shared" si="4"/>
        <v/>
      </c>
      <c r="Y36" s="44" t="str">
        <f t="shared" si="1"/>
        <v/>
      </c>
      <c r="AB36" s="44">
        <f t="shared" si="5"/>
        <v>61</v>
      </c>
      <c r="AC36" s="44" t="str">
        <f t="shared" si="6"/>
        <v/>
      </c>
      <c r="AD36" s="44" t="str">
        <f t="shared" si="2"/>
        <v/>
      </c>
    </row>
    <row r="37" spans="5:45" x14ac:dyDescent="0.25">
      <c r="F37" s="49" t="s">
        <v>145</v>
      </c>
      <c r="O37" s="50"/>
      <c r="Q37" s="44">
        <v>11</v>
      </c>
      <c r="R37" s="44" t="s">
        <v>28</v>
      </c>
      <c r="S37" s="44">
        <f>IF(T('ESTRUCTURA PROYECTO'!M31:AE31)="",0,T('ESTRUCTURA PROYECTO'!M31:AE31))</f>
        <v>0</v>
      </c>
      <c r="T37" s="28" t="str">
        <f>IF('ESTRUCTURA PROYECTO'!K31="","",'ESTRUCTURA PROYECTO'!K31)</f>
        <v/>
      </c>
      <c r="U37" s="28" t="str">
        <f>IF('ESTRUCTURA PROYECTO'!L31="","",'ESTRUCTURA PROYECTO'!L31)</f>
        <v/>
      </c>
      <c r="W37" s="44">
        <f t="shared" si="3"/>
        <v>61</v>
      </c>
      <c r="X37" s="44" t="str">
        <f t="shared" si="4"/>
        <v/>
      </c>
      <c r="Y37" s="44" t="str">
        <f t="shared" si="1"/>
        <v/>
      </c>
      <c r="AB37" s="44">
        <f t="shared" si="5"/>
        <v>61</v>
      </c>
      <c r="AC37" s="44" t="str">
        <f t="shared" si="6"/>
        <v/>
      </c>
      <c r="AD37" s="44" t="str">
        <f t="shared" si="2"/>
        <v/>
      </c>
    </row>
    <row r="38" spans="5:45" x14ac:dyDescent="0.25">
      <c r="F38" s="49"/>
      <c r="O38" s="50"/>
      <c r="Q38" s="44">
        <v>12</v>
      </c>
      <c r="R38" s="44" t="s">
        <v>29</v>
      </c>
      <c r="S38" s="44">
        <f>IF(T('ESTRUCTURA PROYECTO'!M32:AE32)="",0,T('ESTRUCTURA PROYECTO'!M32:AE32))</f>
        <v>0</v>
      </c>
      <c r="T38" s="28" t="str">
        <f>IF('ESTRUCTURA PROYECTO'!K32="","",'ESTRUCTURA PROYECTO'!K32)</f>
        <v/>
      </c>
      <c r="U38" s="28" t="str">
        <f>IF('ESTRUCTURA PROYECTO'!L32="","",'ESTRUCTURA PROYECTO'!L32)</f>
        <v/>
      </c>
      <c r="W38" s="44">
        <f t="shared" si="3"/>
        <v>61</v>
      </c>
      <c r="X38" s="44" t="str">
        <f t="shared" si="4"/>
        <v/>
      </c>
      <c r="Y38" s="44" t="str">
        <f t="shared" si="1"/>
        <v/>
      </c>
      <c r="AB38" s="44">
        <f t="shared" si="5"/>
        <v>61</v>
      </c>
      <c r="AC38" s="44" t="str">
        <f t="shared" si="6"/>
        <v/>
      </c>
      <c r="AD38" s="44" t="str">
        <f t="shared" si="2"/>
        <v/>
      </c>
    </row>
    <row r="39" spans="5:45" x14ac:dyDescent="0.25">
      <c r="E39" s="44" t="s">
        <v>132</v>
      </c>
      <c r="F39" s="54" t="str">
        <f>IF(OR(DATOS!F30="",DATOS!F31=""),"",DATE(DATOS!F31,MONTH(DATOS!F30&amp;1),1))</f>
        <v/>
      </c>
      <c r="N39" s="52"/>
      <c r="O39" s="53"/>
      <c r="Q39" s="44">
        <v>13</v>
      </c>
      <c r="R39" s="48" t="s">
        <v>30</v>
      </c>
      <c r="S39" s="48">
        <f>IF(T('ESTRUCTURA PROYECTO'!M37:AE37)="",0,T('ESTRUCTURA PROYECTO'!M37:AE37))</f>
        <v>0</v>
      </c>
      <c r="T39" s="18" t="str">
        <f>IF(AND(T40="",T41="",T42="",T43="",T44=""),"",IF(MIN(T40:T44)=0,1,MIN(T40:T44)))</f>
        <v/>
      </c>
      <c r="U39" s="18" t="str">
        <f>IF(AND(U40="",U41="",U42="",U43="",U44=""),"",MAX(U40:U44))</f>
        <v/>
      </c>
      <c r="W39" s="44">
        <f t="shared" si="3"/>
        <v>61</v>
      </c>
      <c r="X39" s="44" t="str">
        <f t="shared" si="4"/>
        <v/>
      </c>
      <c r="Y39" s="44" t="str">
        <f t="shared" si="1"/>
        <v/>
      </c>
      <c r="AB39" s="44">
        <f t="shared" si="5"/>
        <v>61</v>
      </c>
      <c r="AC39" s="44" t="str">
        <f t="shared" si="6"/>
        <v/>
      </c>
      <c r="AD39" s="44" t="str">
        <f t="shared" si="2"/>
        <v/>
      </c>
      <c r="AL39" s="48"/>
      <c r="AR39" s="48"/>
    </row>
    <row r="40" spans="5:45" x14ac:dyDescent="0.25">
      <c r="E40" s="44" t="s">
        <v>133</v>
      </c>
      <c r="F40" s="54">
        <f>DATE(DATOS!N31,MONTH(DATOS!N30&amp;1)+1,1)-1</f>
        <v>31</v>
      </c>
      <c r="Q40" s="44">
        <v>14</v>
      </c>
      <c r="R40" s="44" t="s">
        <v>31</v>
      </c>
      <c r="S40" s="44">
        <f>IF(T('ESTRUCTURA PROYECTO'!M41:AE41)="",0,T('ESTRUCTURA PROYECTO'!M41:AE41))</f>
        <v>0</v>
      </c>
      <c r="T40" s="28" t="str">
        <f>IF('ESTRUCTURA PROYECTO'!K41="","",'ESTRUCTURA PROYECTO'!K41)</f>
        <v/>
      </c>
      <c r="U40" s="28" t="str">
        <f>IF('ESTRUCTURA PROYECTO'!L41="","",'ESTRUCTURA PROYECTO'!L41)</f>
        <v/>
      </c>
      <c r="W40" s="44">
        <f t="shared" si="3"/>
        <v>61</v>
      </c>
      <c r="X40" s="44" t="str">
        <f t="shared" si="4"/>
        <v/>
      </c>
      <c r="Y40" s="44" t="str">
        <f t="shared" si="1"/>
        <v/>
      </c>
      <c r="AB40" s="44">
        <f t="shared" si="5"/>
        <v>61</v>
      </c>
      <c r="AC40" s="44" t="str">
        <f t="shared" si="6"/>
        <v/>
      </c>
      <c r="AD40" s="44" t="str">
        <f t="shared" si="2"/>
        <v/>
      </c>
    </row>
    <row r="41" spans="5:45" x14ac:dyDescent="0.25">
      <c r="E41" s="55"/>
      <c r="M41" s="174"/>
      <c r="N41" s="174"/>
      <c r="O41" s="174"/>
      <c r="Q41" s="44">
        <v>15</v>
      </c>
      <c r="R41" s="44" t="s">
        <v>32</v>
      </c>
      <c r="S41" s="44">
        <f>IF(T('ESTRUCTURA PROYECTO'!M42:AE42)="",0,T('ESTRUCTURA PROYECTO'!M42:AE42))</f>
        <v>0</v>
      </c>
      <c r="T41" s="28" t="str">
        <f>IF('ESTRUCTURA PROYECTO'!K42="","",'ESTRUCTURA PROYECTO'!K42)</f>
        <v/>
      </c>
      <c r="U41" s="28" t="str">
        <f>IF('ESTRUCTURA PROYECTO'!L42="","",'ESTRUCTURA PROYECTO'!L42)</f>
        <v/>
      </c>
      <c r="W41" s="44">
        <f t="shared" si="3"/>
        <v>61</v>
      </c>
      <c r="X41" s="44" t="str">
        <f t="shared" si="4"/>
        <v/>
      </c>
      <c r="Y41" s="44" t="str">
        <f t="shared" si="1"/>
        <v/>
      </c>
      <c r="AB41" s="44">
        <f t="shared" si="5"/>
        <v>61</v>
      </c>
      <c r="AC41" s="44" t="str">
        <f t="shared" si="6"/>
        <v/>
      </c>
      <c r="AD41" s="44" t="str">
        <f t="shared" si="2"/>
        <v/>
      </c>
    </row>
    <row r="42" spans="5:45" x14ac:dyDescent="0.25">
      <c r="E42" s="56">
        <v>1</v>
      </c>
      <c r="F42" s="57" t="str">
        <f>F39</f>
        <v/>
      </c>
      <c r="O42" s="50"/>
      <c r="Q42" s="44">
        <v>16</v>
      </c>
      <c r="R42" s="44" t="s">
        <v>33</v>
      </c>
      <c r="S42" s="44">
        <f>IF(T('ESTRUCTURA PROYECTO'!M43:AE43)="",0,T('ESTRUCTURA PROYECTO'!M43:AE43))</f>
        <v>0</v>
      </c>
      <c r="T42" s="28" t="str">
        <f>IF('ESTRUCTURA PROYECTO'!K43="","",'ESTRUCTURA PROYECTO'!K43)</f>
        <v/>
      </c>
      <c r="U42" s="28" t="str">
        <f>IF('ESTRUCTURA PROYECTO'!L43="","",'ESTRUCTURA PROYECTO'!L43)</f>
        <v/>
      </c>
      <c r="W42" s="44">
        <f t="shared" si="3"/>
        <v>61</v>
      </c>
      <c r="X42" s="44" t="str">
        <f t="shared" si="4"/>
        <v/>
      </c>
      <c r="Y42" s="44" t="str">
        <f t="shared" si="1"/>
        <v/>
      </c>
      <c r="AB42" s="44">
        <f t="shared" si="5"/>
        <v>61</v>
      </c>
      <c r="AC42" s="44" t="str">
        <f t="shared" si="6"/>
        <v/>
      </c>
      <c r="AD42" s="44" t="str">
        <f t="shared" si="2"/>
        <v/>
      </c>
    </row>
    <row r="43" spans="5:45" x14ac:dyDescent="0.25">
      <c r="E43" s="58" t="e">
        <f t="shared" ref="E43:E65" si="7">IF(E42="","",IF(E42+1&lt;=$E$6+1,E42+1,""))</f>
        <v>#VALUE!</v>
      </c>
      <c r="F43" s="59" t="str">
        <f>IF(F42="","",IF(E43="","",IF(EDATE(F42,1)&gt;$F$40,"",EDATE(F42,1))))</f>
        <v/>
      </c>
      <c r="O43" s="50"/>
      <c r="Q43" s="44">
        <v>17</v>
      </c>
      <c r="R43" s="44" t="s">
        <v>34</v>
      </c>
      <c r="S43" s="44">
        <f>IF(T('ESTRUCTURA PROYECTO'!M44:AE44)="",0,T('ESTRUCTURA PROYECTO'!M44:AE44))</f>
        <v>0</v>
      </c>
      <c r="T43" s="28" t="str">
        <f>IF('ESTRUCTURA PROYECTO'!K44="","",'ESTRUCTURA PROYECTO'!K44)</f>
        <v/>
      </c>
      <c r="U43" s="28" t="str">
        <f>IF('ESTRUCTURA PROYECTO'!L44="","",'ESTRUCTURA PROYECTO'!L44)</f>
        <v/>
      </c>
      <c r="W43" s="44">
        <f t="shared" si="3"/>
        <v>61</v>
      </c>
      <c r="X43" s="44" t="str">
        <f t="shared" si="4"/>
        <v/>
      </c>
      <c r="Y43" s="44" t="str">
        <f t="shared" si="1"/>
        <v/>
      </c>
      <c r="AB43" s="44">
        <f t="shared" si="5"/>
        <v>61</v>
      </c>
      <c r="AC43" s="44" t="str">
        <f t="shared" si="6"/>
        <v/>
      </c>
      <c r="AD43" s="44" t="str">
        <f t="shared" si="2"/>
        <v/>
      </c>
    </row>
    <row r="44" spans="5:45" x14ac:dyDescent="0.25">
      <c r="E44" s="58" t="e">
        <f t="shared" si="7"/>
        <v>#VALUE!</v>
      </c>
      <c r="F44" s="59" t="str">
        <f t="shared" ref="F44:F66" si="8">IF(F43="","",IF(E44="","",IF(EDATE(F43,1)&gt;$F$40,"",EDATE(F43,1))))</f>
        <v/>
      </c>
      <c r="O44" s="50"/>
      <c r="Q44" s="44">
        <v>18</v>
      </c>
      <c r="R44" s="44" t="s">
        <v>35</v>
      </c>
      <c r="S44" s="44">
        <f>IF(T('ESTRUCTURA PROYECTO'!M45:AE45)="",0,T('ESTRUCTURA PROYECTO'!M45:AE45))</f>
        <v>0</v>
      </c>
      <c r="T44" s="28" t="str">
        <f>IF('ESTRUCTURA PROYECTO'!K45="","",'ESTRUCTURA PROYECTO'!K45)</f>
        <v/>
      </c>
      <c r="U44" s="28" t="str">
        <f>IF('ESTRUCTURA PROYECTO'!L45="","",'ESTRUCTURA PROYECTO'!L45)</f>
        <v/>
      </c>
      <c r="W44" s="44">
        <f t="shared" si="3"/>
        <v>61</v>
      </c>
      <c r="X44" s="44" t="str">
        <f t="shared" si="4"/>
        <v/>
      </c>
      <c r="Y44" s="44" t="str">
        <f t="shared" si="1"/>
        <v/>
      </c>
      <c r="AB44" s="44">
        <f t="shared" si="5"/>
        <v>61</v>
      </c>
      <c r="AC44" s="44" t="str">
        <f t="shared" si="6"/>
        <v/>
      </c>
      <c r="AD44" s="44" t="str">
        <f t="shared" si="2"/>
        <v/>
      </c>
    </row>
    <row r="45" spans="5:45" x14ac:dyDescent="0.25">
      <c r="E45" s="58" t="e">
        <f t="shared" si="7"/>
        <v>#VALUE!</v>
      </c>
      <c r="F45" s="59" t="str">
        <f t="shared" si="8"/>
        <v/>
      </c>
      <c r="O45" s="50"/>
      <c r="Q45" s="44">
        <v>19</v>
      </c>
      <c r="R45" s="48" t="s">
        <v>36</v>
      </c>
      <c r="S45" s="48">
        <f>IF(T('ESTRUCTURA PROYECTO'!AR11:BJ11)="",0,T('ESTRUCTURA PROYECTO'!AR11:BJ11))</f>
        <v>0</v>
      </c>
      <c r="T45" s="18" t="str">
        <f>IF(AND(T46="",T47="",T48="",T49="",T50=""),"",IF(MIN(T46:T50)=0,1,MIN(T46:T50)))</f>
        <v/>
      </c>
      <c r="U45" s="18" t="str">
        <f>IF(AND(U46="",U47="",U48="",U49="",U50=""),"",MAX(U46:U50))</f>
        <v/>
      </c>
      <c r="W45" s="44">
        <f t="shared" si="3"/>
        <v>61</v>
      </c>
      <c r="X45" s="44" t="str">
        <f t="shared" si="4"/>
        <v/>
      </c>
      <c r="Y45" s="44" t="str">
        <f t="shared" si="1"/>
        <v/>
      </c>
      <c r="AB45" s="44">
        <f t="shared" si="5"/>
        <v>61</v>
      </c>
      <c r="AC45" s="44" t="str">
        <f t="shared" si="6"/>
        <v/>
      </c>
      <c r="AD45" s="44" t="str">
        <f t="shared" si="2"/>
        <v/>
      </c>
      <c r="AN45" s="48"/>
      <c r="AO45" s="48"/>
      <c r="AS45" s="48"/>
    </row>
    <row r="46" spans="5:45" x14ac:dyDescent="0.25">
      <c r="E46" s="58" t="e">
        <f t="shared" si="7"/>
        <v>#VALUE!</v>
      </c>
      <c r="F46" s="59" t="str">
        <f t="shared" si="8"/>
        <v/>
      </c>
      <c r="O46" s="50"/>
      <c r="Q46" s="44">
        <v>20</v>
      </c>
      <c r="R46" s="44" t="s">
        <v>37</v>
      </c>
      <c r="S46" s="44">
        <f>IF(T('ESTRUCTURA PROYECTO'!AR15:BJ15)="",0,T('ESTRUCTURA PROYECTO'!AR15:BJ15))</f>
        <v>0</v>
      </c>
      <c r="T46" s="28" t="str">
        <f>IF('ESTRUCTURA PROYECTO'!AP15="","",'ESTRUCTURA PROYECTO'!AP15)</f>
        <v/>
      </c>
      <c r="U46" s="28" t="str">
        <f>IF('ESTRUCTURA PROYECTO'!AQ15="","",'ESTRUCTURA PROYECTO'!AQ15)</f>
        <v/>
      </c>
      <c r="W46" s="44">
        <f t="shared" si="3"/>
        <v>61</v>
      </c>
      <c r="X46" s="44" t="str">
        <f t="shared" si="4"/>
        <v/>
      </c>
      <c r="Y46" s="44" t="str">
        <f t="shared" si="1"/>
        <v/>
      </c>
      <c r="AB46" s="44">
        <f t="shared" si="5"/>
        <v>61</v>
      </c>
      <c r="AC46" s="44" t="str">
        <f t="shared" si="6"/>
        <v/>
      </c>
      <c r="AD46" s="44" t="str">
        <f t="shared" si="2"/>
        <v/>
      </c>
    </row>
    <row r="47" spans="5:45" x14ac:dyDescent="0.25">
      <c r="E47" s="58" t="e">
        <f t="shared" si="7"/>
        <v>#VALUE!</v>
      </c>
      <c r="F47" s="59" t="str">
        <f t="shared" si="8"/>
        <v/>
      </c>
      <c r="N47" s="52"/>
      <c r="O47" s="53"/>
      <c r="Q47" s="44">
        <v>21</v>
      </c>
      <c r="R47" s="44" t="s">
        <v>38</v>
      </c>
      <c r="S47" s="44">
        <f>IF(T('ESTRUCTURA PROYECTO'!AR16:BJ16)="",0,T('ESTRUCTURA PROYECTO'!AR16:BJ16))</f>
        <v>0</v>
      </c>
      <c r="T47" s="28" t="str">
        <f>IF('ESTRUCTURA PROYECTO'!AP16="","",'ESTRUCTURA PROYECTO'!AP16)</f>
        <v/>
      </c>
      <c r="U47" s="28" t="str">
        <f>IF('ESTRUCTURA PROYECTO'!AQ16="","",'ESTRUCTURA PROYECTO'!AQ16)</f>
        <v/>
      </c>
      <c r="W47" s="44">
        <f t="shared" si="3"/>
        <v>61</v>
      </c>
      <c r="X47" s="44" t="str">
        <f t="shared" si="4"/>
        <v/>
      </c>
      <c r="Y47" s="44" t="str">
        <f t="shared" si="1"/>
        <v/>
      </c>
      <c r="AB47" s="44">
        <f t="shared" si="5"/>
        <v>61</v>
      </c>
      <c r="AC47" s="44" t="str">
        <f t="shared" si="6"/>
        <v/>
      </c>
      <c r="AD47" s="44" t="str">
        <f t="shared" si="2"/>
        <v/>
      </c>
    </row>
    <row r="48" spans="5:45" x14ac:dyDescent="0.25">
      <c r="E48" s="58" t="e">
        <f t="shared" si="7"/>
        <v>#VALUE!</v>
      </c>
      <c r="F48" s="59" t="str">
        <f t="shared" si="8"/>
        <v/>
      </c>
      <c r="Q48" s="44">
        <v>22</v>
      </c>
      <c r="R48" s="44" t="s">
        <v>39</v>
      </c>
      <c r="S48" s="44">
        <f>IF(T('ESTRUCTURA PROYECTO'!AR17:BJ17)="",0,T('ESTRUCTURA PROYECTO'!AR17:BJ17))</f>
        <v>0</v>
      </c>
      <c r="T48" s="28" t="str">
        <f>IF('ESTRUCTURA PROYECTO'!AP17="","",'ESTRUCTURA PROYECTO'!AP17)</f>
        <v/>
      </c>
      <c r="U48" s="28" t="str">
        <f>IF('ESTRUCTURA PROYECTO'!AQ17="","",'ESTRUCTURA PROYECTO'!AQ17)</f>
        <v/>
      </c>
      <c r="W48" s="44">
        <f t="shared" si="3"/>
        <v>61</v>
      </c>
      <c r="X48" s="44" t="str">
        <f t="shared" si="4"/>
        <v/>
      </c>
      <c r="Y48" s="44" t="str">
        <f t="shared" si="1"/>
        <v/>
      </c>
      <c r="AB48" s="44">
        <f t="shared" si="5"/>
        <v>61</v>
      </c>
      <c r="AC48" s="44" t="str">
        <f t="shared" si="6"/>
        <v/>
      </c>
      <c r="AD48" s="44" t="str">
        <f t="shared" si="2"/>
        <v/>
      </c>
    </row>
    <row r="49" spans="5:45" x14ac:dyDescent="0.25">
      <c r="E49" s="58" t="e">
        <f t="shared" si="7"/>
        <v>#VALUE!</v>
      </c>
      <c r="F49" s="59" t="str">
        <f t="shared" si="8"/>
        <v/>
      </c>
      <c r="M49" s="174"/>
      <c r="N49" s="174"/>
      <c r="O49" s="174"/>
      <c r="Q49" s="44">
        <v>23</v>
      </c>
      <c r="R49" s="44" t="s">
        <v>40</v>
      </c>
      <c r="S49" s="44">
        <f>IF(T('ESTRUCTURA PROYECTO'!AR18:BJ18)="",0,T('ESTRUCTURA PROYECTO'!AR18:BJ18))</f>
        <v>0</v>
      </c>
      <c r="T49" s="28" t="str">
        <f>IF('ESTRUCTURA PROYECTO'!AP18="","",'ESTRUCTURA PROYECTO'!AP18)</f>
        <v/>
      </c>
      <c r="U49" s="28" t="str">
        <f>IF('ESTRUCTURA PROYECTO'!AQ18="","",'ESTRUCTURA PROYECTO'!AQ18)</f>
        <v/>
      </c>
      <c r="W49" s="44">
        <f t="shared" si="3"/>
        <v>61</v>
      </c>
      <c r="X49" s="44" t="str">
        <f t="shared" si="4"/>
        <v/>
      </c>
      <c r="Y49" s="44" t="str">
        <f t="shared" si="1"/>
        <v/>
      </c>
      <c r="AB49" s="44">
        <f t="shared" si="5"/>
        <v>61</v>
      </c>
      <c r="AC49" s="44" t="str">
        <f t="shared" si="6"/>
        <v/>
      </c>
      <c r="AD49" s="44" t="str">
        <f t="shared" si="2"/>
        <v/>
      </c>
    </row>
    <row r="50" spans="5:45" x14ac:dyDescent="0.25">
      <c r="E50" s="58" t="e">
        <f t="shared" si="7"/>
        <v>#VALUE!</v>
      </c>
      <c r="F50" s="59" t="str">
        <f t="shared" si="8"/>
        <v/>
      </c>
      <c r="O50" s="50"/>
      <c r="Q50" s="44">
        <v>24</v>
      </c>
      <c r="R50" s="44" t="s">
        <v>41</v>
      </c>
      <c r="S50" s="44">
        <f>IF(T('ESTRUCTURA PROYECTO'!AR19:BJ19)="",0,T('ESTRUCTURA PROYECTO'!AR19:BJ19))</f>
        <v>0</v>
      </c>
      <c r="T50" s="28" t="str">
        <f>IF('ESTRUCTURA PROYECTO'!AP19="","",'ESTRUCTURA PROYECTO'!AP19)</f>
        <v/>
      </c>
      <c r="U50" s="28" t="str">
        <f>IF('ESTRUCTURA PROYECTO'!AQ19="","",'ESTRUCTURA PROYECTO'!AQ19)</f>
        <v/>
      </c>
      <c r="W50" s="44">
        <f t="shared" si="3"/>
        <v>61</v>
      </c>
      <c r="X50" s="44" t="str">
        <f t="shared" si="4"/>
        <v/>
      </c>
      <c r="Y50" s="44" t="str">
        <f t="shared" si="1"/>
        <v/>
      </c>
      <c r="AB50" s="44">
        <f t="shared" si="5"/>
        <v>61</v>
      </c>
      <c r="AC50" s="44" t="str">
        <f t="shared" si="6"/>
        <v/>
      </c>
      <c r="AD50" s="44" t="str">
        <f t="shared" si="2"/>
        <v/>
      </c>
    </row>
    <row r="51" spans="5:45" x14ac:dyDescent="0.25">
      <c r="E51" s="58" t="e">
        <f t="shared" si="7"/>
        <v>#VALUE!</v>
      </c>
      <c r="F51" s="59" t="str">
        <f t="shared" si="8"/>
        <v/>
      </c>
      <c r="O51" s="50"/>
      <c r="Q51" s="44">
        <v>25</v>
      </c>
      <c r="R51" s="48" t="s">
        <v>42</v>
      </c>
      <c r="S51" s="48">
        <f>IF(T('ESTRUCTURA PROYECTO'!AR24:BJ24)="",0,T('ESTRUCTURA PROYECTO'!AR24:BJ24))</f>
        <v>0</v>
      </c>
      <c r="T51" s="18" t="str">
        <f>IF(AND(T52="",T53="",T54="",T55="",T56=""),"",IF(MIN(T52:T56)=0,1,MIN(T52:T56)))</f>
        <v/>
      </c>
      <c r="U51" s="18" t="str">
        <f>IF(AND(U52="",U53="",U54="",U55="",U56=""),"",MAX(U52:U56))</f>
        <v/>
      </c>
      <c r="W51" s="44">
        <f t="shared" si="3"/>
        <v>61</v>
      </c>
      <c r="X51" s="44" t="str">
        <f t="shared" si="4"/>
        <v/>
      </c>
      <c r="Y51" s="44" t="str">
        <f t="shared" si="1"/>
        <v/>
      </c>
      <c r="AB51" s="44">
        <f t="shared" si="5"/>
        <v>61</v>
      </c>
      <c r="AC51" s="44" t="str">
        <f t="shared" si="6"/>
        <v/>
      </c>
      <c r="AD51" s="44" t="str">
        <f t="shared" si="2"/>
        <v/>
      </c>
      <c r="AN51" s="48"/>
      <c r="AO51" s="48"/>
      <c r="AS51" s="48"/>
    </row>
    <row r="52" spans="5:45" x14ac:dyDescent="0.25">
      <c r="E52" s="58" t="e">
        <f t="shared" si="7"/>
        <v>#VALUE!</v>
      </c>
      <c r="F52" s="59" t="str">
        <f t="shared" si="8"/>
        <v/>
      </c>
      <c r="O52" s="50"/>
      <c r="Q52" s="44">
        <v>26</v>
      </c>
      <c r="R52" s="44" t="s">
        <v>49</v>
      </c>
      <c r="S52" s="44">
        <f>IF(T('ESTRUCTURA PROYECTO'!AR28:BJ28)="",0,T('ESTRUCTURA PROYECTO'!AR28:BJ28))</f>
        <v>0</v>
      </c>
      <c r="T52" s="28" t="str">
        <f>IF('ESTRUCTURA PROYECTO'!AP28="","",'ESTRUCTURA PROYECTO'!AP28)</f>
        <v/>
      </c>
      <c r="U52" s="28" t="str">
        <f>IF('ESTRUCTURA PROYECTO'!AQ28="","",'ESTRUCTURA PROYECTO'!AQ28)</f>
        <v/>
      </c>
      <c r="W52" s="44">
        <f t="shared" si="3"/>
        <v>61</v>
      </c>
      <c r="X52" s="44" t="str">
        <f t="shared" si="4"/>
        <v/>
      </c>
      <c r="Y52" s="44" t="str">
        <f t="shared" si="1"/>
        <v/>
      </c>
      <c r="AB52" s="44">
        <f t="shared" si="5"/>
        <v>61</v>
      </c>
      <c r="AC52" s="44" t="str">
        <f t="shared" si="6"/>
        <v/>
      </c>
      <c r="AD52" s="44" t="str">
        <f t="shared" si="2"/>
        <v/>
      </c>
    </row>
    <row r="53" spans="5:45" x14ac:dyDescent="0.25">
      <c r="E53" s="58" t="e">
        <f t="shared" si="7"/>
        <v>#VALUE!</v>
      </c>
      <c r="F53" s="59" t="str">
        <f t="shared" si="8"/>
        <v/>
      </c>
      <c r="O53" s="50"/>
      <c r="Q53" s="44">
        <v>27</v>
      </c>
      <c r="R53" s="44" t="s">
        <v>50</v>
      </c>
      <c r="S53" s="44">
        <f>IF(T('ESTRUCTURA PROYECTO'!AR29:BJ29)="",0,T('ESTRUCTURA PROYECTO'!AR29:BJ29))</f>
        <v>0</v>
      </c>
      <c r="T53" s="28" t="str">
        <f>IF('ESTRUCTURA PROYECTO'!AP29="","",'ESTRUCTURA PROYECTO'!AP29)</f>
        <v/>
      </c>
      <c r="U53" s="28" t="str">
        <f>IF('ESTRUCTURA PROYECTO'!AQ29="","",'ESTRUCTURA PROYECTO'!AQ29)</f>
        <v/>
      </c>
      <c r="W53" s="44">
        <f t="shared" si="3"/>
        <v>61</v>
      </c>
      <c r="X53" s="44" t="str">
        <f t="shared" si="4"/>
        <v/>
      </c>
      <c r="Y53" s="44" t="str">
        <f t="shared" si="1"/>
        <v/>
      </c>
      <c r="AB53" s="44">
        <f t="shared" si="5"/>
        <v>61</v>
      </c>
      <c r="AC53" s="44" t="str">
        <f t="shared" si="6"/>
        <v/>
      </c>
      <c r="AD53" s="44" t="str">
        <f t="shared" si="2"/>
        <v/>
      </c>
    </row>
    <row r="54" spans="5:45" x14ac:dyDescent="0.25">
      <c r="E54" s="58" t="e">
        <f t="shared" si="7"/>
        <v>#VALUE!</v>
      </c>
      <c r="F54" s="59" t="str">
        <f t="shared" si="8"/>
        <v/>
      </c>
      <c r="O54" s="50"/>
      <c r="Q54" s="44">
        <v>28</v>
      </c>
      <c r="R54" s="44" t="s">
        <v>51</v>
      </c>
      <c r="S54" s="44">
        <f>IF(T('ESTRUCTURA PROYECTO'!AR30:BJ30)="",0,T('ESTRUCTURA PROYECTO'!AR30:BJ30))</f>
        <v>0</v>
      </c>
      <c r="T54" s="28" t="str">
        <f>IF('ESTRUCTURA PROYECTO'!AP30="","",'ESTRUCTURA PROYECTO'!AP30)</f>
        <v/>
      </c>
      <c r="U54" s="28" t="str">
        <f>IF('ESTRUCTURA PROYECTO'!AQ30="","",'ESTRUCTURA PROYECTO'!AQ30)</f>
        <v/>
      </c>
      <c r="W54" s="44">
        <f t="shared" si="3"/>
        <v>61</v>
      </c>
      <c r="X54" s="44" t="str">
        <f t="shared" si="4"/>
        <v/>
      </c>
      <c r="Y54" s="44" t="str">
        <f t="shared" si="1"/>
        <v/>
      </c>
      <c r="AB54" s="44">
        <f t="shared" si="5"/>
        <v>61</v>
      </c>
      <c r="AC54" s="44" t="str">
        <f t="shared" si="6"/>
        <v/>
      </c>
      <c r="AD54" s="44" t="str">
        <f t="shared" si="2"/>
        <v/>
      </c>
    </row>
    <row r="55" spans="5:45" x14ac:dyDescent="0.25">
      <c r="E55" s="58" t="e">
        <f t="shared" si="7"/>
        <v>#VALUE!</v>
      </c>
      <c r="F55" s="59" t="str">
        <f t="shared" si="8"/>
        <v/>
      </c>
      <c r="N55" s="52"/>
      <c r="O55" s="53"/>
      <c r="Q55" s="44">
        <v>29</v>
      </c>
      <c r="R55" s="44" t="s">
        <v>52</v>
      </c>
      <c r="S55" s="44">
        <f>IF(T('ESTRUCTURA PROYECTO'!AR31:BJ31)="",0,T('ESTRUCTURA PROYECTO'!AR31:BJ31))</f>
        <v>0</v>
      </c>
      <c r="T55" s="28" t="str">
        <f>IF('ESTRUCTURA PROYECTO'!AP31="","",'ESTRUCTURA PROYECTO'!AP31)</f>
        <v/>
      </c>
      <c r="U55" s="28" t="str">
        <f>IF('ESTRUCTURA PROYECTO'!AQ31="","",'ESTRUCTURA PROYECTO'!AQ31)</f>
        <v/>
      </c>
      <c r="W55" s="44">
        <f t="shared" si="3"/>
        <v>61</v>
      </c>
      <c r="X55" s="44" t="str">
        <f t="shared" si="4"/>
        <v/>
      </c>
      <c r="Y55" s="44" t="str">
        <f t="shared" si="1"/>
        <v/>
      </c>
      <c r="AB55" s="44">
        <f t="shared" si="5"/>
        <v>61</v>
      </c>
      <c r="AC55" s="44" t="str">
        <f t="shared" si="6"/>
        <v/>
      </c>
      <c r="AD55" s="44" t="str">
        <f t="shared" si="2"/>
        <v/>
      </c>
    </row>
    <row r="56" spans="5:45" x14ac:dyDescent="0.25">
      <c r="E56" s="58" t="e">
        <f t="shared" si="7"/>
        <v>#VALUE!</v>
      </c>
      <c r="F56" s="59" t="str">
        <f t="shared" si="8"/>
        <v/>
      </c>
      <c r="H56" s="55"/>
      <c r="J56" s="60"/>
      <c r="Q56" s="44">
        <v>30</v>
      </c>
      <c r="R56" s="44" t="s">
        <v>53</v>
      </c>
      <c r="S56" s="44">
        <f>IF(T('ESTRUCTURA PROYECTO'!AR32:BJ32)="",0,T('ESTRUCTURA PROYECTO'!AR32:BJ32))</f>
        <v>0</v>
      </c>
      <c r="T56" s="28" t="str">
        <f>IF('ESTRUCTURA PROYECTO'!AP32="","",'ESTRUCTURA PROYECTO'!AP32)</f>
        <v/>
      </c>
      <c r="U56" s="28" t="str">
        <f>IF('ESTRUCTURA PROYECTO'!AQ32="","",'ESTRUCTURA PROYECTO'!AQ32)</f>
        <v/>
      </c>
      <c r="W56" s="44">
        <f t="shared" si="3"/>
        <v>61</v>
      </c>
      <c r="X56" s="44" t="str">
        <f t="shared" si="4"/>
        <v/>
      </c>
      <c r="Y56" s="44" t="str">
        <f t="shared" si="1"/>
        <v/>
      </c>
      <c r="AB56" s="44">
        <f t="shared" si="5"/>
        <v>61</v>
      </c>
      <c r="AC56" s="44" t="str">
        <f t="shared" si="6"/>
        <v/>
      </c>
      <c r="AD56" s="44" t="str">
        <f t="shared" si="2"/>
        <v/>
      </c>
    </row>
    <row r="57" spans="5:45" x14ac:dyDescent="0.25">
      <c r="E57" s="58" t="e">
        <f t="shared" si="7"/>
        <v>#VALUE!</v>
      </c>
      <c r="F57" s="59" t="str">
        <f t="shared" si="8"/>
        <v/>
      </c>
      <c r="H57" s="55"/>
      <c r="M57" s="174"/>
      <c r="N57" s="174"/>
      <c r="O57" s="174"/>
      <c r="Q57" s="44">
        <v>31</v>
      </c>
      <c r="R57" s="48" t="s">
        <v>43</v>
      </c>
      <c r="S57" s="48">
        <f>IF(T('ESTRUCTURA PROYECTO'!AR37:BJ37)="",0,T('ESTRUCTURA PROYECTO'!AR37:BJ37))</f>
        <v>0</v>
      </c>
      <c r="T57" s="18" t="str">
        <f>IF(AND(T58="",T59="",T60="",T61="",T62=""),"",IF(MIN(T58:T62)=0,1,MIN(T58:T62)))</f>
        <v/>
      </c>
      <c r="U57" s="18" t="str">
        <f>IF(AND(U58="",U59="",U60="",U61="",U62=""),"",MAX(U58:U62))</f>
        <v/>
      </c>
      <c r="W57" s="44">
        <f t="shared" si="3"/>
        <v>61</v>
      </c>
      <c r="X57" s="44" t="str">
        <f t="shared" si="4"/>
        <v/>
      </c>
      <c r="Y57" s="44" t="str">
        <f t="shared" si="1"/>
        <v/>
      </c>
      <c r="AB57" s="44">
        <f t="shared" si="5"/>
        <v>61</v>
      </c>
      <c r="AC57" s="44" t="str">
        <f t="shared" si="6"/>
        <v/>
      </c>
      <c r="AD57" s="44" t="str">
        <f t="shared" si="2"/>
        <v/>
      </c>
      <c r="AN57" s="48"/>
      <c r="AO57" s="48"/>
      <c r="AS57" s="48"/>
    </row>
    <row r="58" spans="5:45" x14ac:dyDescent="0.25">
      <c r="E58" s="58" t="e">
        <f t="shared" si="7"/>
        <v>#VALUE!</v>
      </c>
      <c r="F58" s="59" t="str">
        <f t="shared" si="8"/>
        <v/>
      </c>
      <c r="H58" s="55"/>
      <c r="O58" s="50"/>
      <c r="Q58" s="44">
        <v>32</v>
      </c>
      <c r="R58" s="44" t="s">
        <v>44</v>
      </c>
      <c r="S58" s="44">
        <f>IF(T('ESTRUCTURA PROYECTO'!AR41:BJ41)="",0,T('ESTRUCTURA PROYECTO'!AR41:BJ41))</f>
        <v>0</v>
      </c>
      <c r="T58" s="28" t="str">
        <f>IF('ESTRUCTURA PROYECTO'!AP41="","",'ESTRUCTURA PROYECTO'!AP41)</f>
        <v/>
      </c>
      <c r="U58" s="28" t="str">
        <f>IF('ESTRUCTURA PROYECTO'!AQ41="","",'ESTRUCTURA PROYECTO'!AQ41)</f>
        <v/>
      </c>
      <c r="W58" s="44">
        <f t="shared" si="3"/>
        <v>61</v>
      </c>
      <c r="X58" s="44" t="str">
        <f t="shared" si="4"/>
        <v/>
      </c>
      <c r="Y58" s="44" t="str">
        <f t="shared" si="1"/>
        <v/>
      </c>
      <c r="AB58" s="44">
        <f t="shared" si="5"/>
        <v>61</v>
      </c>
      <c r="AC58" s="44" t="str">
        <f t="shared" si="6"/>
        <v/>
      </c>
      <c r="AD58" s="44" t="str">
        <f t="shared" si="2"/>
        <v/>
      </c>
    </row>
    <row r="59" spans="5:45" x14ac:dyDescent="0.25">
      <c r="E59" s="58" t="e">
        <f t="shared" si="7"/>
        <v>#VALUE!</v>
      </c>
      <c r="F59" s="59" t="str">
        <f t="shared" si="8"/>
        <v/>
      </c>
      <c r="H59" s="55"/>
      <c r="O59" s="50"/>
      <c r="Q59" s="44">
        <v>33</v>
      </c>
      <c r="R59" s="44" t="s">
        <v>45</v>
      </c>
      <c r="S59" s="44">
        <f>IF(T('ESTRUCTURA PROYECTO'!AR42:BJ42)="",0,T('ESTRUCTURA PROYECTO'!AR42:BJ42))</f>
        <v>0</v>
      </c>
      <c r="T59" s="28" t="str">
        <f>IF('ESTRUCTURA PROYECTO'!AP42="","",'ESTRUCTURA PROYECTO'!AP42)</f>
        <v/>
      </c>
      <c r="U59" s="28" t="str">
        <f>IF('ESTRUCTURA PROYECTO'!AQ42="","",'ESTRUCTURA PROYECTO'!AQ42)</f>
        <v/>
      </c>
      <c r="W59" s="44">
        <f t="shared" si="3"/>
        <v>61</v>
      </c>
      <c r="X59" s="44" t="str">
        <f t="shared" si="4"/>
        <v/>
      </c>
      <c r="Y59" s="44" t="str">
        <f t="shared" ref="Y59:Y86" si="9">IF(X59="","",IF(LEN(X59)&lt;5,UPPER(VLOOKUP(X59,estructura,2,FALSE)),VLOOKUP(X59,estructura,2,FALSE)))</f>
        <v/>
      </c>
      <c r="AB59" s="44">
        <f t="shared" si="5"/>
        <v>61</v>
      </c>
      <c r="AC59" s="44" t="str">
        <f t="shared" si="6"/>
        <v/>
      </c>
      <c r="AD59" s="44" t="str">
        <f t="shared" ref="AD59:AD86" si="10">IF(AC59="","",UPPER(VLOOKUP(AC59,estructura,2,FALSE)))</f>
        <v/>
      </c>
    </row>
    <row r="60" spans="5:45" x14ac:dyDescent="0.25">
      <c r="E60" s="58" t="e">
        <f t="shared" si="7"/>
        <v>#VALUE!</v>
      </c>
      <c r="F60" s="59" t="str">
        <f t="shared" si="8"/>
        <v/>
      </c>
      <c r="H60" s="55"/>
      <c r="O60" s="50"/>
      <c r="Q60" s="44">
        <v>34</v>
      </c>
      <c r="R60" s="44" t="s">
        <v>46</v>
      </c>
      <c r="S60" s="44">
        <f>IF(T('ESTRUCTURA PROYECTO'!AR43:BJ43)="",0,T('ESTRUCTURA PROYECTO'!AR43:BJ43))</f>
        <v>0</v>
      </c>
      <c r="T60" s="28" t="str">
        <f>IF('ESTRUCTURA PROYECTO'!AP43="","",'ESTRUCTURA PROYECTO'!AP43)</f>
        <v/>
      </c>
      <c r="U60" s="28" t="str">
        <f>IF('ESTRUCTURA PROYECTO'!AQ43="","",'ESTRUCTURA PROYECTO'!AQ43)</f>
        <v/>
      </c>
      <c r="W60" s="44">
        <f t="shared" si="3"/>
        <v>61</v>
      </c>
      <c r="X60" s="44" t="str">
        <f t="shared" si="4"/>
        <v/>
      </c>
      <c r="Y60" s="44" t="str">
        <f t="shared" si="9"/>
        <v/>
      </c>
      <c r="AB60" s="44">
        <f t="shared" si="5"/>
        <v>61</v>
      </c>
      <c r="AC60" s="44" t="str">
        <f t="shared" si="6"/>
        <v/>
      </c>
      <c r="AD60" s="44" t="str">
        <f t="shared" si="10"/>
        <v/>
      </c>
    </row>
    <row r="61" spans="5:45" x14ac:dyDescent="0.25">
      <c r="E61" s="58" t="e">
        <f t="shared" si="7"/>
        <v>#VALUE!</v>
      </c>
      <c r="F61" s="59" t="str">
        <f t="shared" si="8"/>
        <v/>
      </c>
      <c r="H61" s="55"/>
      <c r="O61" s="50"/>
      <c r="Q61" s="44">
        <v>35</v>
      </c>
      <c r="R61" s="44" t="s">
        <v>47</v>
      </c>
      <c r="S61" s="44">
        <f>IF(T('ESTRUCTURA PROYECTO'!AR44:BJ44)="",0,T('ESTRUCTURA PROYECTO'!AR44:BJ44))</f>
        <v>0</v>
      </c>
      <c r="T61" s="28" t="str">
        <f>IF('ESTRUCTURA PROYECTO'!AP44="","",'ESTRUCTURA PROYECTO'!AP44)</f>
        <v/>
      </c>
      <c r="U61" s="28" t="str">
        <f>IF('ESTRUCTURA PROYECTO'!AQ44="","",'ESTRUCTURA PROYECTO'!AQ44)</f>
        <v/>
      </c>
      <c r="W61" s="44">
        <f t="shared" si="3"/>
        <v>61</v>
      </c>
      <c r="X61" s="44" t="str">
        <f t="shared" si="4"/>
        <v/>
      </c>
      <c r="Y61" s="44" t="str">
        <f t="shared" si="9"/>
        <v/>
      </c>
      <c r="AB61" s="44">
        <f t="shared" si="5"/>
        <v>61</v>
      </c>
      <c r="AC61" s="44" t="str">
        <f t="shared" si="6"/>
        <v/>
      </c>
      <c r="AD61" s="44" t="str">
        <f t="shared" si="10"/>
        <v/>
      </c>
    </row>
    <row r="62" spans="5:45" x14ac:dyDescent="0.25">
      <c r="E62" s="58" t="e">
        <f t="shared" si="7"/>
        <v>#VALUE!</v>
      </c>
      <c r="F62" s="59" t="str">
        <f t="shared" si="8"/>
        <v/>
      </c>
      <c r="H62" s="55"/>
      <c r="O62" s="50"/>
      <c r="Q62" s="44">
        <v>36</v>
      </c>
      <c r="R62" s="44" t="s">
        <v>48</v>
      </c>
      <c r="S62" s="44">
        <f>IF(T('ESTRUCTURA PROYECTO'!AR45:BJ45)="",0,T('ESTRUCTURA PROYECTO'!AR45:BJ45))</f>
        <v>0</v>
      </c>
      <c r="T62" s="28" t="str">
        <f>IF('ESTRUCTURA PROYECTO'!AP45="","",'ESTRUCTURA PROYECTO'!AP45)</f>
        <v/>
      </c>
      <c r="U62" s="28" t="str">
        <f>IF('ESTRUCTURA PROYECTO'!AQ45="","",'ESTRUCTURA PROYECTO'!AQ45)</f>
        <v/>
      </c>
      <c r="W62" s="44">
        <f t="shared" si="3"/>
        <v>61</v>
      </c>
      <c r="X62" s="44" t="str">
        <f t="shared" si="4"/>
        <v/>
      </c>
      <c r="Y62" s="44" t="str">
        <f t="shared" si="9"/>
        <v/>
      </c>
      <c r="AB62" s="44">
        <f t="shared" si="5"/>
        <v>61</v>
      </c>
      <c r="AC62" s="44" t="str">
        <f t="shared" si="6"/>
        <v/>
      </c>
      <c r="AD62" s="44" t="str">
        <f t="shared" si="10"/>
        <v/>
      </c>
    </row>
    <row r="63" spans="5:45" x14ac:dyDescent="0.25">
      <c r="E63" s="58" t="e">
        <f t="shared" si="7"/>
        <v>#VALUE!</v>
      </c>
      <c r="F63" s="59" t="str">
        <f t="shared" si="8"/>
        <v/>
      </c>
      <c r="G63" s="55"/>
      <c r="H63" s="55"/>
      <c r="N63" s="52"/>
      <c r="O63" s="53"/>
      <c r="Q63" s="44">
        <v>37</v>
      </c>
      <c r="R63" s="48" t="s">
        <v>54</v>
      </c>
      <c r="S63" s="48">
        <f>IF(T('ESTRUCTURA PROYECTO'!BW11:CO11)="",0,T('ESTRUCTURA PROYECTO'!BW11:CO11))</f>
        <v>0</v>
      </c>
      <c r="T63" s="18" t="str">
        <f>IF(AND(T64="",T65="",T66="",T67="",T68=""),"",IF(MIN(T64:T68)=0,1,MIN(T64:T68)))</f>
        <v/>
      </c>
      <c r="U63" s="18" t="str">
        <f>IF(AND(U64="",U65="",U66="",U67="",U68=""),"",MAX(U64:U68))</f>
        <v/>
      </c>
      <c r="W63" s="44">
        <f t="shared" si="3"/>
        <v>61</v>
      </c>
      <c r="X63" s="44" t="str">
        <f t="shared" si="4"/>
        <v/>
      </c>
      <c r="Y63" s="44" t="str">
        <f t="shared" si="9"/>
        <v/>
      </c>
      <c r="AB63" s="44">
        <f t="shared" si="5"/>
        <v>61</v>
      </c>
      <c r="AC63" s="44" t="str">
        <f t="shared" si="6"/>
        <v/>
      </c>
      <c r="AD63" s="44" t="str">
        <f t="shared" si="10"/>
        <v/>
      </c>
      <c r="AO63" s="48"/>
    </row>
    <row r="64" spans="5:45" x14ac:dyDescent="0.25">
      <c r="E64" s="58" t="e">
        <f t="shared" si="7"/>
        <v>#VALUE!</v>
      </c>
      <c r="F64" s="59" t="str">
        <f t="shared" si="8"/>
        <v/>
      </c>
      <c r="G64" s="55"/>
      <c r="H64" s="55"/>
      <c r="Q64" s="44">
        <v>38</v>
      </c>
      <c r="R64" s="44" t="s">
        <v>58</v>
      </c>
      <c r="S64" s="44">
        <f>IF(T('ESTRUCTURA PROYECTO'!BW15:CO15)="",0,T('ESTRUCTURA PROYECTO'!BW15:CO15))</f>
        <v>0</v>
      </c>
      <c r="T64" s="28" t="str">
        <f>IF('ESTRUCTURA PROYECTO'!BU15="","",'ESTRUCTURA PROYECTO'!BU15)</f>
        <v/>
      </c>
      <c r="U64" s="28" t="str">
        <f>IF('ESTRUCTURA PROYECTO'!BV15="","",'ESTRUCTURA PROYECTO'!BV15)</f>
        <v/>
      </c>
      <c r="W64" s="44">
        <f t="shared" si="3"/>
        <v>61</v>
      </c>
      <c r="X64" s="44" t="str">
        <f t="shared" si="4"/>
        <v/>
      </c>
      <c r="Y64" s="44" t="str">
        <f t="shared" si="9"/>
        <v/>
      </c>
      <c r="AB64" s="44">
        <f t="shared" si="5"/>
        <v>61</v>
      </c>
      <c r="AC64" s="44" t="str">
        <f t="shared" si="6"/>
        <v/>
      </c>
      <c r="AD64" s="44" t="str">
        <f t="shared" si="10"/>
        <v/>
      </c>
    </row>
    <row r="65" spans="4:30" x14ac:dyDescent="0.25">
      <c r="E65" s="58" t="e">
        <f t="shared" si="7"/>
        <v>#VALUE!</v>
      </c>
      <c r="F65" s="59" t="str">
        <f t="shared" si="8"/>
        <v/>
      </c>
      <c r="G65" s="55"/>
      <c r="H65" s="55"/>
      <c r="Q65" s="44">
        <v>39</v>
      </c>
      <c r="R65" s="44" t="s">
        <v>59</v>
      </c>
      <c r="S65" s="44">
        <f>IF(T('ESTRUCTURA PROYECTO'!BW16:CO16)="",0,T('ESTRUCTURA PROYECTO'!BW16:CO16))</f>
        <v>0</v>
      </c>
      <c r="T65" s="28" t="str">
        <f>IF('ESTRUCTURA PROYECTO'!BU16="","",'ESTRUCTURA PROYECTO'!BU16)</f>
        <v/>
      </c>
      <c r="U65" s="28" t="str">
        <f>IF('ESTRUCTURA PROYECTO'!BV16="","",'ESTRUCTURA PROYECTO'!BV16)</f>
        <v/>
      </c>
      <c r="W65" s="44">
        <f t="shared" si="3"/>
        <v>61</v>
      </c>
      <c r="X65" s="44" t="str">
        <f t="shared" si="4"/>
        <v/>
      </c>
      <c r="Y65" s="44" t="str">
        <f t="shared" si="9"/>
        <v/>
      </c>
      <c r="AB65" s="44">
        <f t="shared" si="5"/>
        <v>61</v>
      </c>
      <c r="AC65" s="44" t="str">
        <f t="shared" si="6"/>
        <v/>
      </c>
      <c r="AD65" s="44" t="str">
        <f t="shared" si="10"/>
        <v/>
      </c>
    </row>
    <row r="66" spans="4:30" x14ac:dyDescent="0.25">
      <c r="E66" s="58" t="e">
        <f>IF(E65="","",IF(E65+1&lt;=$E$6+1,E65+1,""))</f>
        <v>#VALUE!</v>
      </c>
      <c r="F66" s="59" t="str">
        <f t="shared" si="8"/>
        <v/>
      </c>
      <c r="G66" s="55"/>
      <c r="H66" s="55"/>
      <c r="Q66" s="44">
        <v>40</v>
      </c>
      <c r="R66" s="44" t="s">
        <v>60</v>
      </c>
      <c r="S66" s="44">
        <f>IF(T('ESTRUCTURA PROYECTO'!BW17:CO17)="",0,T('ESTRUCTURA PROYECTO'!BW17:CO17))</f>
        <v>0</v>
      </c>
      <c r="T66" s="28" t="str">
        <f>IF('ESTRUCTURA PROYECTO'!BU17="","",'ESTRUCTURA PROYECTO'!BU17)</f>
        <v/>
      </c>
      <c r="U66" s="28" t="str">
        <f>IF('ESTRUCTURA PROYECTO'!BV17="","",'ESTRUCTURA PROYECTO'!BV17)</f>
        <v/>
      </c>
      <c r="W66" s="44">
        <f t="shared" si="3"/>
        <v>61</v>
      </c>
      <c r="X66" s="44" t="str">
        <f t="shared" si="4"/>
        <v/>
      </c>
      <c r="Y66" s="44" t="str">
        <f t="shared" si="9"/>
        <v/>
      </c>
      <c r="AB66" s="44">
        <f t="shared" si="5"/>
        <v>61</v>
      </c>
      <c r="AC66" s="44" t="str">
        <f t="shared" si="6"/>
        <v/>
      </c>
      <c r="AD66" s="44" t="str">
        <f t="shared" si="10"/>
        <v/>
      </c>
    </row>
    <row r="67" spans="4:30" x14ac:dyDescent="0.25">
      <c r="E67" s="55"/>
      <c r="F67" s="55"/>
      <c r="G67" s="55"/>
      <c r="H67" s="55"/>
      <c r="Q67" s="44">
        <v>41</v>
      </c>
      <c r="R67" s="44" t="s">
        <v>61</v>
      </c>
      <c r="S67" s="44">
        <f>IF(T('ESTRUCTURA PROYECTO'!BW18:CO18)="",0,T('ESTRUCTURA PROYECTO'!BW18:CO18))</f>
        <v>0</v>
      </c>
      <c r="T67" s="28" t="str">
        <f>IF('ESTRUCTURA PROYECTO'!BU18="","",'ESTRUCTURA PROYECTO'!BU18)</f>
        <v/>
      </c>
      <c r="U67" s="28" t="str">
        <f>IF('ESTRUCTURA PROYECTO'!BV18="","",'ESTRUCTURA PROYECTO'!BV18)</f>
        <v/>
      </c>
      <c r="W67" s="44">
        <f t="shared" si="3"/>
        <v>61</v>
      </c>
      <c r="X67" s="44" t="str">
        <f t="shared" si="4"/>
        <v/>
      </c>
      <c r="Y67" s="44" t="str">
        <f t="shared" si="9"/>
        <v/>
      </c>
      <c r="AB67" s="44">
        <f t="shared" si="5"/>
        <v>61</v>
      </c>
      <c r="AC67" s="44" t="str">
        <f t="shared" si="6"/>
        <v/>
      </c>
      <c r="AD67" s="44" t="str">
        <f t="shared" si="10"/>
        <v/>
      </c>
    </row>
    <row r="68" spans="4:30" x14ac:dyDescent="0.25">
      <c r="E68" s="55"/>
      <c r="F68" s="55"/>
      <c r="G68" s="55"/>
      <c r="H68" s="55"/>
      <c r="Q68" s="44">
        <v>42</v>
      </c>
      <c r="R68" s="44" t="s">
        <v>62</v>
      </c>
      <c r="S68" s="44">
        <f>IF(T('ESTRUCTURA PROYECTO'!BW19:CO19)="",0,T('ESTRUCTURA PROYECTO'!BW19:CO19))</f>
        <v>0</v>
      </c>
      <c r="T68" s="28" t="str">
        <f>IF('ESTRUCTURA PROYECTO'!BU19="","",'ESTRUCTURA PROYECTO'!BU19)</f>
        <v/>
      </c>
      <c r="U68" s="28" t="str">
        <f>IF('ESTRUCTURA PROYECTO'!BV19="","",'ESTRUCTURA PROYECTO'!BV19)</f>
        <v/>
      </c>
      <c r="W68" s="44">
        <f t="shared" si="3"/>
        <v>61</v>
      </c>
      <c r="X68" s="44" t="str">
        <f t="shared" si="4"/>
        <v/>
      </c>
      <c r="Y68" s="44" t="str">
        <f t="shared" si="9"/>
        <v/>
      </c>
      <c r="AB68" s="44">
        <f t="shared" si="5"/>
        <v>61</v>
      </c>
      <c r="AC68" s="44" t="str">
        <f t="shared" si="6"/>
        <v/>
      </c>
      <c r="AD68" s="44" t="str">
        <f t="shared" si="10"/>
        <v/>
      </c>
    </row>
    <row r="69" spans="4:30" x14ac:dyDescent="0.25">
      <c r="E69" s="55"/>
      <c r="F69" s="55"/>
      <c r="G69" s="55"/>
      <c r="H69" s="55"/>
      <c r="Q69" s="44">
        <v>43</v>
      </c>
      <c r="R69" s="48" t="s">
        <v>55</v>
      </c>
      <c r="S69" s="48">
        <f>IF(T('ESTRUCTURA PROYECTO'!BW24:CO24)="",0,T('ESTRUCTURA PROYECTO'!BW24:CO24))</f>
        <v>0</v>
      </c>
      <c r="T69" s="18" t="str">
        <f>IF(AND(T70="",T71="",T72="",T73="",T74=""),"",IF(MIN(T70:T74)=0,1,MIN(T70:T74)))</f>
        <v/>
      </c>
      <c r="U69" s="18" t="str">
        <f>IF(AND(U70="",U71="",U72="",U73="",U74=""),"",MAX(U70:U74))</f>
        <v/>
      </c>
      <c r="W69" s="44">
        <f t="shared" si="3"/>
        <v>61</v>
      </c>
      <c r="X69" s="44" t="str">
        <f t="shared" si="4"/>
        <v/>
      </c>
      <c r="Y69" s="44" t="str">
        <f t="shared" si="9"/>
        <v/>
      </c>
      <c r="AB69" s="44">
        <f t="shared" si="5"/>
        <v>61</v>
      </c>
      <c r="AC69" s="44" t="str">
        <f t="shared" si="6"/>
        <v/>
      </c>
      <c r="AD69" s="44" t="str">
        <f t="shared" si="10"/>
        <v/>
      </c>
    </row>
    <row r="70" spans="4:30" x14ac:dyDescent="0.25">
      <c r="E70" s="55"/>
      <c r="F70" s="55"/>
      <c r="G70" s="55"/>
      <c r="H70" s="55"/>
      <c r="Q70" s="44">
        <v>44</v>
      </c>
      <c r="R70" s="44" t="s">
        <v>68</v>
      </c>
      <c r="S70" s="44">
        <f>IF(T('ESTRUCTURA PROYECTO'!BW28:CO28)="",0,T('ESTRUCTURA PROYECTO'!BW28:CO28))</f>
        <v>0</v>
      </c>
      <c r="T70" s="28" t="str">
        <f>IF('ESTRUCTURA PROYECTO'!BU28="","",'ESTRUCTURA PROYECTO'!BU28)</f>
        <v/>
      </c>
      <c r="U70" s="28" t="str">
        <f>IF('ESTRUCTURA PROYECTO'!BV28="","",'ESTRUCTURA PROYECTO'!BV28)</f>
        <v/>
      </c>
      <c r="W70" s="44">
        <f t="shared" si="3"/>
        <v>61</v>
      </c>
      <c r="X70" s="44" t="str">
        <f t="shared" si="4"/>
        <v/>
      </c>
      <c r="Y70" s="44" t="str">
        <f t="shared" si="9"/>
        <v/>
      </c>
      <c r="AB70" s="44">
        <f t="shared" si="5"/>
        <v>61</v>
      </c>
      <c r="AC70" s="44" t="str">
        <f t="shared" si="6"/>
        <v/>
      </c>
      <c r="AD70" s="44" t="str">
        <f t="shared" si="10"/>
        <v/>
      </c>
    </row>
    <row r="71" spans="4:30" x14ac:dyDescent="0.25">
      <c r="E71" s="55"/>
      <c r="F71" s="55"/>
      <c r="G71" s="55"/>
      <c r="H71" s="55"/>
      <c r="Q71" s="44">
        <v>45</v>
      </c>
      <c r="R71" s="44" t="s">
        <v>69</v>
      </c>
      <c r="S71" s="44">
        <f>IF(T('ESTRUCTURA PROYECTO'!BW29:CO29)="",0,T('ESTRUCTURA PROYECTO'!BW29:CO29))</f>
        <v>0</v>
      </c>
      <c r="T71" s="28" t="str">
        <f>IF('ESTRUCTURA PROYECTO'!BU29="","",'ESTRUCTURA PROYECTO'!BU29)</f>
        <v/>
      </c>
      <c r="U71" s="28" t="str">
        <f>IF('ESTRUCTURA PROYECTO'!BV29="","",'ESTRUCTURA PROYECTO'!BV29)</f>
        <v/>
      </c>
      <c r="W71" s="44">
        <f t="shared" si="3"/>
        <v>61</v>
      </c>
      <c r="X71" s="44" t="str">
        <f t="shared" si="4"/>
        <v/>
      </c>
      <c r="Y71" s="44" t="str">
        <f t="shared" si="9"/>
        <v/>
      </c>
      <c r="AB71" s="44">
        <f t="shared" si="5"/>
        <v>61</v>
      </c>
      <c r="AC71" s="44" t="str">
        <f t="shared" si="6"/>
        <v/>
      </c>
      <c r="AD71" s="44" t="str">
        <f t="shared" si="10"/>
        <v/>
      </c>
    </row>
    <row r="72" spans="4:30" x14ac:dyDescent="0.25">
      <c r="H72" s="55"/>
      <c r="Q72" s="44">
        <v>46</v>
      </c>
      <c r="R72" s="44" t="s">
        <v>70</v>
      </c>
      <c r="S72" s="44">
        <f>IF(T('ESTRUCTURA PROYECTO'!BW30:CO30)="",0,T('ESTRUCTURA PROYECTO'!BW30:CO30))</f>
        <v>0</v>
      </c>
      <c r="T72" s="28" t="str">
        <f>IF('ESTRUCTURA PROYECTO'!BU30="","",'ESTRUCTURA PROYECTO'!BU30)</f>
        <v/>
      </c>
      <c r="U72" s="28" t="str">
        <f>IF('ESTRUCTURA PROYECTO'!BV30="","",'ESTRUCTURA PROYECTO'!BV30)</f>
        <v/>
      </c>
      <c r="W72" s="44">
        <f t="shared" si="3"/>
        <v>61</v>
      </c>
      <c r="X72" s="44" t="str">
        <f t="shared" si="4"/>
        <v/>
      </c>
      <c r="Y72" s="44" t="str">
        <f t="shared" si="9"/>
        <v/>
      </c>
      <c r="AB72" s="44">
        <f t="shared" si="5"/>
        <v>61</v>
      </c>
      <c r="AC72" s="44" t="str">
        <f t="shared" si="6"/>
        <v/>
      </c>
      <c r="AD72" s="44" t="str">
        <f t="shared" si="10"/>
        <v/>
      </c>
    </row>
    <row r="73" spans="4:30" x14ac:dyDescent="0.25">
      <c r="H73" s="55"/>
      <c r="Q73" s="44">
        <v>47</v>
      </c>
      <c r="R73" s="44" t="s">
        <v>71</v>
      </c>
      <c r="S73" s="44">
        <f>IF(T('ESTRUCTURA PROYECTO'!BW31:CO31)="",0,T('ESTRUCTURA PROYECTO'!BW31:CO31))</f>
        <v>0</v>
      </c>
      <c r="T73" s="28" t="str">
        <f>IF('ESTRUCTURA PROYECTO'!BU31="","",'ESTRUCTURA PROYECTO'!BU31)</f>
        <v/>
      </c>
      <c r="U73" s="28" t="str">
        <f>IF('ESTRUCTURA PROYECTO'!BV31="","",'ESTRUCTURA PROYECTO'!BV31)</f>
        <v/>
      </c>
      <c r="W73" s="44">
        <f t="shared" si="3"/>
        <v>61</v>
      </c>
      <c r="X73" s="44" t="str">
        <f t="shared" si="4"/>
        <v/>
      </c>
      <c r="Y73" s="44" t="str">
        <f t="shared" si="9"/>
        <v/>
      </c>
      <c r="AB73" s="44">
        <f t="shared" si="5"/>
        <v>61</v>
      </c>
      <c r="AC73" s="44" t="str">
        <f t="shared" si="6"/>
        <v/>
      </c>
      <c r="AD73" s="44" t="str">
        <f t="shared" si="10"/>
        <v/>
      </c>
    </row>
    <row r="74" spans="4:30" x14ac:dyDescent="0.25">
      <c r="E74" s="55"/>
      <c r="F74" s="55"/>
      <c r="G74" s="55"/>
      <c r="H74" s="55"/>
      <c r="Q74" s="44">
        <v>48</v>
      </c>
      <c r="R74" s="44" t="s">
        <v>72</v>
      </c>
      <c r="S74" s="44">
        <f>IF(T('ESTRUCTURA PROYECTO'!BW32:CO32)="",0,T('ESTRUCTURA PROYECTO'!BW32:CO32))</f>
        <v>0</v>
      </c>
      <c r="T74" s="28" t="str">
        <f>IF('ESTRUCTURA PROYECTO'!BU32="","",'ESTRUCTURA PROYECTO'!BU32)</f>
        <v/>
      </c>
      <c r="U74" s="28" t="str">
        <f>IF('ESTRUCTURA PROYECTO'!BV32="","",'ESTRUCTURA PROYECTO'!BV32)</f>
        <v/>
      </c>
      <c r="W74" s="44">
        <f t="shared" si="3"/>
        <v>61</v>
      </c>
      <c r="X74" s="44" t="str">
        <f t="shared" si="4"/>
        <v/>
      </c>
      <c r="Y74" s="44" t="str">
        <f t="shared" si="9"/>
        <v/>
      </c>
      <c r="AB74" s="44">
        <f t="shared" si="5"/>
        <v>61</v>
      </c>
      <c r="AC74" s="44" t="str">
        <f t="shared" si="6"/>
        <v/>
      </c>
      <c r="AD74" s="44" t="str">
        <f t="shared" si="10"/>
        <v/>
      </c>
    </row>
    <row r="75" spans="4:30" x14ac:dyDescent="0.25">
      <c r="H75" s="55"/>
      <c r="Q75" s="44">
        <v>49</v>
      </c>
      <c r="R75" s="48" t="s">
        <v>56</v>
      </c>
      <c r="S75" s="48">
        <f>IF(T('ESTRUCTURA PROYECTO'!BW37:CO37)="",0,T('ESTRUCTURA PROYECTO'!BW37:CO37))</f>
        <v>0</v>
      </c>
      <c r="T75" s="18" t="str">
        <f>IF(AND(T76="",T77="",T78="",T79="",T80=""),"",IF(MIN(T76:T80)=0,1,MIN(T76:T80)))</f>
        <v/>
      </c>
      <c r="U75" s="18" t="str">
        <f>IF(AND(U76="",U77="",U78="",U79="",U80=""),"",MAX(U76:U80))</f>
        <v/>
      </c>
      <c r="W75" s="44">
        <f t="shared" si="3"/>
        <v>61</v>
      </c>
      <c r="X75" s="44" t="str">
        <f t="shared" si="4"/>
        <v/>
      </c>
      <c r="Y75" s="44" t="str">
        <f t="shared" si="9"/>
        <v/>
      </c>
      <c r="AB75" s="44">
        <f t="shared" si="5"/>
        <v>61</v>
      </c>
      <c r="AC75" s="44" t="str">
        <f t="shared" si="6"/>
        <v/>
      </c>
      <c r="AD75" s="44" t="str">
        <f t="shared" si="10"/>
        <v/>
      </c>
    </row>
    <row r="76" spans="4:30" x14ac:dyDescent="0.25">
      <c r="H76" s="55"/>
      <c r="Q76" s="44">
        <v>50</v>
      </c>
      <c r="R76" s="44" t="s">
        <v>63</v>
      </c>
      <c r="S76" s="44">
        <f>IF(T('ESTRUCTURA PROYECTO'!BW41:CO41)="",0,T('ESTRUCTURA PROYECTO'!BW41:CO41))</f>
        <v>0</v>
      </c>
      <c r="T76" s="28" t="str">
        <f>IF('ESTRUCTURA PROYECTO'!BU41="","",'ESTRUCTURA PROYECTO'!BU41)</f>
        <v/>
      </c>
      <c r="U76" s="28" t="str">
        <f>IF('ESTRUCTURA PROYECTO'!BV41="","",'ESTRUCTURA PROYECTO'!BV41)</f>
        <v/>
      </c>
      <c r="W76" s="44">
        <f t="shared" si="3"/>
        <v>61</v>
      </c>
      <c r="X76" s="44" t="str">
        <f t="shared" si="4"/>
        <v/>
      </c>
      <c r="Y76" s="44" t="str">
        <f t="shared" si="9"/>
        <v/>
      </c>
      <c r="AB76" s="44">
        <f t="shared" si="5"/>
        <v>61</v>
      </c>
      <c r="AC76" s="44" t="str">
        <f t="shared" si="6"/>
        <v/>
      </c>
      <c r="AD76" s="44" t="str">
        <f t="shared" si="10"/>
        <v/>
      </c>
    </row>
    <row r="77" spans="4:30" x14ac:dyDescent="0.25">
      <c r="Q77" s="44">
        <v>51</v>
      </c>
      <c r="R77" s="44" t="s">
        <v>64</v>
      </c>
      <c r="S77" s="44">
        <f>IF(T('ESTRUCTURA PROYECTO'!BW42:CO42)="",0,T('ESTRUCTURA PROYECTO'!BW42:CO42))</f>
        <v>0</v>
      </c>
      <c r="T77" s="28" t="str">
        <f>IF('ESTRUCTURA PROYECTO'!BU42="","",'ESTRUCTURA PROYECTO'!BU42)</f>
        <v/>
      </c>
      <c r="U77" s="28" t="str">
        <f>IF('ESTRUCTURA PROYECTO'!BV42="","",'ESTRUCTURA PROYECTO'!BV42)</f>
        <v/>
      </c>
      <c r="W77" s="44">
        <f t="shared" si="3"/>
        <v>61</v>
      </c>
      <c r="X77" s="44" t="str">
        <f t="shared" si="4"/>
        <v/>
      </c>
      <c r="Y77" s="44" t="str">
        <f t="shared" si="9"/>
        <v/>
      </c>
      <c r="AB77" s="44">
        <f t="shared" si="5"/>
        <v>61</v>
      </c>
      <c r="AC77" s="44" t="str">
        <f t="shared" si="6"/>
        <v/>
      </c>
      <c r="AD77" s="44" t="str">
        <f t="shared" si="10"/>
        <v/>
      </c>
    </row>
    <row r="78" spans="4:30" x14ac:dyDescent="0.25">
      <c r="Q78" s="44">
        <v>52</v>
      </c>
      <c r="R78" s="44" t="s">
        <v>65</v>
      </c>
      <c r="S78" s="44">
        <f>IF(T('ESTRUCTURA PROYECTO'!BW43:CO43)="",0,T('ESTRUCTURA PROYECTO'!BW43:CO43))</f>
        <v>0</v>
      </c>
      <c r="T78" s="28" t="str">
        <f>IF('ESTRUCTURA PROYECTO'!BU43="","",'ESTRUCTURA PROYECTO'!BU43)</f>
        <v/>
      </c>
      <c r="U78" s="28" t="str">
        <f>IF('ESTRUCTURA PROYECTO'!BV43="","",'ESTRUCTURA PROYECTO'!BV43)</f>
        <v/>
      </c>
      <c r="W78" s="44">
        <f t="shared" si="3"/>
        <v>61</v>
      </c>
      <c r="X78" s="44" t="str">
        <f t="shared" si="4"/>
        <v/>
      </c>
      <c r="Y78" s="44" t="str">
        <f t="shared" si="9"/>
        <v/>
      </c>
      <c r="AB78" s="44">
        <f t="shared" si="5"/>
        <v>61</v>
      </c>
      <c r="AC78" s="44" t="str">
        <f t="shared" si="6"/>
        <v/>
      </c>
      <c r="AD78" s="44" t="str">
        <f t="shared" si="10"/>
        <v/>
      </c>
    </row>
    <row r="79" spans="4:30" x14ac:dyDescent="0.25">
      <c r="D79" s="55" t="str">
        <f t="shared" ref="D79" si="11">IF(EDATE(C78,1)&lt;C79,EDATE(C78,1),"")</f>
        <v/>
      </c>
      <c r="H79" s="55"/>
      <c r="Q79" s="44">
        <v>53</v>
      </c>
      <c r="R79" s="44" t="s">
        <v>66</v>
      </c>
      <c r="S79" s="44">
        <f>IF(T('ESTRUCTURA PROYECTO'!BW44:CO44)="",0,T('ESTRUCTURA PROYECTO'!BW44:CO44))</f>
        <v>0</v>
      </c>
      <c r="T79" s="28" t="str">
        <f>IF('ESTRUCTURA PROYECTO'!BU44="","",'ESTRUCTURA PROYECTO'!BU44)</f>
        <v/>
      </c>
      <c r="U79" s="28" t="str">
        <f>IF('ESTRUCTURA PROYECTO'!BV44="","",'ESTRUCTURA PROYECTO'!BV44)</f>
        <v/>
      </c>
      <c r="W79" s="44">
        <f t="shared" si="3"/>
        <v>61</v>
      </c>
      <c r="X79" s="44" t="str">
        <f t="shared" si="4"/>
        <v/>
      </c>
      <c r="Y79" s="44" t="str">
        <f t="shared" si="9"/>
        <v/>
      </c>
      <c r="AB79" s="44">
        <f t="shared" si="5"/>
        <v>61</v>
      </c>
      <c r="AC79" s="44" t="str">
        <f t="shared" si="6"/>
        <v/>
      </c>
      <c r="AD79" s="44" t="str">
        <f t="shared" si="10"/>
        <v/>
      </c>
    </row>
    <row r="80" spans="4:30" x14ac:dyDescent="0.25">
      <c r="Q80" s="44">
        <v>54</v>
      </c>
      <c r="R80" s="44" t="s">
        <v>67</v>
      </c>
      <c r="S80" s="44">
        <f>IF(T('ESTRUCTURA PROYECTO'!BW45:CO45)="",0,T('ESTRUCTURA PROYECTO'!BW45:CO45))</f>
        <v>0</v>
      </c>
      <c r="T80" s="28" t="str">
        <f>IF('ESTRUCTURA PROYECTO'!BU45="","",'ESTRUCTURA PROYECTO'!BU45)</f>
        <v/>
      </c>
      <c r="U80" s="28" t="str">
        <f>IF('ESTRUCTURA PROYECTO'!BV45="","",'ESTRUCTURA PROYECTO'!BV45)</f>
        <v/>
      </c>
      <c r="W80" s="44">
        <f t="shared" si="3"/>
        <v>61</v>
      </c>
      <c r="X80" s="44" t="str">
        <f t="shared" si="4"/>
        <v/>
      </c>
      <c r="Y80" s="44" t="str">
        <f t="shared" si="9"/>
        <v/>
      </c>
      <c r="AB80" s="44">
        <f t="shared" si="5"/>
        <v>61</v>
      </c>
      <c r="AC80" s="44" t="str">
        <f t="shared" si="6"/>
        <v/>
      </c>
      <c r="AD80" s="44" t="str">
        <f t="shared" si="10"/>
        <v/>
      </c>
    </row>
    <row r="81" spans="17:30" x14ac:dyDescent="0.25">
      <c r="Q81" s="44">
        <v>55</v>
      </c>
      <c r="R81" s="48" t="s">
        <v>57</v>
      </c>
      <c r="S81" s="48">
        <f>IF(T('ESTRUCTURA PROYECTO'!DB11:DT11)="",0,T('ESTRUCTURA PROYECTO'!DB11:DT11))</f>
        <v>0</v>
      </c>
      <c r="T81" s="18" t="str">
        <f>IF(AND(T82="",T83="",T84="",T85="",T86=""),"",IF(MIN(T82:T86)=0,1,MIN(T82:T86)))</f>
        <v/>
      </c>
      <c r="U81" s="18" t="str">
        <f>IF(AND(U82="",U83="",U84="",U85="",U86=""),"",MAX(U82:U86))</f>
        <v/>
      </c>
      <c r="W81" s="44">
        <f t="shared" si="3"/>
        <v>61</v>
      </c>
      <c r="X81" s="44" t="str">
        <f t="shared" si="4"/>
        <v/>
      </c>
      <c r="Y81" s="44" t="str">
        <f t="shared" si="9"/>
        <v/>
      </c>
      <c r="AB81" s="44">
        <f t="shared" si="5"/>
        <v>61</v>
      </c>
      <c r="AC81" s="44" t="str">
        <f t="shared" si="6"/>
        <v/>
      </c>
      <c r="AD81" s="44" t="str">
        <f t="shared" si="10"/>
        <v/>
      </c>
    </row>
    <row r="82" spans="17:30" x14ac:dyDescent="0.25">
      <c r="Q82" s="44">
        <v>56</v>
      </c>
      <c r="R82" s="44" t="s">
        <v>73</v>
      </c>
      <c r="S82" s="44">
        <f>IF(T('ESTRUCTURA PROYECTO'!DB15:DT15)="",0,T('ESTRUCTURA PROYECTO'!DB15:DT15))</f>
        <v>0</v>
      </c>
      <c r="T82" s="28" t="str">
        <f>IF('ESTRUCTURA PROYECTO'!CZ15="","",'ESTRUCTURA PROYECTO'!CZ15)</f>
        <v/>
      </c>
      <c r="U82" s="28" t="str">
        <f>IF('ESTRUCTURA PROYECTO'!DA15="","",'ESTRUCTURA PROYECTO'!DA15)</f>
        <v/>
      </c>
      <c r="W82" s="44">
        <f t="shared" si="3"/>
        <v>61</v>
      </c>
      <c r="X82" s="44" t="str">
        <f t="shared" si="4"/>
        <v/>
      </c>
      <c r="Y82" s="44" t="str">
        <f t="shared" si="9"/>
        <v/>
      </c>
      <c r="AB82" s="44">
        <f t="shared" si="5"/>
        <v>61</v>
      </c>
      <c r="AC82" s="44" t="str">
        <f t="shared" si="6"/>
        <v/>
      </c>
      <c r="AD82" s="44" t="str">
        <f t="shared" si="10"/>
        <v/>
      </c>
    </row>
    <row r="83" spans="17:30" x14ac:dyDescent="0.25">
      <c r="Q83" s="44">
        <v>57</v>
      </c>
      <c r="R83" s="44" t="s">
        <v>74</v>
      </c>
      <c r="S83" s="44">
        <f>IF(T('ESTRUCTURA PROYECTO'!DB16:DT16)="",0,T('ESTRUCTURA PROYECTO'!DB16:DT16))</f>
        <v>0</v>
      </c>
      <c r="T83" s="28" t="str">
        <f>IF('ESTRUCTURA PROYECTO'!CZ16="","",'ESTRUCTURA PROYECTO'!CZ16)</f>
        <v/>
      </c>
      <c r="U83" s="28" t="str">
        <f>IF('ESTRUCTURA PROYECTO'!DA16="","",'ESTRUCTURA PROYECTO'!DA16)</f>
        <v/>
      </c>
      <c r="W83" s="44">
        <f t="shared" si="3"/>
        <v>61</v>
      </c>
      <c r="X83" s="44" t="str">
        <f t="shared" si="4"/>
        <v/>
      </c>
      <c r="Y83" s="44" t="str">
        <f t="shared" si="9"/>
        <v/>
      </c>
      <c r="AB83" s="44">
        <f t="shared" si="5"/>
        <v>61</v>
      </c>
      <c r="AC83" s="44" t="str">
        <f t="shared" si="6"/>
        <v/>
      </c>
      <c r="AD83" s="44" t="str">
        <f t="shared" si="10"/>
        <v/>
      </c>
    </row>
    <row r="84" spans="17:30" x14ac:dyDescent="0.25">
      <c r="Q84" s="44">
        <v>58</v>
      </c>
      <c r="R84" s="44" t="s">
        <v>75</v>
      </c>
      <c r="S84" s="44">
        <f>IF(T('ESTRUCTURA PROYECTO'!DB17:DT17)="",0,T('ESTRUCTURA PROYECTO'!DB17:DT17))</f>
        <v>0</v>
      </c>
      <c r="T84" s="28" t="str">
        <f>IF('ESTRUCTURA PROYECTO'!CZ17="","",'ESTRUCTURA PROYECTO'!CZ17)</f>
        <v/>
      </c>
      <c r="U84" s="28" t="str">
        <f>IF('ESTRUCTURA PROYECTO'!DA17="","",'ESTRUCTURA PROYECTO'!DA17)</f>
        <v/>
      </c>
      <c r="W84" s="44">
        <f t="shared" si="3"/>
        <v>61</v>
      </c>
      <c r="X84" s="44" t="str">
        <f t="shared" si="4"/>
        <v/>
      </c>
      <c r="Y84" s="44" t="str">
        <f t="shared" si="9"/>
        <v/>
      </c>
      <c r="AB84" s="44">
        <f t="shared" si="5"/>
        <v>61</v>
      </c>
      <c r="AC84" s="44" t="str">
        <f t="shared" si="6"/>
        <v/>
      </c>
      <c r="AD84" s="44" t="str">
        <f t="shared" si="10"/>
        <v/>
      </c>
    </row>
    <row r="85" spans="17:30" x14ac:dyDescent="0.25">
      <c r="Q85" s="44">
        <v>59</v>
      </c>
      <c r="R85" s="44" t="s">
        <v>76</v>
      </c>
      <c r="S85" s="44">
        <f>IF(T('ESTRUCTURA PROYECTO'!DB18:DT18)="",0,T('ESTRUCTURA PROYECTO'!DB18:DT18))</f>
        <v>0</v>
      </c>
      <c r="T85" s="28" t="str">
        <f>IF('ESTRUCTURA PROYECTO'!CZ18="","",'ESTRUCTURA PROYECTO'!CZ18)</f>
        <v/>
      </c>
      <c r="U85" s="28" t="str">
        <f>IF('ESTRUCTURA PROYECTO'!DA18="","",'ESTRUCTURA PROYECTO'!DA18)</f>
        <v/>
      </c>
      <c r="W85" s="44">
        <f t="shared" si="3"/>
        <v>61</v>
      </c>
      <c r="X85" s="44" t="str">
        <f t="shared" si="4"/>
        <v/>
      </c>
      <c r="Y85" s="44" t="str">
        <f t="shared" si="9"/>
        <v/>
      </c>
      <c r="AB85" s="44">
        <f t="shared" si="5"/>
        <v>61</v>
      </c>
      <c r="AC85" s="44" t="str">
        <f t="shared" si="6"/>
        <v/>
      </c>
      <c r="AD85" s="44" t="str">
        <f t="shared" si="10"/>
        <v/>
      </c>
    </row>
    <row r="86" spans="17:30" x14ac:dyDescent="0.25">
      <c r="Q86" s="44">
        <v>60</v>
      </c>
      <c r="R86" s="44" t="s">
        <v>77</v>
      </c>
      <c r="S86" s="44">
        <f>IF(T('ESTRUCTURA PROYECTO'!DB19:DT19)="",0,T('ESTRUCTURA PROYECTO'!DB19:DT19))</f>
        <v>0</v>
      </c>
      <c r="T86" s="28" t="str">
        <f>IF('ESTRUCTURA PROYECTO'!CZ19="","",'ESTRUCTURA PROYECTO'!CZ19)</f>
        <v/>
      </c>
      <c r="U86" s="28" t="str">
        <f>IF('ESTRUCTURA PROYECTO'!DA19="","",'ESTRUCTURA PROYECTO'!DA19)</f>
        <v/>
      </c>
      <c r="W86" s="44">
        <f t="shared" si="3"/>
        <v>61</v>
      </c>
      <c r="X86" s="44" t="str">
        <f t="shared" si="4"/>
        <v/>
      </c>
      <c r="Y86" s="44" t="str">
        <f t="shared" si="9"/>
        <v/>
      </c>
      <c r="AB86" s="44">
        <f t="shared" si="5"/>
        <v>61</v>
      </c>
      <c r="AC86" s="44" t="str">
        <f t="shared" si="6"/>
        <v/>
      </c>
      <c r="AD86" s="44" t="str">
        <f t="shared" si="10"/>
        <v/>
      </c>
    </row>
  </sheetData>
  <sheetProtection algorithmName="SHA-512" hashValue="Mmc+jxhW2KmeJs7hdvbdHgd4lHn4+LU9odh07fJouyzlosBH4HUTsYskB8i9S0Fbk6KxDkEzbfW9XhdvSFFCdw==" saltValue="V18qmrgFXvDP+CfYc/TTHQ==" spinCount="100000" sheet="1" objects="1" scenarios="1" selectLockedCells="1" selectUnlockedCells="1"/>
  <mergeCells count="11">
    <mergeCell ref="B25:C25"/>
    <mergeCell ref="M25:O25"/>
    <mergeCell ref="M33:O33"/>
    <mergeCell ref="M41:O41"/>
    <mergeCell ref="E25:G25"/>
    <mergeCell ref="I25:K25"/>
    <mergeCell ref="W25:Z25"/>
    <mergeCell ref="AB25:AE25"/>
    <mergeCell ref="M49:O49"/>
    <mergeCell ref="M57:O57"/>
    <mergeCell ref="R25:U25"/>
  </mergeCells>
  <phoneticPr fontId="2" type="noConversion"/>
  <conditionalFormatting sqref="A1:XFD87">
    <cfRule type="expression" dxfId="0" priority="1">
      <formula>$B$1&lt;&gt;1</formula>
    </cfRule>
  </conditionalFormatting>
  <dataValidations count="1">
    <dataValidation type="list" allowBlank="1" showInputMessage="1" showErrorMessage="1" sqref="C16" xr:uid="{2B242418-65DE-4D28-9FD7-F13E57302D19}">
      <formula1>$F$26:$F$37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592CB"/>
  </sheetPr>
  <dimension ref="A1:S66"/>
  <sheetViews>
    <sheetView showGridLines="0" topLeftCell="A32" zoomScaleNormal="100" workbookViewId="0">
      <selection activeCell="Y17" sqref="Y17"/>
    </sheetView>
  </sheetViews>
  <sheetFormatPr baseColWidth="10" defaultColWidth="5.5703125" defaultRowHeight="15" customHeight="1" x14ac:dyDescent="0.25"/>
  <cols>
    <col min="1" max="17" width="5.7109375" style="69" customWidth="1"/>
    <col min="18" max="20" width="5.5703125" style="69"/>
    <col min="21" max="21" width="5.5703125" style="69" customWidth="1"/>
    <col min="22" max="16384" width="5.5703125" style="69"/>
  </cols>
  <sheetData>
    <row r="1" spans="1:16" ht="15" customHeight="1" x14ac:dyDescent="0.25">
      <c r="A1" s="171"/>
    </row>
    <row r="3" spans="1:16" x14ac:dyDescent="0.25"/>
    <row r="4" spans="1:16" x14ac:dyDescent="0.25">
      <c r="P4" s="70" t="str">
        <f>CONCATENATE("SOLICITANTE: ",E12)</f>
        <v xml:space="preserve">SOLICITANTE: </v>
      </c>
    </row>
    <row r="5" spans="1:16" ht="15" customHeight="1" x14ac:dyDescent="0.25">
      <c r="P5" s="70" t="str">
        <f>CONCATENATE("PROYECTO: ",E17)</f>
        <v xml:space="preserve">PROYECTO: </v>
      </c>
    </row>
    <row r="8" spans="1:16" ht="15" customHeight="1" thickBot="1" x14ac:dyDescent="0.3"/>
    <row r="9" spans="1:16" ht="20.100000000000001" customHeight="1" thickBot="1" x14ac:dyDescent="0.3">
      <c r="B9" s="183" t="s">
        <v>4</v>
      </c>
      <c r="C9" s="184"/>
      <c r="D9" s="184"/>
      <c r="E9" s="184"/>
      <c r="F9" s="184"/>
      <c r="G9" s="184"/>
      <c r="H9" s="184"/>
      <c r="I9" s="184"/>
      <c r="J9" s="184"/>
      <c r="K9" s="184"/>
      <c r="L9" s="184"/>
      <c r="M9" s="184"/>
      <c r="N9" s="184"/>
      <c r="O9" s="184"/>
      <c r="P9" s="195"/>
    </row>
    <row r="10" spans="1:16" ht="5.0999999999999996" customHeight="1" thickBot="1" x14ac:dyDescent="0.3"/>
    <row r="11" spans="1:16" ht="20.100000000000001" customHeight="1" x14ac:dyDescent="0.25">
      <c r="B11" s="206" t="s">
        <v>0</v>
      </c>
      <c r="C11" s="207"/>
      <c r="D11" s="208"/>
      <c r="E11" s="212"/>
      <c r="F11" s="213"/>
      <c r="G11" s="213"/>
      <c r="H11" s="213"/>
      <c r="I11" s="213"/>
      <c r="J11" s="213"/>
      <c r="K11" s="213"/>
      <c r="L11" s="213"/>
      <c r="M11" s="213"/>
      <c r="N11" s="213"/>
      <c r="O11" s="213"/>
      <c r="P11" s="214"/>
    </row>
    <row r="12" spans="1:16" ht="20.100000000000001" customHeight="1" thickBot="1" x14ac:dyDescent="0.3">
      <c r="B12" s="209" t="s">
        <v>1</v>
      </c>
      <c r="C12" s="210"/>
      <c r="D12" s="211"/>
      <c r="E12" s="215"/>
      <c r="F12" s="216"/>
      <c r="G12" s="216"/>
      <c r="H12" s="216"/>
      <c r="I12" s="216"/>
      <c r="J12" s="216"/>
      <c r="K12" s="216"/>
      <c r="L12" s="216"/>
      <c r="M12" s="216"/>
      <c r="N12" s="216"/>
      <c r="O12" s="216"/>
      <c r="P12" s="217"/>
    </row>
    <row r="13" spans="1:16" ht="15" customHeight="1" thickBot="1" x14ac:dyDescent="0.3"/>
    <row r="14" spans="1:16" ht="20.100000000000001" customHeight="1" thickBot="1" x14ac:dyDescent="0.3">
      <c r="B14" s="183" t="s">
        <v>5</v>
      </c>
      <c r="C14" s="184"/>
      <c r="D14" s="184"/>
      <c r="E14" s="184"/>
      <c r="F14" s="184"/>
      <c r="G14" s="184"/>
      <c r="H14" s="184"/>
      <c r="I14" s="184"/>
      <c r="J14" s="184"/>
      <c r="K14" s="184"/>
      <c r="L14" s="184"/>
      <c r="M14" s="184"/>
      <c r="N14" s="184"/>
      <c r="O14" s="184"/>
      <c r="P14" s="195"/>
    </row>
    <row r="15" spans="1:16" ht="5.0999999999999996" customHeight="1" thickBot="1" x14ac:dyDescent="0.3"/>
    <row r="16" spans="1:16" ht="60" customHeight="1" x14ac:dyDescent="0.25">
      <c r="B16" s="218"/>
      <c r="C16" s="219"/>
      <c r="D16" s="219"/>
      <c r="E16" s="219"/>
      <c r="F16" s="219"/>
      <c r="G16" s="219"/>
      <c r="H16" s="219"/>
      <c r="I16" s="219"/>
      <c r="J16" s="219"/>
      <c r="K16" s="219"/>
      <c r="L16" s="219"/>
      <c r="M16" s="219"/>
      <c r="N16" s="219"/>
      <c r="O16" s="219"/>
      <c r="P16" s="220"/>
    </row>
    <row r="17" spans="2:19" ht="20.100000000000001" customHeight="1" thickBot="1" x14ac:dyDescent="0.3">
      <c r="B17" s="187" t="s">
        <v>1</v>
      </c>
      <c r="C17" s="188"/>
      <c r="D17" s="205"/>
      <c r="E17" s="216"/>
      <c r="F17" s="216"/>
      <c r="G17" s="216"/>
      <c r="H17" s="216"/>
      <c r="I17" s="216"/>
      <c r="J17" s="216"/>
      <c r="K17" s="216"/>
      <c r="L17" s="216"/>
      <c r="M17" s="216"/>
      <c r="N17" s="216"/>
      <c r="O17" s="216"/>
      <c r="P17" s="217"/>
    </row>
    <row r="18" spans="2:19" ht="15" customHeight="1" thickBot="1" x14ac:dyDescent="0.3"/>
    <row r="19" spans="2:19" ht="20.100000000000001" customHeight="1" thickBot="1" x14ac:dyDescent="0.3">
      <c r="B19" s="183" t="s">
        <v>2</v>
      </c>
      <c r="C19" s="184"/>
      <c r="D19" s="184"/>
      <c r="E19" s="184"/>
      <c r="F19" s="184"/>
      <c r="G19" s="184"/>
      <c r="H19" s="184"/>
      <c r="I19" s="184"/>
      <c r="J19" s="184"/>
      <c r="K19" s="184"/>
      <c r="L19" s="184" t="s">
        <v>99</v>
      </c>
      <c r="M19" s="184"/>
      <c r="N19" s="221"/>
      <c r="O19" s="222"/>
      <c r="P19" s="223"/>
    </row>
    <row r="20" spans="2:19" ht="5.0999999999999996" customHeight="1" thickBot="1" x14ac:dyDescent="0.3"/>
    <row r="21" spans="2:19" ht="20.100000000000001" customHeight="1" thickBot="1" x14ac:dyDescent="0.3">
      <c r="B21" s="183" t="s">
        <v>124</v>
      </c>
      <c r="C21" s="184"/>
      <c r="D21" s="184"/>
      <c r="E21" s="184"/>
      <c r="F21" s="184"/>
      <c r="G21" s="184"/>
      <c r="H21" s="184"/>
      <c r="I21" s="184"/>
      <c r="J21" s="184"/>
      <c r="K21" s="184"/>
      <c r="L21" s="184"/>
      <c r="M21" s="204"/>
      <c r="N21" s="183" t="s">
        <v>3</v>
      </c>
      <c r="O21" s="184"/>
      <c r="P21" s="184"/>
    </row>
    <row r="22" spans="2:19" ht="20.100000000000001" customHeight="1" x14ac:dyDescent="0.25">
      <c r="B22" s="186" t="str">
        <f>IF(E12="","",IF(N19="S",E12,""))</f>
        <v/>
      </c>
      <c r="C22" s="186"/>
      <c r="D22" s="186"/>
      <c r="E22" s="186"/>
      <c r="F22" s="186"/>
      <c r="G22" s="186"/>
      <c r="H22" s="186"/>
      <c r="I22" s="186"/>
      <c r="J22" s="186"/>
      <c r="K22" s="186"/>
      <c r="L22" s="186"/>
      <c r="M22" s="186"/>
      <c r="N22" s="185"/>
      <c r="O22" s="185"/>
      <c r="P22" s="185"/>
    </row>
    <row r="23" spans="2:19" ht="20.100000000000001" customHeight="1" x14ac:dyDescent="0.25">
      <c r="B23" s="185"/>
      <c r="C23" s="185"/>
      <c r="D23" s="185"/>
      <c r="E23" s="185"/>
      <c r="F23" s="185"/>
      <c r="G23" s="185"/>
      <c r="H23" s="185"/>
      <c r="I23" s="185"/>
      <c r="J23" s="185"/>
      <c r="K23" s="185"/>
      <c r="L23" s="185"/>
      <c r="M23" s="185"/>
      <c r="N23" s="185"/>
      <c r="O23" s="185"/>
      <c r="P23" s="185"/>
    </row>
    <row r="24" spans="2:19" ht="20.100000000000001" customHeight="1" x14ac:dyDescent="0.25">
      <c r="B24" s="185"/>
      <c r="C24" s="185"/>
      <c r="D24" s="185"/>
      <c r="E24" s="185"/>
      <c r="F24" s="185"/>
      <c r="G24" s="185"/>
      <c r="H24" s="185"/>
      <c r="I24" s="185"/>
      <c r="J24" s="185"/>
      <c r="K24" s="185"/>
      <c r="L24" s="185"/>
      <c r="M24" s="185"/>
      <c r="N24" s="185"/>
      <c r="O24" s="185"/>
      <c r="P24" s="185"/>
    </row>
    <row r="25" spans="2:19" ht="20.100000000000001" customHeight="1" x14ac:dyDescent="0.25">
      <c r="B25" s="185"/>
      <c r="C25" s="185"/>
      <c r="D25" s="185"/>
      <c r="E25" s="185"/>
      <c r="F25" s="185"/>
      <c r="G25" s="185"/>
      <c r="H25" s="185"/>
      <c r="I25" s="185"/>
      <c r="J25" s="185"/>
      <c r="K25" s="185"/>
      <c r="L25" s="185"/>
      <c r="M25" s="185"/>
      <c r="N25" s="185"/>
      <c r="O25" s="185"/>
      <c r="P25" s="185"/>
    </row>
    <row r="26" spans="2:19" ht="20.100000000000001" customHeight="1" x14ac:dyDescent="0.25">
      <c r="B26" s="185"/>
      <c r="C26" s="185"/>
      <c r="D26" s="185"/>
      <c r="E26" s="185"/>
      <c r="F26" s="185"/>
      <c r="G26" s="185"/>
      <c r="H26" s="185"/>
      <c r="I26" s="185"/>
      <c r="J26" s="185"/>
      <c r="K26" s="185"/>
      <c r="L26" s="185"/>
      <c r="M26" s="185"/>
      <c r="N26" s="185"/>
      <c r="O26" s="185"/>
      <c r="P26" s="185"/>
    </row>
    <row r="27" spans="2:19" ht="15" customHeight="1" thickBot="1" x14ac:dyDescent="0.3"/>
    <row r="28" spans="2:19" ht="20.100000000000001" customHeight="1" thickBot="1" x14ac:dyDescent="0.3">
      <c r="B28" s="183" t="s">
        <v>125</v>
      </c>
      <c r="C28" s="184"/>
      <c r="D28" s="184"/>
      <c r="E28" s="184"/>
      <c r="F28" s="184"/>
      <c r="G28" s="184"/>
      <c r="H28" s="184"/>
      <c r="I28" s="184"/>
      <c r="J28" s="184"/>
      <c r="K28" s="184"/>
      <c r="L28" s="184"/>
      <c r="M28" s="184"/>
      <c r="N28" s="184"/>
      <c r="O28" s="184"/>
      <c r="P28" s="195"/>
    </row>
    <row r="29" spans="2:19" ht="5.0999999999999996" customHeight="1" thickBot="1" x14ac:dyDescent="0.3"/>
    <row r="30" spans="2:19" ht="20.100000000000001" customHeight="1" x14ac:dyDescent="0.25">
      <c r="B30" s="190" t="s">
        <v>126</v>
      </c>
      <c r="C30" s="191"/>
      <c r="D30" s="191"/>
      <c r="E30" s="192"/>
      <c r="F30" s="196"/>
      <c r="G30" s="197"/>
      <c r="H30" s="197"/>
      <c r="I30" s="193"/>
      <c r="J30" s="190" t="s">
        <v>128</v>
      </c>
      <c r="K30" s="191"/>
      <c r="L30" s="191"/>
      <c r="M30" s="192"/>
      <c r="N30" s="196"/>
      <c r="O30" s="197"/>
      <c r="P30" s="198"/>
      <c r="S30" s="73"/>
    </row>
    <row r="31" spans="2:19" ht="20.100000000000001" customHeight="1" thickBot="1" x14ac:dyDescent="0.3">
      <c r="B31" s="187" t="s">
        <v>127</v>
      </c>
      <c r="C31" s="188"/>
      <c r="D31" s="188"/>
      <c r="E31" s="189"/>
      <c r="F31" s="199"/>
      <c r="G31" s="200"/>
      <c r="H31" s="200"/>
      <c r="I31" s="194"/>
      <c r="J31" s="187" t="s">
        <v>129</v>
      </c>
      <c r="K31" s="188"/>
      <c r="L31" s="188"/>
      <c r="M31" s="189"/>
      <c r="N31" s="199"/>
      <c r="O31" s="200"/>
      <c r="P31" s="201"/>
    </row>
    <row r="32" spans="2:19" ht="15" customHeight="1" x14ac:dyDescent="0.25">
      <c r="C32" s="71"/>
      <c r="D32" s="71"/>
      <c r="E32" s="71"/>
      <c r="F32" s="202" t="str">
        <f>IF(OR(F30="",F31="",N30="",N31=""),"",IF(AND(N19="",OR(F30&lt;&gt;"",F31&lt;&gt;"",N30&lt;&gt;"",N31&lt;&gt;"")),"ERROR: no se ha indicado si es un proyecto individual o en cooperación",IF(AND(F30&lt;&gt;"",F31&lt;&gt;"",DATE(F31,MONTH(F30&amp;1),1)&lt;AUXILIAR!$E$18),"ERROR:la fecha de inicio del proyecto es anterior a la publicación de la convocatoria",IF(AND(F30&lt;&gt;"",F31&lt;&gt;"",N30&lt;&gt;"",N31&lt;&gt;"",DATE(F31,MONTH(F30&amp;1),1)&gt;DATE(N31,MONTH(N30&amp;1),1)),"ERROR: la fecha de finalización del proyecto es anterior a la fecha de inicio del proyecto",IF(AND(EDATE(AUXILIAR!F39,AUXILIAR!E6+1)&lt;AUXILIAR!F40,AUXILIAR!C3="X"),CONCATENATE("NOTA: el plazo de ejecución del proyecto excede al máximo permitido en la convocatoria para proyecto individual (",AUXILIAR!E6," meses)"),IF(AND(EDATE(AUXILIAR!F39,AUXILIAR!E6+1)&lt;AUXILIAR!F40,AUXILIAR!C4="X"),CONCATENATE("NOTA: el plazo de ejecución del proyecto excede al máximo permitido en la convocatoria para proyecto en cooperación (",AUXILIAR!E6," meses)"),""))))))</f>
        <v/>
      </c>
      <c r="G32" s="202"/>
      <c r="H32" s="202"/>
      <c r="I32" s="202"/>
      <c r="J32" s="202"/>
      <c r="K32" s="202"/>
      <c r="L32" s="202"/>
      <c r="M32" s="202"/>
      <c r="N32" s="202"/>
      <c r="O32" s="202"/>
      <c r="P32" s="202"/>
    </row>
    <row r="33" spans="2:16" x14ac:dyDescent="0.25">
      <c r="B33" s="34"/>
      <c r="C33" s="34"/>
      <c r="D33" s="34"/>
      <c r="E33" s="34"/>
      <c r="F33" s="203"/>
      <c r="G33" s="203"/>
      <c r="H33" s="203"/>
      <c r="I33" s="203"/>
      <c r="J33" s="203"/>
      <c r="K33" s="203"/>
      <c r="L33" s="203"/>
      <c r="M33" s="203"/>
      <c r="N33" s="203"/>
      <c r="O33" s="203"/>
      <c r="P33" s="203"/>
    </row>
    <row r="34" spans="2:16" x14ac:dyDescent="0.25">
      <c r="B34" s="34"/>
      <c r="C34" s="34"/>
      <c r="D34" s="34"/>
      <c r="E34" s="34"/>
      <c r="F34" s="82"/>
      <c r="G34" s="82"/>
      <c r="H34" s="82"/>
      <c r="I34" s="82"/>
      <c r="J34" s="82"/>
      <c r="K34" s="82"/>
      <c r="L34" s="82"/>
      <c r="M34" s="82"/>
      <c r="N34" s="82"/>
      <c r="O34" s="82"/>
      <c r="P34" s="82"/>
    </row>
    <row r="35" spans="2:16" x14ac:dyDescent="0.25">
      <c r="B35" s="34"/>
      <c r="C35" s="34"/>
      <c r="D35" s="34"/>
      <c r="E35" s="34"/>
      <c r="F35" s="82"/>
      <c r="G35" s="82"/>
      <c r="H35" s="82"/>
      <c r="I35" s="82"/>
      <c r="J35" s="82"/>
      <c r="K35" s="82"/>
      <c r="L35" s="82"/>
      <c r="M35" s="82"/>
      <c r="N35" s="82"/>
      <c r="P35" s="82"/>
    </row>
    <row r="36" spans="2:16" x14ac:dyDescent="0.25">
      <c r="B36" s="34"/>
      <c r="C36" s="34"/>
      <c r="D36" s="34"/>
      <c r="E36" s="34"/>
      <c r="F36" s="82"/>
      <c r="G36" s="82"/>
      <c r="H36" s="82"/>
      <c r="I36" s="82"/>
      <c r="J36" s="82"/>
      <c r="K36" s="82"/>
      <c r="L36" s="82"/>
      <c r="M36" s="82"/>
      <c r="N36" s="82"/>
      <c r="O36" s="82"/>
      <c r="P36" s="82"/>
    </row>
    <row r="37" spans="2:16" x14ac:dyDescent="0.25">
      <c r="B37" s="34"/>
      <c r="C37" s="34"/>
      <c r="D37" s="34"/>
      <c r="E37" s="34"/>
      <c r="F37" s="82"/>
      <c r="G37" s="82"/>
      <c r="H37" s="82"/>
      <c r="I37" s="82"/>
      <c r="J37" s="82"/>
      <c r="K37" s="82"/>
      <c r="L37" s="82"/>
      <c r="M37" s="82"/>
      <c r="N37" s="82"/>
      <c r="O37" s="82"/>
      <c r="P37" s="82"/>
    </row>
    <row r="38" spans="2:16" x14ac:dyDescent="0.25">
      <c r="B38" s="34"/>
      <c r="C38" s="34"/>
      <c r="D38" s="34"/>
      <c r="E38" s="34"/>
      <c r="F38" s="82"/>
      <c r="G38" s="82"/>
      <c r="H38" s="82"/>
      <c r="I38" s="82"/>
      <c r="J38" s="82"/>
      <c r="K38" s="82"/>
      <c r="L38" s="82"/>
      <c r="M38" s="82"/>
      <c r="N38" s="82"/>
      <c r="O38" s="82"/>
      <c r="P38" s="82"/>
    </row>
    <row r="39" spans="2:16" x14ac:dyDescent="0.25">
      <c r="B39" s="34"/>
      <c r="C39" s="34"/>
      <c r="D39" s="34"/>
      <c r="E39" s="34"/>
      <c r="F39" s="82"/>
      <c r="G39" s="82"/>
      <c r="H39" s="82"/>
      <c r="I39" s="82"/>
      <c r="J39" s="82"/>
      <c r="K39" s="82"/>
      <c r="L39" s="82"/>
      <c r="M39" s="82"/>
      <c r="N39" s="82"/>
      <c r="O39" s="82"/>
      <c r="P39" s="82"/>
    </row>
    <row r="40" spans="2:16" x14ac:dyDescent="0.25">
      <c r="B40" s="34"/>
      <c r="C40" s="34"/>
      <c r="D40" s="34"/>
      <c r="E40" s="34"/>
      <c r="F40" s="82"/>
      <c r="G40" s="82"/>
      <c r="H40" s="82"/>
      <c r="I40" s="82"/>
      <c r="J40" s="82"/>
      <c r="K40" s="82"/>
      <c r="L40" s="82"/>
      <c r="M40" s="82"/>
      <c r="N40" s="82"/>
      <c r="O40" s="82"/>
      <c r="P40" s="82"/>
    </row>
    <row r="44" spans="2:16" ht="15" customHeight="1" x14ac:dyDescent="0.25">
      <c r="I44"/>
    </row>
    <row r="46" spans="2:16" ht="15" customHeight="1" x14ac:dyDescent="0.25">
      <c r="P46" s="88" t="s">
        <v>6</v>
      </c>
    </row>
    <row r="48" spans="2:16" ht="20.100000000000001" customHeight="1" x14ac:dyDescent="0.25"/>
    <row r="66" spans="3:3" ht="15" customHeight="1" x14ac:dyDescent="0.2">
      <c r="C66" s="72"/>
    </row>
  </sheetData>
  <sheetProtection algorithmName="SHA-512" hashValue="55UmhXf/zTijhggvpJlk3nAaD4o4i65mjseGRvHcldz+FPuFhp3bd/WNHLZe4lwPJCQa5XQLMOpTgInhq+cSYQ==" saltValue="3CFcH26G2fN5nX0rTXb4IA==" spinCount="100000" sheet="1" objects="1" scenarios="1"/>
  <mergeCells count="35">
    <mergeCell ref="F32:P33"/>
    <mergeCell ref="B21:M21"/>
    <mergeCell ref="B9:P9"/>
    <mergeCell ref="B14:P14"/>
    <mergeCell ref="B17:D17"/>
    <mergeCell ref="B11:D11"/>
    <mergeCell ref="B12:D12"/>
    <mergeCell ref="E11:P11"/>
    <mergeCell ref="E12:P12"/>
    <mergeCell ref="B16:P16"/>
    <mergeCell ref="E17:P17"/>
    <mergeCell ref="N19:P19"/>
    <mergeCell ref="L19:M19"/>
    <mergeCell ref="B19:K19"/>
    <mergeCell ref="F31:H31"/>
    <mergeCell ref="J30:M30"/>
    <mergeCell ref="J31:M31"/>
    <mergeCell ref="B30:E30"/>
    <mergeCell ref="B31:E31"/>
    <mergeCell ref="I30:I31"/>
    <mergeCell ref="B28:P28"/>
    <mergeCell ref="N30:P30"/>
    <mergeCell ref="N31:P31"/>
    <mergeCell ref="F30:H30"/>
    <mergeCell ref="N21:P21"/>
    <mergeCell ref="B26:M26"/>
    <mergeCell ref="N23:P23"/>
    <mergeCell ref="N24:P24"/>
    <mergeCell ref="N25:P25"/>
    <mergeCell ref="N26:P26"/>
    <mergeCell ref="B22:M22"/>
    <mergeCell ref="B23:M23"/>
    <mergeCell ref="B24:M24"/>
    <mergeCell ref="N22:P22"/>
    <mergeCell ref="B25:M25"/>
  </mergeCells>
  <conditionalFormatting sqref="B22">
    <cfRule type="expression" dxfId="331" priority="16">
      <formula>$N$19="S"</formula>
    </cfRule>
  </conditionalFormatting>
  <conditionalFormatting sqref="B23:B26">
    <cfRule type="expression" dxfId="330" priority="9">
      <formula>$N$19="S"</formula>
    </cfRule>
  </conditionalFormatting>
  <conditionalFormatting sqref="B21:P26">
    <cfRule type="expression" dxfId="329" priority="6" stopIfTrue="1">
      <formula>OR($N$19="",$N$19="N")</formula>
    </cfRule>
  </conditionalFormatting>
  <conditionalFormatting sqref="F32">
    <cfRule type="cellIs" dxfId="328" priority="131" operator="notEqual">
      <formula>""</formula>
    </cfRule>
  </conditionalFormatting>
  <conditionalFormatting sqref="F30:H31">
    <cfRule type="expression" dxfId="327" priority="2" stopIfTrue="1">
      <formula>$F$32="ERROR:la fecha de inicio del proyecto es anterior a la publicación de la convocatoria"</formula>
    </cfRule>
  </conditionalFormatting>
  <conditionalFormatting sqref="N19">
    <cfRule type="expression" dxfId="326" priority="284">
      <formula>AND($N$19="",OR($F$30&lt;&gt;"",$F$31&lt;&gt;"",$N$30&lt;&gt;"",$N$31&lt;&gt;""))</formula>
    </cfRule>
  </conditionalFormatting>
  <conditionalFormatting sqref="N22:P26">
    <cfRule type="expression" dxfId="325" priority="7">
      <formula>$N$19="S"</formula>
    </cfRule>
  </conditionalFormatting>
  <conditionalFormatting sqref="N30:P31 F30:H31">
    <cfRule type="expression" priority="207" stopIfTrue="1">
      <formula>AND($N$19="",OR($F$30&lt;&gt;"",$F$31&lt;&gt;"",$N$30&lt;&gt;"",$N$31&lt;&gt;""))</formula>
    </cfRule>
  </conditionalFormatting>
  <conditionalFormatting sqref="N30:P31">
    <cfRule type="expression" dxfId="324" priority="3" stopIfTrue="1">
      <formula>$F$32="ERROR:la fecha de inicio del proyecto es anterior a la publicación de la convocatoria"</formula>
    </cfRule>
    <cfRule type="expression" dxfId="323" priority="150">
      <formula>$F$32&lt;&gt;""</formula>
    </cfRule>
  </conditionalFormatting>
  <dataValidations count="1">
    <dataValidation type="list" allowBlank="1" showInputMessage="1" showErrorMessage="1" sqref="N19:P19" xr:uid="{CA051EBA-419A-4297-B4B0-7C83F7C0B14B}">
      <formula1>"S,N"</formula1>
    </dataValidation>
  </dataValidations>
  <printOptions horizontalCentered="1"/>
  <pageMargins left="0.39370078740157483" right="0.39370078740157483" top="0.59055118110236227" bottom="0.39370078740157483" header="0.19685039370078741" footer="0.19685039370078741"/>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D92310A-0A6F-429B-B306-17CB968EA75A}">
          <x14:formula1>
            <xm:f>AUXILIAR!$F$26:$F$37</xm:f>
          </x14:formula1>
          <xm:sqref>F30:H30 N30:P30</xm:sqref>
        </x14:dataValidation>
        <x14:dataValidation type="list" allowBlank="1" showInputMessage="1" showErrorMessage="1" xr:uid="{4F69FF03-F2FA-43BF-BFA1-4507215AAC7D}">
          <x14:formula1>
            <xm:f>AUXILIAR!$C$18:$C$21</xm:f>
          </x14:formula1>
          <xm:sqref>F31:H31 N31:P31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592CB"/>
  </sheetPr>
  <dimension ref="B1:DT52"/>
  <sheetViews>
    <sheetView showGridLines="0" topLeftCell="AF1" zoomScale="89" zoomScaleNormal="89" workbookViewId="0">
      <selection activeCell="AR11" sqref="AR11:BJ11"/>
    </sheetView>
  </sheetViews>
  <sheetFormatPr baseColWidth="10" defaultColWidth="5.5703125" defaultRowHeight="20.100000000000001" customHeight="1" x14ac:dyDescent="0.25"/>
  <cols>
    <col min="1" max="1" width="5.7109375" style="10" customWidth="1"/>
    <col min="2" max="9" width="6.7109375" style="25" hidden="1" customWidth="1"/>
    <col min="10" max="10" width="8.5703125" style="10" customWidth="1"/>
    <col min="11" max="12" width="7.42578125" style="10" customWidth="1"/>
    <col min="13" max="30" width="5.5703125" style="10"/>
    <col min="31" max="31" width="5.5703125" style="10" customWidth="1"/>
    <col min="32" max="32" width="5.7109375" style="10" customWidth="1"/>
    <col min="33" max="33" width="6.7109375" style="9" hidden="1" customWidth="1"/>
    <col min="34" max="36" width="6.7109375" style="10" hidden="1" customWidth="1"/>
    <col min="37" max="40" width="6.7109375" style="25" hidden="1" customWidth="1"/>
    <col min="41" max="41" width="8.5703125" style="10" customWidth="1"/>
    <col min="42" max="43" width="7.42578125" style="10" customWidth="1"/>
    <col min="44" max="62" width="5.5703125" style="10"/>
    <col min="63" max="63" width="5.7109375" style="10" customWidth="1"/>
    <col min="64" max="64" width="6.7109375" style="9" hidden="1" customWidth="1"/>
    <col min="65" max="67" width="6.7109375" style="10" hidden="1" customWidth="1"/>
    <col min="68" max="70" width="6.7109375" style="25" hidden="1" customWidth="1"/>
    <col min="71" max="71" width="5.5703125" style="25" hidden="1" customWidth="1"/>
    <col min="72" max="72" width="8.5703125" style="10" customWidth="1"/>
    <col min="73" max="74" width="7.42578125" style="10" customWidth="1"/>
    <col min="75" max="93" width="5.5703125" style="10"/>
    <col min="94" max="94" width="5.7109375" style="10" customWidth="1"/>
    <col min="95" max="101" width="5.5703125" style="10" hidden="1" customWidth="1"/>
    <col min="102" max="102" width="5.5703125" style="24" hidden="1" customWidth="1"/>
    <col min="103" max="103" width="8.5703125" style="10" bestFit="1" customWidth="1"/>
    <col min="104" max="105" width="7.42578125" style="10" customWidth="1"/>
    <col min="106" max="16384" width="5.5703125" style="10"/>
  </cols>
  <sheetData>
    <row r="1" spans="2:124" ht="15" customHeight="1" x14ac:dyDescent="0.25">
      <c r="AB1" s="14"/>
      <c r="AC1" s="14"/>
      <c r="AD1" s="14"/>
      <c r="AE1" s="14"/>
      <c r="BH1" s="14"/>
      <c r="BI1" s="14"/>
      <c r="BJ1" s="14"/>
      <c r="CN1" s="14"/>
      <c r="CO1" s="14"/>
      <c r="DT1" s="14"/>
    </row>
    <row r="2" spans="2:124" ht="15" customHeight="1" x14ac:dyDescent="0.25">
      <c r="AB2" s="14"/>
      <c r="AC2" s="14"/>
      <c r="AD2" s="14"/>
      <c r="BH2" s="14"/>
      <c r="BI2" s="14"/>
      <c r="CN2" s="14"/>
    </row>
    <row r="3" spans="2:124" ht="15" customHeight="1" x14ac:dyDescent="0.25">
      <c r="AB3" s="14"/>
      <c r="AC3" s="14"/>
      <c r="AD3" s="14"/>
      <c r="BH3" s="14"/>
      <c r="BI3" s="14"/>
      <c r="CN3" s="14"/>
      <c r="CQ3" s="9"/>
    </row>
    <row r="4" spans="2:124" ht="15" customHeight="1" x14ac:dyDescent="0.25">
      <c r="N4" s="254" t="str">
        <f>IF(SUM(H14+H27+H40+AM14+AM27+AM40+BR14+BR27+BR40+CW14)&gt;1,"ERROR: se modificó el plazo de ejecución del proyecto y actualmente alguna tarea está fuera del plazo de ejecución","")</f>
        <v/>
      </c>
      <c r="O4" s="254"/>
      <c r="P4" s="254"/>
      <c r="Q4" s="254"/>
      <c r="R4" s="254"/>
      <c r="S4" s="254"/>
      <c r="T4" s="254"/>
      <c r="U4" s="254"/>
      <c r="V4" s="254"/>
      <c r="W4" s="254"/>
      <c r="X4" s="254"/>
      <c r="Y4" s="254"/>
      <c r="Z4" s="254"/>
      <c r="AA4" s="34"/>
      <c r="AB4" s="34"/>
      <c r="AC4" s="34"/>
      <c r="AE4" s="14" t="str">
        <f>DATOS!P4</f>
        <v xml:space="preserve">SOLICITANTE: </v>
      </c>
      <c r="BJ4" s="14" t="str">
        <f>DATOS!P4</f>
        <v xml:space="preserve">SOLICITANTE: </v>
      </c>
      <c r="CO4" s="14" t="str">
        <f>DATOS!P4</f>
        <v xml:space="preserve">SOLICITANTE: </v>
      </c>
      <c r="CQ4" s="9"/>
      <c r="DT4" s="14" t="str">
        <f>DATOS!P4</f>
        <v xml:space="preserve">SOLICITANTE: </v>
      </c>
    </row>
    <row r="5" spans="2:124" ht="15" customHeight="1" x14ac:dyDescent="0.25">
      <c r="N5" s="254"/>
      <c r="O5" s="254"/>
      <c r="P5" s="254"/>
      <c r="Q5" s="254"/>
      <c r="R5" s="254"/>
      <c r="S5" s="254"/>
      <c r="T5" s="254"/>
      <c r="U5" s="254"/>
      <c r="V5" s="254"/>
      <c r="W5" s="254"/>
      <c r="X5" s="254"/>
      <c r="Y5" s="254"/>
      <c r="Z5" s="254"/>
      <c r="AA5" s="34"/>
      <c r="AB5" s="34"/>
      <c r="AC5" s="34"/>
      <c r="AE5" s="14" t="str">
        <f>DATOS!P5</f>
        <v xml:space="preserve">PROYECTO: </v>
      </c>
      <c r="BJ5" s="14" t="str">
        <f>DATOS!P5</f>
        <v xml:space="preserve">PROYECTO: </v>
      </c>
      <c r="CO5" s="14" t="str">
        <f>DATOS!P5</f>
        <v xml:space="preserve">PROYECTO: </v>
      </c>
      <c r="CQ5" s="9"/>
      <c r="DT5" s="14" t="str">
        <f>DATOS!P5</f>
        <v xml:space="preserve">PROYECTO: </v>
      </c>
    </row>
    <row r="6" spans="2:124" ht="15" customHeight="1" x14ac:dyDescent="0.25">
      <c r="CQ6" s="9"/>
    </row>
    <row r="7" spans="2:124" ht="15" customHeight="1" x14ac:dyDescent="0.25">
      <c r="CQ7" s="9"/>
    </row>
    <row r="8" spans="2:124" ht="15" customHeight="1" thickBot="1" x14ac:dyDescent="0.3">
      <c r="M8" s="33"/>
      <c r="CQ8" s="9"/>
    </row>
    <row r="9" spans="2:124" ht="20.100000000000001" customHeight="1" thickBot="1" x14ac:dyDescent="0.3">
      <c r="J9" s="183" t="s">
        <v>154</v>
      </c>
      <c r="K9" s="184"/>
      <c r="L9" s="184"/>
      <c r="M9" s="184"/>
      <c r="N9" s="184"/>
      <c r="O9" s="184"/>
      <c r="P9" s="184"/>
      <c r="Q9" s="184"/>
      <c r="R9" s="184"/>
      <c r="S9" s="184"/>
      <c r="T9" s="184"/>
      <c r="U9" s="184"/>
      <c r="V9" s="184"/>
      <c r="W9" s="184"/>
      <c r="X9" s="184"/>
      <c r="Y9" s="184"/>
      <c r="Z9" s="184"/>
      <c r="AA9" s="184"/>
      <c r="AB9" s="184"/>
      <c r="AC9" s="184"/>
      <c r="AD9" s="184"/>
      <c r="AE9" s="195"/>
      <c r="AN9" s="25">
        <f>IF(AND(AN11&lt;&gt;0,OR(I37=0,I24=0,I11=0)),1,0)</f>
        <v>0</v>
      </c>
      <c r="AO9" s="183" t="s">
        <v>160</v>
      </c>
      <c r="AP9" s="184"/>
      <c r="AQ9" s="184"/>
      <c r="AR9" s="184"/>
      <c r="AS9" s="184"/>
      <c r="AT9" s="184"/>
      <c r="AU9" s="184"/>
      <c r="AV9" s="184"/>
      <c r="AW9" s="184"/>
      <c r="AX9" s="184"/>
      <c r="AY9" s="184"/>
      <c r="AZ9" s="184"/>
      <c r="BA9" s="184"/>
      <c r="BB9" s="184"/>
      <c r="BC9" s="184"/>
      <c r="BD9" s="184"/>
      <c r="BE9" s="184"/>
      <c r="BF9" s="184"/>
      <c r="BG9" s="184"/>
      <c r="BH9" s="184"/>
      <c r="BI9" s="184"/>
      <c r="BJ9" s="195"/>
      <c r="BS9" s="25">
        <f>IF(AND(BS11&lt;&gt;0,OR(AN37=0,AN24=0,AN11=0,I37=0,I24=0,I11=0)),1,0)</f>
        <v>0</v>
      </c>
      <c r="BT9" s="183" t="s">
        <v>157</v>
      </c>
      <c r="BU9" s="184"/>
      <c r="BV9" s="184"/>
      <c r="BW9" s="184"/>
      <c r="BX9" s="184"/>
      <c r="BY9" s="184"/>
      <c r="BZ9" s="184"/>
      <c r="CA9" s="184"/>
      <c r="CB9" s="184"/>
      <c r="CC9" s="184"/>
      <c r="CD9" s="184"/>
      <c r="CE9" s="184"/>
      <c r="CF9" s="184"/>
      <c r="CG9" s="184"/>
      <c r="CH9" s="184"/>
      <c r="CI9" s="184"/>
      <c r="CJ9" s="184"/>
      <c r="CK9" s="184"/>
      <c r="CL9" s="184"/>
      <c r="CM9" s="184"/>
      <c r="CN9" s="184"/>
      <c r="CO9" s="195"/>
      <c r="CQ9" s="9"/>
      <c r="CX9" s="25">
        <f>IF(AND(CX11&lt;&gt;0,OR(BS37=0,BS24=0,BS11=0,AN37=0,AN24=0,AN11=0,I37=0,I24=0,I11=0)),1,0)</f>
        <v>0</v>
      </c>
      <c r="CY9" s="183" t="s">
        <v>156</v>
      </c>
      <c r="CZ9" s="184"/>
      <c r="DA9" s="184"/>
      <c r="DB9" s="184"/>
      <c r="DC9" s="184"/>
      <c r="DD9" s="184"/>
      <c r="DE9" s="184"/>
      <c r="DF9" s="184"/>
      <c r="DG9" s="184"/>
      <c r="DH9" s="184"/>
      <c r="DI9" s="184"/>
      <c r="DJ9" s="184"/>
      <c r="DK9" s="184"/>
      <c r="DL9" s="184"/>
      <c r="DM9" s="184"/>
      <c r="DN9" s="184"/>
      <c r="DO9" s="184"/>
      <c r="DP9" s="184"/>
      <c r="DQ9" s="184"/>
      <c r="DR9" s="184"/>
      <c r="DS9" s="184"/>
      <c r="DT9" s="195"/>
    </row>
    <row r="10" spans="2:124" ht="5.0999999999999996" customHeight="1" thickBot="1" x14ac:dyDescent="0.3">
      <c r="J10" s="89"/>
      <c r="K10" s="89"/>
      <c r="L10" s="89"/>
      <c r="M10" s="89"/>
      <c r="N10" s="89"/>
      <c r="O10" s="89"/>
      <c r="P10" s="89"/>
      <c r="Q10" s="89"/>
      <c r="R10" s="89"/>
      <c r="S10" s="89"/>
      <c r="T10" s="89"/>
      <c r="U10" s="89"/>
      <c r="V10" s="89"/>
      <c r="W10" s="89"/>
      <c r="X10" s="89"/>
      <c r="Y10" s="89"/>
      <c r="Z10" s="89"/>
      <c r="AA10" s="89"/>
      <c r="AB10" s="89"/>
      <c r="AC10" s="89"/>
      <c r="AD10" s="89"/>
      <c r="AE10" s="89"/>
      <c r="AO10" s="89"/>
      <c r="AP10" s="89"/>
      <c r="AQ10" s="89"/>
      <c r="AR10" s="89"/>
      <c r="AS10" s="89"/>
      <c r="AT10" s="89"/>
      <c r="AU10" s="89"/>
      <c r="AV10" s="89"/>
      <c r="AW10" s="89"/>
      <c r="AX10" s="89"/>
      <c r="AY10" s="89"/>
      <c r="AZ10" s="89"/>
      <c r="BA10" s="89"/>
      <c r="BB10" s="89"/>
      <c r="BC10" s="89"/>
      <c r="BD10" s="89"/>
      <c r="BE10" s="89"/>
      <c r="BF10" s="89"/>
      <c r="BG10" s="89"/>
      <c r="BH10" s="89"/>
      <c r="BI10" s="89"/>
      <c r="BJ10" s="89"/>
      <c r="BT10" s="89"/>
      <c r="BU10" s="89"/>
      <c r="BV10" s="89"/>
      <c r="BW10" s="89"/>
      <c r="BX10" s="89"/>
      <c r="BY10" s="89"/>
      <c r="BZ10" s="89"/>
      <c r="CA10" s="89"/>
      <c r="CB10" s="89"/>
      <c r="CC10" s="89"/>
      <c r="CD10" s="89"/>
      <c r="CE10" s="89"/>
      <c r="CF10" s="89"/>
      <c r="CG10" s="89"/>
      <c r="CH10" s="89"/>
      <c r="CI10" s="89"/>
      <c r="CJ10" s="89"/>
      <c r="CK10" s="89"/>
      <c r="CL10" s="89"/>
      <c r="CM10" s="89"/>
      <c r="CN10" s="89"/>
      <c r="CO10" s="89"/>
      <c r="CQ10" s="9"/>
      <c r="CX10" s="25"/>
      <c r="CY10" s="89"/>
      <c r="CZ10" s="89"/>
      <c r="DA10" s="89"/>
      <c r="DB10" s="89"/>
      <c r="DC10" s="89"/>
      <c r="DD10" s="89"/>
      <c r="DE10" s="89"/>
      <c r="DF10" s="89"/>
      <c r="DG10" s="89"/>
      <c r="DH10" s="89"/>
      <c r="DI10" s="89"/>
      <c r="DJ10" s="89"/>
      <c r="DK10" s="89"/>
      <c r="DL10" s="89"/>
      <c r="DM10" s="89"/>
      <c r="DN10" s="89"/>
      <c r="DO10" s="89"/>
      <c r="DP10" s="89"/>
      <c r="DQ10" s="89"/>
      <c r="DR10" s="89"/>
      <c r="DS10" s="89"/>
      <c r="DT10" s="89"/>
    </row>
    <row r="11" spans="2:124" ht="20.100000000000001" customHeight="1" thickBot="1" x14ac:dyDescent="0.3">
      <c r="C11" s="227" t="s">
        <v>189</v>
      </c>
      <c r="D11" s="227"/>
      <c r="E11" s="227"/>
      <c r="F11" s="227" t="s">
        <v>237</v>
      </c>
      <c r="G11" s="227"/>
      <c r="H11" s="227"/>
      <c r="I11" s="25">
        <f>IF(AND(M11="",SUM(K15:L19)=0),0,1)</f>
        <v>0</v>
      </c>
      <c r="J11" s="183" t="s">
        <v>0</v>
      </c>
      <c r="K11" s="184"/>
      <c r="L11" s="184"/>
      <c r="M11" s="240"/>
      <c r="N11" s="241"/>
      <c r="O11" s="241"/>
      <c r="P11" s="241"/>
      <c r="Q11" s="241"/>
      <c r="R11" s="241"/>
      <c r="S11" s="241"/>
      <c r="T11" s="241"/>
      <c r="U11" s="241"/>
      <c r="V11" s="241"/>
      <c r="W11" s="241"/>
      <c r="X11" s="241"/>
      <c r="Y11" s="241"/>
      <c r="Z11" s="241"/>
      <c r="AA11" s="241"/>
      <c r="AB11" s="241"/>
      <c r="AC11" s="241"/>
      <c r="AD11" s="241"/>
      <c r="AE11" s="242"/>
      <c r="AG11" s="25"/>
      <c r="AH11" s="227" t="s">
        <v>189</v>
      </c>
      <c r="AI11" s="227"/>
      <c r="AJ11" s="227"/>
      <c r="AK11" s="227" t="s">
        <v>237</v>
      </c>
      <c r="AL11" s="227"/>
      <c r="AM11" s="227"/>
      <c r="AN11" s="25">
        <f>IF(AND(AR11="",SUM(AP15:AQ19)=0),0,1)</f>
        <v>0</v>
      </c>
      <c r="AO11" s="183" t="s">
        <v>0</v>
      </c>
      <c r="AP11" s="184"/>
      <c r="AQ11" s="184"/>
      <c r="AR11" s="240"/>
      <c r="AS11" s="241"/>
      <c r="AT11" s="241"/>
      <c r="AU11" s="241"/>
      <c r="AV11" s="241"/>
      <c r="AW11" s="241"/>
      <c r="AX11" s="241"/>
      <c r="AY11" s="241"/>
      <c r="AZ11" s="241"/>
      <c r="BA11" s="241"/>
      <c r="BB11" s="241"/>
      <c r="BC11" s="241"/>
      <c r="BD11" s="241"/>
      <c r="BE11" s="241"/>
      <c r="BF11" s="241"/>
      <c r="BG11" s="241"/>
      <c r="BH11" s="241"/>
      <c r="BI11" s="241"/>
      <c r="BJ11" s="242"/>
      <c r="BL11" s="25"/>
      <c r="BM11" s="227" t="s">
        <v>189</v>
      </c>
      <c r="BN11" s="227"/>
      <c r="BO11" s="227"/>
      <c r="BP11" s="227" t="s">
        <v>237</v>
      </c>
      <c r="BQ11" s="227"/>
      <c r="BR11" s="227"/>
      <c r="BS11" s="25">
        <f>IF(AND(BW11="",SUM(BU15:BV19)=0),0,1)</f>
        <v>0</v>
      </c>
      <c r="BT11" s="183" t="s">
        <v>0</v>
      </c>
      <c r="BU11" s="184"/>
      <c r="BV11" s="184"/>
      <c r="BW11" s="240"/>
      <c r="BX11" s="241"/>
      <c r="BY11" s="241"/>
      <c r="BZ11" s="241"/>
      <c r="CA11" s="241"/>
      <c r="CB11" s="241"/>
      <c r="CC11" s="241"/>
      <c r="CD11" s="241"/>
      <c r="CE11" s="241"/>
      <c r="CF11" s="241"/>
      <c r="CG11" s="241"/>
      <c r="CH11" s="241"/>
      <c r="CI11" s="241"/>
      <c r="CJ11" s="241"/>
      <c r="CK11" s="241"/>
      <c r="CL11" s="241"/>
      <c r="CM11" s="241"/>
      <c r="CN11" s="241"/>
      <c r="CO11" s="242"/>
      <c r="CQ11" s="25"/>
      <c r="CR11" s="227" t="s">
        <v>189</v>
      </c>
      <c r="CS11" s="227"/>
      <c r="CT11" s="227"/>
      <c r="CU11" s="227" t="s">
        <v>237</v>
      </c>
      <c r="CV11" s="227"/>
      <c r="CW11" s="227"/>
      <c r="CX11" s="25">
        <f>IF(AND(DB11="",SUM(CZ15:DA19)=0),0,1)</f>
        <v>0</v>
      </c>
      <c r="CY11" s="183" t="s">
        <v>0</v>
      </c>
      <c r="CZ11" s="184"/>
      <c r="DA11" s="184"/>
      <c r="DB11" s="240"/>
      <c r="DC11" s="241"/>
      <c r="DD11" s="241"/>
      <c r="DE11" s="241"/>
      <c r="DF11" s="241"/>
      <c r="DG11" s="241"/>
      <c r="DH11" s="241"/>
      <c r="DI11" s="241"/>
      <c r="DJ11" s="241"/>
      <c r="DK11" s="241"/>
      <c r="DL11" s="241"/>
      <c r="DM11" s="241"/>
      <c r="DN11" s="241"/>
      <c r="DO11" s="241"/>
      <c r="DP11" s="241"/>
      <c r="DQ11" s="241"/>
      <c r="DR11" s="241"/>
      <c r="DS11" s="241"/>
      <c r="DT11" s="242"/>
    </row>
    <row r="12" spans="2:124" ht="5.0999999999999996" customHeight="1" thickBot="1" x14ac:dyDescent="0.3">
      <c r="C12" s="90"/>
      <c r="D12" s="90"/>
      <c r="E12" s="90"/>
      <c r="J12" s="89"/>
      <c r="K12" s="89"/>
      <c r="L12" s="89"/>
      <c r="M12" s="91"/>
      <c r="N12" s="91"/>
      <c r="O12" s="91"/>
      <c r="P12" s="91"/>
      <c r="Q12" s="91"/>
      <c r="R12" s="91"/>
      <c r="S12" s="91"/>
      <c r="T12" s="91"/>
      <c r="U12" s="91"/>
      <c r="V12" s="91"/>
      <c r="W12" s="91"/>
      <c r="X12" s="91"/>
      <c r="Y12" s="91"/>
      <c r="Z12" s="91"/>
      <c r="AA12" s="91"/>
      <c r="AB12" s="91"/>
      <c r="AC12" s="91"/>
      <c r="AD12" s="91"/>
      <c r="AE12" s="91"/>
      <c r="AG12" s="25"/>
      <c r="AH12" s="90"/>
      <c r="AI12" s="90"/>
      <c r="AJ12" s="90"/>
      <c r="AO12" s="89"/>
      <c r="AP12" s="89"/>
      <c r="AQ12" s="89"/>
      <c r="AR12" s="91"/>
      <c r="AS12" s="91"/>
      <c r="AT12" s="91"/>
      <c r="AU12" s="91"/>
      <c r="AV12" s="91"/>
      <c r="AW12" s="91"/>
      <c r="AX12" s="91"/>
      <c r="AY12" s="91"/>
      <c r="AZ12" s="91"/>
      <c r="BA12" s="91"/>
      <c r="BB12" s="91"/>
      <c r="BC12" s="91"/>
      <c r="BD12" s="91"/>
      <c r="BE12" s="91"/>
      <c r="BF12" s="91"/>
      <c r="BG12" s="91"/>
      <c r="BH12" s="91"/>
      <c r="BI12" s="91"/>
      <c r="BJ12" s="91"/>
      <c r="BL12" s="25"/>
      <c r="BM12" s="90"/>
      <c r="BN12" s="90"/>
      <c r="BO12" s="90"/>
      <c r="BT12" s="89"/>
      <c r="BU12" s="89"/>
      <c r="BV12" s="89"/>
      <c r="BW12" s="91"/>
      <c r="BX12" s="91"/>
      <c r="BY12" s="91"/>
      <c r="BZ12" s="91"/>
      <c r="CA12" s="91"/>
      <c r="CB12" s="91"/>
      <c r="CC12" s="91"/>
      <c r="CD12" s="91"/>
      <c r="CE12" s="91"/>
      <c r="CF12" s="91"/>
      <c r="CG12" s="91"/>
      <c r="CH12" s="91"/>
      <c r="CI12" s="91"/>
      <c r="CJ12" s="91"/>
      <c r="CK12" s="91"/>
      <c r="CL12" s="91"/>
      <c r="CM12" s="91"/>
      <c r="CN12" s="91"/>
      <c r="CO12" s="91"/>
      <c r="CQ12" s="25"/>
      <c r="CR12" s="90"/>
      <c r="CS12" s="90"/>
      <c r="CT12" s="90"/>
      <c r="CU12" s="25"/>
      <c r="CV12" s="25"/>
      <c r="CW12" s="25"/>
      <c r="CX12" s="25"/>
      <c r="CY12" s="89"/>
      <c r="CZ12" s="89"/>
      <c r="DA12" s="89"/>
      <c r="DB12" s="91"/>
      <c r="DC12" s="91"/>
      <c r="DD12" s="91"/>
      <c r="DE12" s="91"/>
      <c r="DF12" s="91"/>
      <c r="DG12" s="91"/>
      <c r="DH12" s="91"/>
      <c r="DI12" s="91"/>
      <c r="DJ12" s="91"/>
      <c r="DK12" s="91"/>
      <c r="DL12" s="91"/>
      <c r="DM12" s="91"/>
      <c r="DN12" s="91"/>
      <c r="DO12" s="91"/>
      <c r="DP12" s="91"/>
      <c r="DQ12" s="91"/>
      <c r="DR12" s="91"/>
      <c r="DS12" s="91"/>
      <c r="DT12" s="91"/>
    </row>
    <row r="13" spans="2:124" ht="20.100000000000001" customHeight="1" x14ac:dyDescent="0.25">
      <c r="C13" s="42" t="s">
        <v>83</v>
      </c>
      <c r="D13" s="42" t="s">
        <v>95</v>
      </c>
      <c r="E13" s="42" t="s">
        <v>88</v>
      </c>
      <c r="F13" s="42" t="s">
        <v>83</v>
      </c>
      <c r="G13" s="42" t="s">
        <v>95</v>
      </c>
      <c r="H13" s="42" t="s">
        <v>236</v>
      </c>
      <c r="J13" s="236" t="s">
        <v>88</v>
      </c>
      <c r="K13" s="238" t="s">
        <v>85</v>
      </c>
      <c r="L13" s="239"/>
      <c r="M13" s="243" t="s">
        <v>89</v>
      </c>
      <c r="N13" s="243"/>
      <c r="O13" s="243"/>
      <c r="P13" s="243"/>
      <c r="Q13" s="243"/>
      <c r="R13" s="243"/>
      <c r="S13" s="243"/>
      <c r="T13" s="243"/>
      <c r="U13" s="243"/>
      <c r="V13" s="243"/>
      <c r="W13" s="243"/>
      <c r="X13" s="243"/>
      <c r="Y13" s="243"/>
      <c r="Z13" s="243"/>
      <c r="AA13" s="243"/>
      <c r="AB13" s="243"/>
      <c r="AC13" s="243"/>
      <c r="AD13" s="243"/>
      <c r="AE13" s="244"/>
      <c r="AG13" s="25"/>
      <c r="AH13" s="42" t="s">
        <v>83</v>
      </c>
      <c r="AI13" s="42" t="s">
        <v>95</v>
      </c>
      <c r="AJ13" s="42" t="s">
        <v>88</v>
      </c>
      <c r="AK13" s="42" t="s">
        <v>83</v>
      </c>
      <c r="AL13" s="42" t="s">
        <v>95</v>
      </c>
      <c r="AM13" s="42" t="s">
        <v>236</v>
      </c>
      <c r="AO13" s="236" t="s">
        <v>88</v>
      </c>
      <c r="AP13" s="238" t="s">
        <v>85</v>
      </c>
      <c r="AQ13" s="239"/>
      <c r="AR13" s="243" t="s">
        <v>89</v>
      </c>
      <c r="AS13" s="243"/>
      <c r="AT13" s="243"/>
      <c r="AU13" s="243"/>
      <c r="AV13" s="243"/>
      <c r="AW13" s="243"/>
      <c r="AX13" s="243"/>
      <c r="AY13" s="243"/>
      <c r="AZ13" s="243"/>
      <c r="BA13" s="243"/>
      <c r="BB13" s="243"/>
      <c r="BC13" s="243"/>
      <c r="BD13" s="243"/>
      <c r="BE13" s="243"/>
      <c r="BF13" s="243"/>
      <c r="BG13" s="243"/>
      <c r="BH13" s="243"/>
      <c r="BI13" s="243"/>
      <c r="BJ13" s="244"/>
      <c r="BL13" s="25"/>
      <c r="BM13" s="42" t="s">
        <v>83</v>
      </c>
      <c r="BN13" s="42" t="s">
        <v>95</v>
      </c>
      <c r="BO13" s="42" t="s">
        <v>88</v>
      </c>
      <c r="BP13" s="42" t="s">
        <v>83</v>
      </c>
      <c r="BQ13" s="42" t="s">
        <v>95</v>
      </c>
      <c r="BR13" s="42" t="s">
        <v>236</v>
      </c>
      <c r="BT13" s="236" t="s">
        <v>88</v>
      </c>
      <c r="BU13" s="238" t="s">
        <v>85</v>
      </c>
      <c r="BV13" s="239"/>
      <c r="BW13" s="243" t="s">
        <v>89</v>
      </c>
      <c r="BX13" s="243"/>
      <c r="BY13" s="243"/>
      <c r="BZ13" s="243"/>
      <c r="CA13" s="243"/>
      <c r="CB13" s="243"/>
      <c r="CC13" s="243"/>
      <c r="CD13" s="243"/>
      <c r="CE13" s="243"/>
      <c r="CF13" s="243"/>
      <c r="CG13" s="243"/>
      <c r="CH13" s="243"/>
      <c r="CI13" s="243"/>
      <c r="CJ13" s="243"/>
      <c r="CK13" s="243"/>
      <c r="CL13" s="243"/>
      <c r="CM13" s="243"/>
      <c r="CN13" s="243"/>
      <c r="CO13" s="244"/>
      <c r="CQ13" s="25"/>
      <c r="CR13" s="42" t="s">
        <v>83</v>
      </c>
      <c r="CS13" s="42" t="s">
        <v>95</v>
      </c>
      <c r="CT13" s="42" t="s">
        <v>88</v>
      </c>
      <c r="CU13" s="42" t="s">
        <v>83</v>
      </c>
      <c r="CV13" s="42" t="s">
        <v>95</v>
      </c>
      <c r="CW13" s="42" t="s">
        <v>236</v>
      </c>
      <c r="CY13" s="250" t="s">
        <v>88</v>
      </c>
      <c r="CZ13" s="234" t="s">
        <v>85</v>
      </c>
      <c r="DA13" s="235"/>
      <c r="DB13" s="252" t="s">
        <v>89</v>
      </c>
      <c r="DC13" s="243"/>
      <c r="DD13" s="243"/>
      <c r="DE13" s="243"/>
      <c r="DF13" s="243"/>
      <c r="DG13" s="243"/>
      <c r="DH13" s="243"/>
      <c r="DI13" s="243"/>
      <c r="DJ13" s="243"/>
      <c r="DK13" s="243"/>
      <c r="DL13" s="243"/>
      <c r="DM13" s="243"/>
      <c r="DN13" s="243"/>
      <c r="DO13" s="243"/>
      <c r="DP13" s="243"/>
      <c r="DQ13" s="243"/>
      <c r="DR13" s="243"/>
      <c r="DS13" s="243"/>
      <c r="DT13" s="244"/>
    </row>
    <row r="14" spans="2:124" ht="20.100000000000001" customHeight="1" thickBot="1" x14ac:dyDescent="0.3">
      <c r="C14" s="42">
        <f>SUM(C15:C19)</f>
        <v>0</v>
      </c>
      <c r="D14" s="42">
        <f>SUM(D15:D19)</f>
        <v>0</v>
      </c>
      <c r="E14" s="42">
        <f>SUM(E15:E19)</f>
        <v>0</v>
      </c>
      <c r="F14" s="42">
        <f t="shared" ref="F14:G14" si="0">SUM(F15:F19)</f>
        <v>0</v>
      </c>
      <c r="G14" s="42">
        <f t="shared" si="0"/>
        <v>0</v>
      </c>
      <c r="H14" s="42">
        <f>IF(SUM(F14:G14)=0,0,1)</f>
        <v>0</v>
      </c>
      <c r="J14" s="237"/>
      <c r="K14" s="92" t="s">
        <v>83</v>
      </c>
      <c r="L14" s="93" t="s">
        <v>84</v>
      </c>
      <c r="M14" s="245"/>
      <c r="N14" s="245"/>
      <c r="O14" s="245"/>
      <c r="P14" s="245"/>
      <c r="Q14" s="245"/>
      <c r="R14" s="245"/>
      <c r="S14" s="245"/>
      <c r="T14" s="245"/>
      <c r="U14" s="245"/>
      <c r="V14" s="245"/>
      <c r="W14" s="245"/>
      <c r="X14" s="245"/>
      <c r="Y14" s="245"/>
      <c r="Z14" s="245"/>
      <c r="AA14" s="245"/>
      <c r="AB14" s="245"/>
      <c r="AC14" s="245"/>
      <c r="AD14" s="245"/>
      <c r="AE14" s="246"/>
      <c r="AG14" s="25"/>
      <c r="AH14" s="42">
        <f>SUM(AH15:AH19)</f>
        <v>0</v>
      </c>
      <c r="AI14" s="42">
        <f>SUM(AI15:AI19)</f>
        <v>0</v>
      </c>
      <c r="AJ14" s="42">
        <f>SUM(AJ15:AJ19)</f>
        <v>0</v>
      </c>
      <c r="AK14" s="42">
        <f t="shared" ref="AK14" si="1">SUM(AK15:AK19)</f>
        <v>0</v>
      </c>
      <c r="AL14" s="42">
        <f t="shared" ref="AL14" si="2">SUM(AL15:AL19)</f>
        <v>0</v>
      </c>
      <c r="AM14" s="42">
        <f>IF(SUM(AK14:AL14)=0,0,1)</f>
        <v>0</v>
      </c>
      <c r="AO14" s="237"/>
      <c r="AP14" s="92" t="s">
        <v>83</v>
      </c>
      <c r="AQ14" s="93" t="s">
        <v>84</v>
      </c>
      <c r="AR14" s="245"/>
      <c r="AS14" s="245"/>
      <c r="AT14" s="245"/>
      <c r="AU14" s="245"/>
      <c r="AV14" s="245"/>
      <c r="AW14" s="245"/>
      <c r="AX14" s="245"/>
      <c r="AY14" s="245"/>
      <c r="AZ14" s="245"/>
      <c r="BA14" s="245"/>
      <c r="BB14" s="245"/>
      <c r="BC14" s="245"/>
      <c r="BD14" s="245"/>
      <c r="BE14" s="245"/>
      <c r="BF14" s="245"/>
      <c r="BG14" s="245"/>
      <c r="BH14" s="245"/>
      <c r="BI14" s="245"/>
      <c r="BJ14" s="246"/>
      <c r="BL14" s="25"/>
      <c r="BM14" s="42">
        <f>SUM(BM15:BM19)</f>
        <v>0</v>
      </c>
      <c r="BN14" s="42">
        <f>SUM(BN15:BN19)</f>
        <v>0</v>
      </c>
      <c r="BO14" s="42">
        <f>SUM(BO15:BO19)</f>
        <v>0</v>
      </c>
      <c r="BP14" s="42">
        <f t="shared" ref="BP14" si="3">SUM(BP15:BP19)</f>
        <v>0</v>
      </c>
      <c r="BQ14" s="42">
        <f t="shared" ref="BQ14" si="4">SUM(BQ15:BQ19)</f>
        <v>0</v>
      </c>
      <c r="BR14" s="42">
        <f>IF(SUM(BP14:BQ14)=0,0,1)</f>
        <v>0</v>
      </c>
      <c r="BT14" s="237"/>
      <c r="BU14" s="92" t="s">
        <v>83</v>
      </c>
      <c r="BV14" s="93" t="s">
        <v>84</v>
      </c>
      <c r="BW14" s="245"/>
      <c r="BX14" s="245"/>
      <c r="BY14" s="245"/>
      <c r="BZ14" s="245"/>
      <c r="CA14" s="245"/>
      <c r="CB14" s="245"/>
      <c r="CC14" s="245"/>
      <c r="CD14" s="245"/>
      <c r="CE14" s="245"/>
      <c r="CF14" s="245"/>
      <c r="CG14" s="245"/>
      <c r="CH14" s="245"/>
      <c r="CI14" s="245"/>
      <c r="CJ14" s="245"/>
      <c r="CK14" s="245"/>
      <c r="CL14" s="245"/>
      <c r="CM14" s="245"/>
      <c r="CN14" s="245"/>
      <c r="CO14" s="246"/>
      <c r="CQ14" s="25"/>
      <c r="CR14" s="42">
        <f>SUM(CR15:CR19)</f>
        <v>0</v>
      </c>
      <c r="CS14" s="42">
        <f>SUM(CS15:CS19)</f>
        <v>0</v>
      </c>
      <c r="CT14" s="42">
        <f>SUM(CT15:CT19)</f>
        <v>0</v>
      </c>
      <c r="CU14" s="42">
        <f t="shared" ref="CU14" si="5">SUM(CU15:CU19)</f>
        <v>0</v>
      </c>
      <c r="CV14" s="42">
        <f t="shared" ref="CV14" si="6">SUM(CV15:CV19)</f>
        <v>0</v>
      </c>
      <c r="CW14" s="42">
        <f>IF(SUM(CU14:CV14)=0,0,1)</f>
        <v>0</v>
      </c>
      <c r="CY14" s="251"/>
      <c r="CZ14" s="92" t="s">
        <v>83</v>
      </c>
      <c r="DA14" s="93" t="s">
        <v>84</v>
      </c>
      <c r="DB14" s="253"/>
      <c r="DC14" s="245"/>
      <c r="DD14" s="245"/>
      <c r="DE14" s="245"/>
      <c r="DF14" s="245"/>
      <c r="DG14" s="245"/>
      <c r="DH14" s="245"/>
      <c r="DI14" s="245"/>
      <c r="DJ14" s="245"/>
      <c r="DK14" s="245"/>
      <c r="DL14" s="245"/>
      <c r="DM14" s="245"/>
      <c r="DN14" s="245"/>
      <c r="DO14" s="245"/>
      <c r="DP14" s="245"/>
      <c r="DQ14" s="245"/>
      <c r="DR14" s="245"/>
      <c r="DS14" s="245"/>
      <c r="DT14" s="246"/>
    </row>
    <row r="15" spans="2:124" ht="20.100000000000001" customHeight="1" x14ac:dyDescent="0.25">
      <c r="B15" s="42">
        <f>IF(AND(C15=1,D15=1,L15&lt;K15),2,IF(AND(C15=0,OR(D15=1,E15=1)),3,IF(AND(C15=1,E15=1,D15=0),4,IF(AND(SUM(C15:D15)=2,E15=0,SUM(C16:$E$20)&gt;0),5,IF(OR(SUM(C15:E15)=0,AND(C15=1,D15=0,E15=0),AND(C15=1,D15=1,E15=0,SUM(C16:$E$20)=0),AND(C15=1,D15=1,E15=1)),0)))))</f>
        <v>0</v>
      </c>
      <c r="C15" s="42">
        <f>IF(K15="",0,1)</f>
        <v>0</v>
      </c>
      <c r="D15" s="42">
        <f t="shared" ref="D15:E15" si="7">IF(L15="",0,1)</f>
        <v>0</v>
      </c>
      <c r="E15" s="42">
        <f t="shared" si="7"/>
        <v>0</v>
      </c>
      <c r="F15" s="42">
        <f>IF(K15="",0,IF(OR(DATE(YEAR(K15),MONTH(K15),1)&lt;DATE(DATOS!$F$31,MONTH(DATOS!$F$30&amp;1),1),DATE(YEAR(K15),MONTH(K15),1)&gt;DATE(DATOS!$N$31,MONTH(DATOS!$N$30&amp;1),1)),1,0))</f>
        <v>0</v>
      </c>
      <c r="G15" s="42">
        <f>IF(L15="",0,IF(OR(DATE(YEAR(L15),MONTH(L15),1)&lt;DATE(DATOS!$F$31,MONTH(DATOS!$F$30&amp;1),1),DATE(YEAR(L15),MONTH(L15),1)&gt;DATE(DATOS!$N$31,MONTH(DATOS!$N$30&amp;1),1)),1,0))</f>
        <v>0</v>
      </c>
      <c r="J15" s="94" t="s">
        <v>18</v>
      </c>
      <c r="K15" s="1"/>
      <c r="L15" s="2"/>
      <c r="M15" s="231"/>
      <c r="N15" s="232"/>
      <c r="O15" s="232"/>
      <c r="P15" s="232"/>
      <c r="Q15" s="232"/>
      <c r="R15" s="232"/>
      <c r="S15" s="232"/>
      <c r="T15" s="232"/>
      <c r="U15" s="232"/>
      <c r="V15" s="232"/>
      <c r="W15" s="232"/>
      <c r="X15" s="232"/>
      <c r="Y15" s="232"/>
      <c r="Z15" s="232"/>
      <c r="AA15" s="232"/>
      <c r="AB15" s="232"/>
      <c r="AC15" s="232"/>
      <c r="AD15" s="232"/>
      <c r="AE15" s="233"/>
      <c r="AG15" s="42">
        <f>IF(AND(AH15=1,AI15=1,AQ15&lt;AP15),2,IF(AND(AH15=0,OR(AI15=1,AJ15=1)),3,IF(AND(AH15=1,AJ15=1,AI15=0),4,IF(AND(SUM(AH15:AI15)=2,AJ15=0,SUM(AH16:AJ$20)&gt;0),5,IF(OR(SUM(AH15:AJ15)=0,AND(AH15=1,AI15=0,AJ15=0),AND(AH15=1,AI15=1,AJ15=0,SUM(AH16:AJ$20)=0),AND(AH15=1,AI15=1,AJ15=1)),0)))))</f>
        <v>0</v>
      </c>
      <c r="AH15" s="42">
        <f>IF(AP15="",0,1)</f>
        <v>0</v>
      </c>
      <c r="AI15" s="42">
        <f t="shared" ref="AI15:AI19" si="8">IF(AQ15="",0,1)</f>
        <v>0</v>
      </c>
      <c r="AJ15" s="42">
        <f t="shared" ref="AJ15:AJ19" si="9">IF(AR15="",0,1)</f>
        <v>0</v>
      </c>
      <c r="AK15" s="42">
        <f>IF(AP15="",0,IF(OR(DATE(YEAR(AP15),MONTH(AP15),1)&lt;DATE(DATOS!$F$31,MONTH(DATOS!$F$30&amp;1),1),DATE(YEAR(AP15),MONTH(AP15),1)&gt;DATE(DATOS!$N$31,MONTH(DATOS!$N$30&amp;1),1)),1,0))</f>
        <v>0</v>
      </c>
      <c r="AL15" s="42">
        <f>IF(AQ15="",0,IF(OR(DATE(YEAR(AQ15),MONTH(AQ15),1)&lt;DATE(DATOS!$F$31,MONTH(DATOS!$F$30&amp;1),1),DATE(YEAR(AQ15),MONTH(AQ15),1)&gt;DATE(DATOS!$N$31,MONTH(DATOS!$N$30&amp;1),1)),1,0))</f>
        <v>0</v>
      </c>
      <c r="AO15" s="94" t="s">
        <v>37</v>
      </c>
      <c r="AP15" s="1"/>
      <c r="AQ15" s="2"/>
      <c r="AR15" s="231"/>
      <c r="AS15" s="232"/>
      <c r="AT15" s="232"/>
      <c r="AU15" s="232"/>
      <c r="AV15" s="232"/>
      <c r="AW15" s="232"/>
      <c r="AX15" s="232"/>
      <c r="AY15" s="232"/>
      <c r="AZ15" s="232"/>
      <c r="BA15" s="232"/>
      <c r="BB15" s="232"/>
      <c r="BC15" s="232"/>
      <c r="BD15" s="232"/>
      <c r="BE15" s="232"/>
      <c r="BF15" s="232"/>
      <c r="BG15" s="232"/>
      <c r="BH15" s="232"/>
      <c r="BI15" s="232"/>
      <c r="BJ15" s="233"/>
      <c r="BL15" s="42">
        <f>IF(AND(BM15=1,BN15=1,BV15&lt;BU15),2,IF(AND(BM15=0,OR(BN15=1,BO15=1)),3,IF(AND(BM15=1,BO15=1,BN15=0),4,IF(AND(SUM(BM15:BN15)=2,BO15=0,SUM(BM16:$BO$20)&gt;0),5,IF(OR(SUM(BM15:BO15)=0,AND(BM15=1,BN15=0,BO15=0),AND(BM15=1,BN15=1,BO15=0,SUM(BM16:$BO$20)=0),AND(BM15=1,BN15=1,BO15=1)),0)))))</f>
        <v>0</v>
      </c>
      <c r="BM15" s="42">
        <f>IF(BU15="",0,1)</f>
        <v>0</v>
      </c>
      <c r="BN15" s="42">
        <f t="shared" ref="BN15:BN19" si="10">IF(BV15="",0,1)</f>
        <v>0</v>
      </c>
      <c r="BO15" s="42">
        <f t="shared" ref="BO15:BO19" si="11">IF(BW15="",0,1)</f>
        <v>0</v>
      </c>
      <c r="BP15" s="42">
        <f>IF(BU15="",0,IF(OR(DATE(YEAR(BU15),MONTH(BU15),1)&lt;DATE(DATOS!$F$31,MONTH(DATOS!$F$30&amp;1),1),DATE(YEAR(BU15),MONTH(BU15),1)&gt;DATE(DATOS!$N$31,MONTH(DATOS!$N$30&amp;1),1)),1,0))</f>
        <v>0</v>
      </c>
      <c r="BQ15" s="42">
        <f>IF(BV15="",0,IF(OR(DATE(YEAR(BV15),MONTH(BV15),1)&lt;DATE(DATOS!$F$31,MONTH(DATOS!$F$30&amp;1),1),DATE(YEAR(BV15),MONTH(BV15),1)&gt;DATE(DATOS!$N$31,MONTH(DATOS!$N$30&amp;1),1)),1,0))</f>
        <v>0</v>
      </c>
      <c r="BT15" s="94" t="s">
        <v>58</v>
      </c>
      <c r="BU15" s="1"/>
      <c r="BV15" s="2"/>
      <c r="BW15" s="231"/>
      <c r="BX15" s="232"/>
      <c r="BY15" s="232"/>
      <c r="BZ15" s="232"/>
      <c r="CA15" s="232"/>
      <c r="CB15" s="232"/>
      <c r="CC15" s="232"/>
      <c r="CD15" s="232"/>
      <c r="CE15" s="232"/>
      <c r="CF15" s="232"/>
      <c r="CG15" s="232"/>
      <c r="CH15" s="232"/>
      <c r="CI15" s="232"/>
      <c r="CJ15" s="232"/>
      <c r="CK15" s="232"/>
      <c r="CL15" s="232"/>
      <c r="CM15" s="232"/>
      <c r="CN15" s="232"/>
      <c r="CO15" s="233"/>
      <c r="CQ15" s="42">
        <f>IF(AND(CR15=1,CS15=1,DA15&lt;CZ15),2,IF(AND(CR15=0,OR(CS15=1,CT15=1)),3,IF(AND(CR15=1,CT15=1,CS15=0),4,IF(AND(SUM(CR15:CS15)=2,CT15=0,SUM(CR16:$CT$20)&gt;0),5,IF(OR(SUM(CR15:CT15)=0,AND(CR15=1,CS15=0,CT15=0),AND(CR15=1,CS15=1,CT15=0,SUM(CR16:$CT$20)=0),AND(CR15=1,CS15=1,CT15=1)),0)))))</f>
        <v>0</v>
      </c>
      <c r="CR15" s="42">
        <f>IF(CZ15="",0,1)</f>
        <v>0</v>
      </c>
      <c r="CS15" s="42">
        <f t="shared" ref="CS15:CS19" si="12">IF(DA15="",0,1)</f>
        <v>0</v>
      </c>
      <c r="CT15" s="42">
        <f t="shared" ref="CT15:CT19" si="13">IF(DB15="",0,1)</f>
        <v>0</v>
      </c>
      <c r="CU15" s="42">
        <f>IF(CZ15="",0,IF(OR(DATE(YEAR(CZ15),MONTH(CZ15),1)&lt;DATE(DATOS!$F$31,MONTH(DATOS!$F$30&amp;1),1),DATE(YEAR(CZ15),MONTH(CZ15),1)&gt;DATE(DATOS!$N$31,MONTH(DATOS!$N$30&amp;1),1)),1,0))</f>
        <v>0</v>
      </c>
      <c r="CV15" s="42">
        <f>IF(DA15="",0,IF(OR(DATE(YEAR(DA15),MONTH(DA15),1)&lt;DATE(DATOS!$F$31,MONTH(DATOS!$F$30&amp;1),1),DATE(YEAR(DA15),MONTH(DA15),1)&gt;DATE(DATOS!$N$31,MONTH(DATOS!$N$30&amp;1),1)),1,0))</f>
        <v>0</v>
      </c>
      <c r="CW15" s="25"/>
      <c r="CX15" s="25"/>
      <c r="CY15" s="94" t="s">
        <v>73</v>
      </c>
      <c r="CZ15" s="1"/>
      <c r="DA15" s="2"/>
      <c r="DB15" s="231"/>
      <c r="DC15" s="232"/>
      <c r="DD15" s="232"/>
      <c r="DE15" s="232"/>
      <c r="DF15" s="232"/>
      <c r="DG15" s="232"/>
      <c r="DH15" s="232"/>
      <c r="DI15" s="232"/>
      <c r="DJ15" s="232"/>
      <c r="DK15" s="232"/>
      <c r="DL15" s="232"/>
      <c r="DM15" s="232"/>
      <c r="DN15" s="232"/>
      <c r="DO15" s="232"/>
      <c r="DP15" s="232"/>
      <c r="DQ15" s="232"/>
      <c r="DR15" s="232"/>
      <c r="DS15" s="232"/>
      <c r="DT15" s="233"/>
    </row>
    <row r="16" spans="2:124" ht="20.100000000000001" customHeight="1" x14ac:dyDescent="0.25">
      <c r="B16" s="42">
        <f>IF(AND(C16=1,D16=1,L16&lt;K16),2,IF(AND(C16=0,OR(D16=1,E16=1)),3,IF(AND(C16=1,E16=1,D16=0),4,IF(AND(SUM(C16:D16)=2,E16=0,SUM(C17:$E$20)&gt;0),5,IF(OR(SUM(C16:E16)=0,AND(C16=1,D16=0,E16=0),AND(C16=1,D16=1,E16=0,SUM(C17:$E$20)=0),AND(C16=1,D16=1,E16=1)),0)))))</f>
        <v>0</v>
      </c>
      <c r="C16" s="42">
        <f t="shared" ref="C16:C19" si="14">IF(K16="",0,1)</f>
        <v>0</v>
      </c>
      <c r="D16" s="42">
        <f t="shared" ref="D16:D19" si="15">IF(L16="",0,1)</f>
        <v>0</v>
      </c>
      <c r="E16" s="42">
        <f t="shared" ref="E16:E19" si="16">IF(M16="",0,1)</f>
        <v>0</v>
      </c>
      <c r="F16" s="42">
        <f>IF(K16="",0,IF(OR(DATE(YEAR(K16),MONTH(K16),1)&lt;DATE(DATOS!$F$31,MONTH(DATOS!$F$30&amp;1),1),DATE(YEAR(K16),MONTH(K16),1)&gt;DATE(DATOS!$N$31,MONTH(DATOS!$N$30&amp;1),1)),1,0))</f>
        <v>0</v>
      </c>
      <c r="G16" s="42">
        <f>IF(L16="",0,IF(OR(DATE(YEAR(L16),MONTH(L16),1)&lt;DATE(DATOS!$F$31,MONTH(DATOS!$F$30&amp;1),1),DATE(YEAR(L16),MONTH(L16),1)&gt;DATE(DATOS!$N$31,MONTH(DATOS!$N$30&amp;1),1)),1,0))</f>
        <v>0</v>
      </c>
      <c r="J16" s="94" t="s">
        <v>19</v>
      </c>
      <c r="K16" s="1"/>
      <c r="L16" s="2"/>
      <c r="M16" s="228"/>
      <c r="N16" s="229"/>
      <c r="O16" s="229"/>
      <c r="P16" s="229"/>
      <c r="Q16" s="229"/>
      <c r="R16" s="229"/>
      <c r="S16" s="229"/>
      <c r="T16" s="229"/>
      <c r="U16" s="229"/>
      <c r="V16" s="229"/>
      <c r="W16" s="229"/>
      <c r="X16" s="229"/>
      <c r="Y16" s="229"/>
      <c r="Z16" s="229"/>
      <c r="AA16" s="229"/>
      <c r="AB16" s="229"/>
      <c r="AC16" s="229"/>
      <c r="AD16" s="229"/>
      <c r="AE16" s="230"/>
      <c r="AG16" s="42">
        <f>IF(AND(AH16=1,AI16=1,AQ16&lt;AP16),2,IF(AND(AH16=0,OR(AI16=1,AJ16=1)),3,IF(AND(AH16=1,AJ16=1,AI16=0),4,IF(AND(SUM(AH16:AI16)=2,AJ16=0,SUM(AH17:AJ$20)&gt;0),5,IF(OR(SUM(AH16:AJ16)=0,AND(AH16=1,AI16=0,AJ16=0),AND(AH16=1,AI16=1,AJ16=0,SUM(AH17:AJ$20)=0),AND(AH16=1,AI16=1,AJ16=1)),0)))))</f>
        <v>0</v>
      </c>
      <c r="AH16" s="42">
        <f t="shared" ref="AH16:AH19" si="17">IF(AP16="",0,1)</f>
        <v>0</v>
      </c>
      <c r="AI16" s="42">
        <f t="shared" si="8"/>
        <v>0</v>
      </c>
      <c r="AJ16" s="42">
        <f t="shared" si="9"/>
        <v>0</v>
      </c>
      <c r="AK16" s="42">
        <f>IF(AP16="",0,IF(OR(DATE(YEAR(AP16),MONTH(AP16),1)&lt;DATE(DATOS!$F$31,MONTH(DATOS!$F$30&amp;1),1),DATE(YEAR(AP16),MONTH(AP16),1)&gt;DATE(DATOS!$N$31,MONTH(DATOS!$N$30&amp;1),1)),1,0))</f>
        <v>0</v>
      </c>
      <c r="AL16" s="42">
        <f>IF(AQ16="",0,IF(OR(DATE(YEAR(AQ16),MONTH(AQ16),1)&lt;DATE(DATOS!$F$31,MONTH(DATOS!$F$30&amp;1),1),DATE(YEAR(AQ16),MONTH(AQ16),1)&gt;DATE(DATOS!$N$31,MONTH(DATOS!$N$30&amp;1),1)),1,0))</f>
        <v>0</v>
      </c>
      <c r="AO16" s="94" t="s">
        <v>38</v>
      </c>
      <c r="AP16" s="1"/>
      <c r="AQ16" s="2"/>
      <c r="AR16" s="228"/>
      <c r="AS16" s="229"/>
      <c r="AT16" s="229"/>
      <c r="AU16" s="229"/>
      <c r="AV16" s="229"/>
      <c r="AW16" s="229"/>
      <c r="AX16" s="229"/>
      <c r="AY16" s="229"/>
      <c r="AZ16" s="229"/>
      <c r="BA16" s="229"/>
      <c r="BB16" s="229"/>
      <c r="BC16" s="229"/>
      <c r="BD16" s="229"/>
      <c r="BE16" s="229"/>
      <c r="BF16" s="229"/>
      <c r="BG16" s="229"/>
      <c r="BH16" s="229"/>
      <c r="BI16" s="229"/>
      <c r="BJ16" s="230"/>
      <c r="BL16" s="42">
        <f>IF(AND(BM16=1,BN16=1,BV16&lt;BU16),2,IF(AND(BM16=0,OR(BN16=1,BO16=1)),3,IF(AND(BM16=1,BO16=1,BN16=0),4,IF(AND(SUM(BM16:BN16)=2,BO16=0,SUM(BM17:$BO$20)&gt;0),5,IF(OR(SUM(BM16:BO16)=0,AND(BM16=1,BN16=0,BO16=0),AND(BM16=1,BN16=1,BO16=0,SUM(BM17:$BO$20)=0),AND(BM16=1,BN16=1,BO16=1)),0)))))</f>
        <v>0</v>
      </c>
      <c r="BM16" s="42">
        <f t="shared" ref="BM16:BM19" si="18">IF(BU16="",0,1)</f>
        <v>0</v>
      </c>
      <c r="BN16" s="42">
        <f t="shared" si="10"/>
        <v>0</v>
      </c>
      <c r="BO16" s="42">
        <f t="shared" si="11"/>
        <v>0</v>
      </c>
      <c r="BP16" s="42">
        <f>IF(BU16="",0,IF(OR(DATE(YEAR(BU16),MONTH(BU16),1)&lt;DATE(DATOS!$F$31,MONTH(DATOS!$F$30&amp;1),1),DATE(YEAR(BU16),MONTH(BU16),1)&gt;DATE(DATOS!$N$31,MONTH(DATOS!$N$30&amp;1),1)),1,0))</f>
        <v>0</v>
      </c>
      <c r="BQ16" s="42">
        <f>IF(BV16="",0,IF(OR(DATE(YEAR(BV16),MONTH(BV16),1)&lt;DATE(DATOS!$F$31,MONTH(DATOS!$F$30&amp;1),1),DATE(YEAR(BV16),MONTH(BV16),1)&gt;DATE(DATOS!$N$31,MONTH(DATOS!$N$30&amp;1),1)),1,0))</f>
        <v>0</v>
      </c>
      <c r="BT16" s="94" t="s">
        <v>59</v>
      </c>
      <c r="BU16" s="1"/>
      <c r="BV16" s="2"/>
      <c r="BW16" s="228"/>
      <c r="BX16" s="229"/>
      <c r="BY16" s="229"/>
      <c r="BZ16" s="229"/>
      <c r="CA16" s="229"/>
      <c r="CB16" s="229"/>
      <c r="CC16" s="229"/>
      <c r="CD16" s="229"/>
      <c r="CE16" s="229"/>
      <c r="CF16" s="229"/>
      <c r="CG16" s="229"/>
      <c r="CH16" s="229"/>
      <c r="CI16" s="229"/>
      <c r="CJ16" s="229"/>
      <c r="CK16" s="229"/>
      <c r="CL16" s="229"/>
      <c r="CM16" s="229"/>
      <c r="CN16" s="229"/>
      <c r="CO16" s="230"/>
      <c r="CQ16" s="42">
        <f>IF(AND(CR16=1,CS16=1,DA16&lt;CZ16),2,IF(AND(CR16=0,OR(CS16=1,CT16=1)),3,IF(AND(CR16=1,CT16=1,CS16=0),4,IF(AND(SUM(CR16:CS16)=2,CT16=0,SUM(CR17:$CT$20)&gt;0),5,IF(OR(SUM(CR16:CT16)=0,AND(CR16=1,CS16=0,CT16=0),AND(CR16=1,CS16=1,CT16=0,SUM(CR17:$CT$20)=0),AND(CR16=1,CS16=1,CT16=1)),0)))))</f>
        <v>0</v>
      </c>
      <c r="CR16" s="42">
        <f t="shared" ref="CR16:CR19" si="19">IF(CZ16="",0,1)</f>
        <v>0</v>
      </c>
      <c r="CS16" s="42">
        <f t="shared" si="12"/>
        <v>0</v>
      </c>
      <c r="CT16" s="42">
        <f t="shared" si="13"/>
        <v>0</v>
      </c>
      <c r="CU16" s="42">
        <f>IF(CZ16="",0,IF(OR(DATE(YEAR(CZ16),MONTH(CZ16),1)&lt;DATE(DATOS!$F$31,MONTH(DATOS!$F$30&amp;1),1),DATE(YEAR(CZ16),MONTH(CZ16),1)&gt;DATE(DATOS!$N$31,MONTH(DATOS!$N$30&amp;1),1)),1,0))</f>
        <v>0</v>
      </c>
      <c r="CV16" s="42">
        <f>IF(DA16="",0,IF(OR(DATE(YEAR(DA16),MONTH(DA16),1)&lt;DATE(DATOS!$F$31,MONTH(DATOS!$F$30&amp;1),1),DATE(YEAR(DA16),MONTH(DA16),1)&gt;DATE(DATOS!$N$31,MONTH(DATOS!$N$30&amp;1),1)),1,0))</f>
        <v>0</v>
      </c>
      <c r="CW16" s="25"/>
      <c r="CX16" s="25"/>
      <c r="CY16" s="94" t="s">
        <v>74</v>
      </c>
      <c r="CZ16" s="1"/>
      <c r="DA16" s="2"/>
      <c r="DB16" s="228"/>
      <c r="DC16" s="229"/>
      <c r="DD16" s="229"/>
      <c r="DE16" s="229"/>
      <c r="DF16" s="229"/>
      <c r="DG16" s="229"/>
      <c r="DH16" s="229"/>
      <c r="DI16" s="229"/>
      <c r="DJ16" s="229"/>
      <c r="DK16" s="229"/>
      <c r="DL16" s="229"/>
      <c r="DM16" s="229"/>
      <c r="DN16" s="229"/>
      <c r="DO16" s="229"/>
      <c r="DP16" s="229"/>
      <c r="DQ16" s="229"/>
      <c r="DR16" s="229"/>
      <c r="DS16" s="229"/>
      <c r="DT16" s="230"/>
    </row>
    <row r="17" spans="2:124" ht="20.100000000000001" customHeight="1" x14ac:dyDescent="0.25">
      <c r="B17" s="42">
        <f>IF(AND(C17=1,D17=1,L17&lt;K17),2,IF(AND(C17=0,OR(D17=1,E17=1)),3,IF(AND(C17=1,E17=1,D17=0),4,IF(AND(SUM(C17:D17)=2,E17=0,SUM(C18:$E$20)&gt;0),5,IF(OR(SUM(C17:E17)=0,AND(C17=1,D17=0,E17=0),AND(C17=1,D17=1,E17=0,SUM(C18:$E$20)=0),AND(C17=1,D17=1,E17=1)),0)))))</f>
        <v>0</v>
      </c>
      <c r="C17" s="42">
        <f t="shared" si="14"/>
        <v>0</v>
      </c>
      <c r="D17" s="42">
        <f t="shared" si="15"/>
        <v>0</v>
      </c>
      <c r="E17" s="42">
        <f t="shared" si="16"/>
        <v>0</v>
      </c>
      <c r="F17" s="42">
        <f>IF(K17="",0,IF(OR(DATE(YEAR(K17),MONTH(K17),1)&lt;DATE(DATOS!$F$31,MONTH(DATOS!$F$30&amp;1),1),DATE(YEAR(K17),MONTH(K17),1)&gt;DATE(DATOS!$N$31,MONTH(DATOS!$N$30&amp;1),1)),1,0))</f>
        <v>0</v>
      </c>
      <c r="G17" s="42">
        <f>IF(L17="",0,IF(OR(DATE(YEAR(L17),MONTH(L17),1)&lt;DATE(DATOS!$F$31,MONTH(DATOS!$F$30&amp;1),1),DATE(YEAR(L17),MONTH(L17),1)&gt;DATE(DATOS!$N$31,MONTH(DATOS!$N$30&amp;1),1)),1,0))</f>
        <v>0</v>
      </c>
      <c r="J17" s="94" t="s">
        <v>20</v>
      </c>
      <c r="K17" s="1"/>
      <c r="L17" s="2"/>
      <c r="M17" s="228"/>
      <c r="N17" s="229"/>
      <c r="O17" s="229"/>
      <c r="P17" s="229"/>
      <c r="Q17" s="229"/>
      <c r="R17" s="229"/>
      <c r="S17" s="229"/>
      <c r="T17" s="229"/>
      <c r="U17" s="229"/>
      <c r="V17" s="229"/>
      <c r="W17" s="229"/>
      <c r="X17" s="229"/>
      <c r="Y17" s="229"/>
      <c r="Z17" s="229"/>
      <c r="AA17" s="229"/>
      <c r="AB17" s="229"/>
      <c r="AC17" s="229"/>
      <c r="AD17" s="229"/>
      <c r="AE17" s="230"/>
      <c r="AG17" s="42">
        <f>IF(AND(AH17=1,AI17=1,AQ17&lt;AP17),2,IF(AND(AH17=0,OR(AI17=1,AJ17=1)),3,IF(AND(AH17=1,AJ17=1,AI17=0),4,IF(AND(SUM(AH17:AI17)=2,AJ17=0,SUM(AH18:AJ$20)&gt;0),5,IF(OR(SUM(AH17:AJ17)=0,AND(AH17=1,AI17=0,AJ17=0),AND(AH17=1,AI17=1,AJ17=0,SUM(AH18:AJ$20)=0),AND(AH17=1,AI17=1,AJ17=1)),0)))))</f>
        <v>0</v>
      </c>
      <c r="AH17" s="42">
        <f t="shared" si="17"/>
        <v>0</v>
      </c>
      <c r="AI17" s="42">
        <f t="shared" si="8"/>
        <v>0</v>
      </c>
      <c r="AJ17" s="42">
        <f t="shared" si="9"/>
        <v>0</v>
      </c>
      <c r="AK17" s="42">
        <f>IF(AP17="",0,IF(OR(DATE(YEAR(AP17),MONTH(AP17),1)&lt;DATE(DATOS!$F$31,MONTH(DATOS!$F$30&amp;1),1),DATE(YEAR(AP17),MONTH(AP17),1)&gt;DATE(DATOS!$N$31,MONTH(DATOS!$N$30&amp;1),1)),1,0))</f>
        <v>0</v>
      </c>
      <c r="AL17" s="42">
        <f>IF(AQ17="",0,IF(OR(DATE(YEAR(AQ17),MONTH(AQ17),1)&lt;DATE(DATOS!$F$31,MONTH(DATOS!$F$30&amp;1),1),DATE(YEAR(AQ17),MONTH(AQ17),1)&gt;DATE(DATOS!$N$31,MONTH(DATOS!$N$30&amp;1),1)),1,0))</f>
        <v>0</v>
      </c>
      <c r="AO17" s="94" t="s">
        <v>39</v>
      </c>
      <c r="AP17" s="1"/>
      <c r="AQ17" s="2"/>
      <c r="AR17" s="228"/>
      <c r="AS17" s="229"/>
      <c r="AT17" s="229"/>
      <c r="AU17" s="229"/>
      <c r="AV17" s="229"/>
      <c r="AW17" s="229"/>
      <c r="AX17" s="229"/>
      <c r="AY17" s="229"/>
      <c r="AZ17" s="229"/>
      <c r="BA17" s="229"/>
      <c r="BB17" s="229"/>
      <c r="BC17" s="229"/>
      <c r="BD17" s="229"/>
      <c r="BE17" s="229"/>
      <c r="BF17" s="229"/>
      <c r="BG17" s="229"/>
      <c r="BH17" s="229"/>
      <c r="BI17" s="229"/>
      <c r="BJ17" s="230"/>
      <c r="BL17" s="42">
        <f>IF(AND(BM17=1,BN17=1,BV17&lt;BU17),2,IF(AND(BM17=0,OR(BN17=1,BO17=1)),3,IF(AND(BM17=1,BO17=1,BN17=0),4,IF(AND(SUM(BM17:BN17)=2,BO17=0,SUM(BM18:$BO$20)&gt;0),5,IF(OR(SUM(BM17:BO17)=0,AND(BM17=1,BN17=0,BO17=0),AND(BM17=1,BN17=1,BO17=0,SUM(BM18:$BO$20)=0),AND(BM17=1,BN17=1,BO17=1)),0)))))</f>
        <v>0</v>
      </c>
      <c r="BM17" s="42">
        <f t="shared" si="18"/>
        <v>0</v>
      </c>
      <c r="BN17" s="42">
        <f t="shared" si="10"/>
        <v>0</v>
      </c>
      <c r="BO17" s="42">
        <f t="shared" si="11"/>
        <v>0</v>
      </c>
      <c r="BP17" s="42">
        <f>IF(BU17="",0,IF(OR(DATE(YEAR(BU17),MONTH(BU17),1)&lt;DATE(DATOS!$F$31,MONTH(DATOS!$F$30&amp;1),1),DATE(YEAR(BU17),MONTH(BU17),1)&gt;DATE(DATOS!$N$31,MONTH(DATOS!$N$30&amp;1),1)),1,0))</f>
        <v>0</v>
      </c>
      <c r="BQ17" s="42">
        <f>IF(BV17="",0,IF(OR(DATE(YEAR(BV17),MONTH(BV17),1)&lt;DATE(DATOS!$F$31,MONTH(DATOS!$F$30&amp;1),1),DATE(YEAR(BV17),MONTH(BV17),1)&gt;DATE(DATOS!$N$31,MONTH(DATOS!$N$30&amp;1),1)),1,0))</f>
        <v>0</v>
      </c>
      <c r="BT17" s="94" t="s">
        <v>60</v>
      </c>
      <c r="BU17" s="1"/>
      <c r="BV17" s="2"/>
      <c r="BW17" s="228"/>
      <c r="BX17" s="229"/>
      <c r="BY17" s="229"/>
      <c r="BZ17" s="229"/>
      <c r="CA17" s="229"/>
      <c r="CB17" s="229"/>
      <c r="CC17" s="229"/>
      <c r="CD17" s="229"/>
      <c r="CE17" s="229"/>
      <c r="CF17" s="229"/>
      <c r="CG17" s="229"/>
      <c r="CH17" s="229"/>
      <c r="CI17" s="229"/>
      <c r="CJ17" s="229"/>
      <c r="CK17" s="229"/>
      <c r="CL17" s="229"/>
      <c r="CM17" s="229"/>
      <c r="CN17" s="229"/>
      <c r="CO17" s="230"/>
      <c r="CQ17" s="42">
        <f>IF(AND(CR17=1,CS17=1,DA17&lt;CZ17),2,IF(AND(CR17=0,OR(CS17=1,CT17=1)),3,IF(AND(CR17=1,CT17=1,CS17=0),4,IF(AND(SUM(CR17:CS17)=2,CT17=0,SUM(CR18:$CT$20)&gt;0),5,IF(OR(SUM(CR17:CT17)=0,AND(CR17=1,CS17=0,CT17=0),AND(CR17=1,CS17=1,CT17=0,SUM(CR18:$CT$20)=0),AND(CR17=1,CS17=1,CT17=1)),0)))))</f>
        <v>0</v>
      </c>
      <c r="CR17" s="42">
        <f t="shared" si="19"/>
        <v>0</v>
      </c>
      <c r="CS17" s="42">
        <f t="shared" si="12"/>
        <v>0</v>
      </c>
      <c r="CT17" s="42">
        <f t="shared" si="13"/>
        <v>0</v>
      </c>
      <c r="CU17" s="42">
        <f>IF(CZ17="",0,IF(OR(DATE(YEAR(CZ17),MONTH(CZ17),1)&lt;DATE(DATOS!$F$31,MONTH(DATOS!$F$30&amp;1),1),DATE(YEAR(CZ17),MONTH(CZ17),1)&gt;DATE(DATOS!$N$31,MONTH(DATOS!$N$30&amp;1),1)),1,0))</f>
        <v>0</v>
      </c>
      <c r="CV17" s="42">
        <f>IF(DA17="",0,IF(OR(DATE(YEAR(DA17),MONTH(DA17),1)&lt;DATE(DATOS!$F$31,MONTH(DATOS!$F$30&amp;1),1),DATE(YEAR(DA17),MONTH(DA17),1)&gt;DATE(DATOS!$N$31,MONTH(DATOS!$N$30&amp;1),1)),1,0))</f>
        <v>0</v>
      </c>
      <c r="CW17" s="25"/>
      <c r="CX17" s="25"/>
      <c r="CY17" s="94" t="s">
        <v>75</v>
      </c>
      <c r="CZ17" s="1"/>
      <c r="DA17" s="2"/>
      <c r="DB17" s="228"/>
      <c r="DC17" s="229"/>
      <c r="DD17" s="229"/>
      <c r="DE17" s="229"/>
      <c r="DF17" s="229"/>
      <c r="DG17" s="229"/>
      <c r="DH17" s="229"/>
      <c r="DI17" s="229"/>
      <c r="DJ17" s="229"/>
      <c r="DK17" s="229"/>
      <c r="DL17" s="229"/>
      <c r="DM17" s="229"/>
      <c r="DN17" s="229"/>
      <c r="DO17" s="229"/>
      <c r="DP17" s="229"/>
      <c r="DQ17" s="229"/>
      <c r="DR17" s="229"/>
      <c r="DS17" s="229"/>
      <c r="DT17" s="230"/>
    </row>
    <row r="18" spans="2:124" ht="20.100000000000001" customHeight="1" x14ac:dyDescent="0.25">
      <c r="B18" s="42">
        <f>IF(AND(C18=1,D18=1,L18&lt;K18),2,IF(AND(C18=0,OR(D18=1,E18=1)),3,IF(AND(C18=1,E18=1,D18=0),4,IF(AND(SUM(C18:D18)=2,E18=0,SUM(C19:$E$20)&gt;0),5,IF(OR(SUM(C18:E18)=0,AND(C18=1,D18=0,E18=0),AND(C18=1,D18=1,E18=0,SUM(C19:$E$20)=0),AND(C18=1,D18=1,E18=1)),0)))))</f>
        <v>0</v>
      </c>
      <c r="C18" s="42">
        <f t="shared" si="14"/>
        <v>0</v>
      </c>
      <c r="D18" s="42">
        <f t="shared" si="15"/>
        <v>0</v>
      </c>
      <c r="E18" s="42">
        <f t="shared" si="16"/>
        <v>0</v>
      </c>
      <c r="F18" s="42">
        <f>IF(K18="",0,IF(OR(DATE(YEAR(K18),MONTH(K18),1)&lt;DATE(DATOS!$F$31,MONTH(DATOS!$F$30&amp;1),1),DATE(YEAR(K18),MONTH(K18),1)&gt;DATE(DATOS!$N$31,MONTH(DATOS!$N$30&amp;1),1)),1,0))</f>
        <v>0</v>
      </c>
      <c r="G18" s="42">
        <f>IF(L18="",0,IF(OR(DATE(YEAR(L18),MONTH(L18),1)&lt;DATE(DATOS!$F$31,MONTH(DATOS!$F$30&amp;1),1),DATE(YEAR(L18),MONTH(L18),1)&gt;DATE(DATOS!$N$31,MONTH(DATOS!$N$30&amp;1),1)),1,0))</f>
        <v>0</v>
      </c>
      <c r="J18" s="94" t="s">
        <v>21</v>
      </c>
      <c r="K18" s="1"/>
      <c r="L18" s="2"/>
      <c r="M18" s="228"/>
      <c r="N18" s="229"/>
      <c r="O18" s="229"/>
      <c r="P18" s="229"/>
      <c r="Q18" s="229"/>
      <c r="R18" s="229"/>
      <c r="S18" s="229"/>
      <c r="T18" s="229"/>
      <c r="U18" s="229"/>
      <c r="V18" s="229"/>
      <c r="W18" s="229"/>
      <c r="X18" s="229"/>
      <c r="Y18" s="229"/>
      <c r="Z18" s="229"/>
      <c r="AA18" s="229"/>
      <c r="AB18" s="229"/>
      <c r="AC18" s="229"/>
      <c r="AD18" s="229"/>
      <c r="AE18" s="230"/>
      <c r="AG18" s="42">
        <f>IF(AND(AH18=1,AI18=1,AQ18&lt;AP18),2,IF(AND(AH18=0,OR(AI18=1,AJ18=1)),3,IF(AND(AH18=1,AJ18=1,AI18=0),4,IF(AND(SUM(AH18:AI18)=2,AJ18=0,SUM(AH19:AJ$20)&gt;0),5,IF(OR(SUM(AH18:AJ18)=0,AND(AH18=1,AI18=0,AJ18=0),AND(AH18=1,AI18=1,AJ18=0,SUM(AH19:AJ$20)=0),AND(AH18=1,AI18=1,AJ18=1)),0)))))</f>
        <v>0</v>
      </c>
      <c r="AH18" s="42">
        <f t="shared" si="17"/>
        <v>0</v>
      </c>
      <c r="AI18" s="42">
        <f t="shared" si="8"/>
        <v>0</v>
      </c>
      <c r="AJ18" s="42">
        <f t="shared" si="9"/>
        <v>0</v>
      </c>
      <c r="AK18" s="42">
        <f>IF(AP18="",0,IF(OR(DATE(YEAR(AP18),MONTH(AP18),1)&lt;DATE(DATOS!$F$31,MONTH(DATOS!$F$30&amp;1),1),DATE(YEAR(AP18),MONTH(AP18),1)&gt;DATE(DATOS!$N$31,MONTH(DATOS!$N$30&amp;1),1)),1,0))</f>
        <v>0</v>
      </c>
      <c r="AL18" s="42">
        <f>IF(AQ18="",0,IF(OR(DATE(YEAR(AQ18),MONTH(AQ18),1)&lt;DATE(DATOS!$F$31,MONTH(DATOS!$F$30&amp;1),1),DATE(YEAR(AQ18),MONTH(AQ18),1)&gt;DATE(DATOS!$N$31,MONTH(DATOS!$N$30&amp;1),1)),1,0))</f>
        <v>0</v>
      </c>
      <c r="AO18" s="94" t="s">
        <v>40</v>
      </c>
      <c r="AP18" s="1"/>
      <c r="AQ18" s="2"/>
      <c r="AR18" s="228"/>
      <c r="AS18" s="229"/>
      <c r="AT18" s="229"/>
      <c r="AU18" s="229"/>
      <c r="AV18" s="229"/>
      <c r="AW18" s="229"/>
      <c r="AX18" s="229"/>
      <c r="AY18" s="229"/>
      <c r="AZ18" s="229"/>
      <c r="BA18" s="229"/>
      <c r="BB18" s="229"/>
      <c r="BC18" s="229"/>
      <c r="BD18" s="229"/>
      <c r="BE18" s="229"/>
      <c r="BF18" s="229"/>
      <c r="BG18" s="229"/>
      <c r="BH18" s="229"/>
      <c r="BI18" s="229"/>
      <c r="BJ18" s="230"/>
      <c r="BL18" s="42">
        <f>IF(AND(BM18=1,BN18=1,BV18&lt;BU18),2,IF(AND(BM18=0,OR(BN18=1,BO18=1)),3,IF(AND(BM18=1,BO18=1,BN18=0),4,IF(AND(SUM(BM18:BN18)=2,BO18=0,SUM(BM19:$BO$20)&gt;0),5,IF(OR(SUM(BM18:BO18)=0,AND(BM18=1,BN18=0,BO18=0),AND(BM18=1,BN18=1,BO18=0,SUM(BM19:$BO$20)=0),AND(BM18=1,BN18=1,BO18=1)),0)))))</f>
        <v>0</v>
      </c>
      <c r="BM18" s="42">
        <f t="shared" si="18"/>
        <v>0</v>
      </c>
      <c r="BN18" s="42">
        <f t="shared" si="10"/>
        <v>0</v>
      </c>
      <c r="BO18" s="42">
        <f t="shared" si="11"/>
        <v>0</v>
      </c>
      <c r="BP18" s="42">
        <f>IF(BU18="",0,IF(OR(DATE(YEAR(BU18),MONTH(BU18),1)&lt;DATE(DATOS!$F$31,MONTH(DATOS!$F$30&amp;1),1),DATE(YEAR(BU18),MONTH(BU18),1)&gt;DATE(DATOS!$N$31,MONTH(DATOS!$N$30&amp;1),1)),1,0))</f>
        <v>0</v>
      </c>
      <c r="BQ18" s="42">
        <f>IF(BV18="",0,IF(OR(DATE(YEAR(BV18),MONTH(BV18),1)&lt;DATE(DATOS!$F$31,MONTH(DATOS!$F$30&amp;1),1),DATE(YEAR(BV18),MONTH(BV18),1)&gt;DATE(DATOS!$N$31,MONTH(DATOS!$N$30&amp;1),1)),1,0))</f>
        <v>0</v>
      </c>
      <c r="BT18" s="94" t="s">
        <v>61</v>
      </c>
      <c r="BU18" s="1"/>
      <c r="BV18" s="2"/>
      <c r="BW18" s="228"/>
      <c r="BX18" s="229"/>
      <c r="BY18" s="229"/>
      <c r="BZ18" s="229"/>
      <c r="CA18" s="229"/>
      <c r="CB18" s="229"/>
      <c r="CC18" s="229"/>
      <c r="CD18" s="229"/>
      <c r="CE18" s="229"/>
      <c r="CF18" s="229"/>
      <c r="CG18" s="229"/>
      <c r="CH18" s="229"/>
      <c r="CI18" s="229"/>
      <c r="CJ18" s="229"/>
      <c r="CK18" s="229"/>
      <c r="CL18" s="229"/>
      <c r="CM18" s="229"/>
      <c r="CN18" s="229"/>
      <c r="CO18" s="230"/>
      <c r="CQ18" s="42">
        <f>IF(AND(CR18=1,CS18=1,DA18&lt;CZ18),2,IF(AND(CR18=0,OR(CS18=1,CT18=1)),3,IF(AND(CR18=1,CT18=1,CS18=0),4,IF(AND(SUM(CR18:CS18)=2,CT18=0,SUM(CR19:$CT$20)&gt;0),5,IF(OR(SUM(CR18:CT18)=0,AND(CR18=1,CS18=0,CT18=0),AND(CR18=1,CS18=1,CT18=0,SUM(CR19:$CT$20)=0),AND(CR18=1,CS18=1,CT18=1)),0)))))</f>
        <v>0</v>
      </c>
      <c r="CR18" s="42">
        <f t="shared" si="19"/>
        <v>0</v>
      </c>
      <c r="CS18" s="42">
        <f t="shared" si="12"/>
        <v>0</v>
      </c>
      <c r="CT18" s="42">
        <f t="shared" si="13"/>
        <v>0</v>
      </c>
      <c r="CU18" s="42">
        <f>IF(CZ18="",0,IF(OR(DATE(YEAR(CZ18),MONTH(CZ18),1)&lt;DATE(DATOS!$F$31,MONTH(DATOS!$F$30&amp;1),1),DATE(YEAR(CZ18),MONTH(CZ18),1)&gt;DATE(DATOS!$N$31,MONTH(DATOS!$N$30&amp;1),1)),1,0))</f>
        <v>0</v>
      </c>
      <c r="CV18" s="42">
        <f>IF(DA18="",0,IF(OR(DATE(YEAR(DA18),MONTH(DA18),1)&lt;DATE(DATOS!$F$31,MONTH(DATOS!$F$30&amp;1),1),DATE(YEAR(DA18),MONTH(DA18),1)&gt;DATE(DATOS!$N$31,MONTH(DATOS!$N$30&amp;1),1)),1,0))</f>
        <v>0</v>
      </c>
      <c r="CW18" s="25"/>
      <c r="CX18" s="25"/>
      <c r="CY18" s="94" t="s">
        <v>76</v>
      </c>
      <c r="CZ18" s="1"/>
      <c r="DA18" s="2"/>
      <c r="DB18" s="228"/>
      <c r="DC18" s="229"/>
      <c r="DD18" s="229"/>
      <c r="DE18" s="229"/>
      <c r="DF18" s="229"/>
      <c r="DG18" s="229"/>
      <c r="DH18" s="229"/>
      <c r="DI18" s="229"/>
      <c r="DJ18" s="229"/>
      <c r="DK18" s="229"/>
      <c r="DL18" s="229"/>
      <c r="DM18" s="229"/>
      <c r="DN18" s="229"/>
      <c r="DO18" s="229"/>
      <c r="DP18" s="229"/>
      <c r="DQ18" s="229"/>
      <c r="DR18" s="229"/>
      <c r="DS18" s="229"/>
      <c r="DT18" s="230"/>
    </row>
    <row r="19" spans="2:124" ht="20.100000000000001" customHeight="1" thickBot="1" x14ac:dyDescent="0.3">
      <c r="B19" s="43">
        <f>IF(AND(C19=1,D19=1,L19&lt;K19),2,IF(AND(C19=0,OR(D19=1,E19=1)),3,IF(AND(C19=1,E19=1,D19=0),4,IF(AND(SUM(C19:D19)=2,E19=0,I24=1),5,IF(OR(SUM(C19:E19)=0,AND(C19=1,D19=0,E19=0),AND(C19=1,D19=1,E19=0,SUM(C20:$E$20)=0),AND(C19=1,D19=1,E19=1)),0)))))</f>
        <v>0</v>
      </c>
      <c r="C19" s="42">
        <f t="shared" si="14"/>
        <v>0</v>
      </c>
      <c r="D19" s="42">
        <f t="shared" si="15"/>
        <v>0</v>
      </c>
      <c r="E19" s="42">
        <f t="shared" si="16"/>
        <v>0</v>
      </c>
      <c r="F19" s="42">
        <f>IF(K19="",0,IF(OR(DATE(YEAR(K19),MONTH(K19),1)&lt;DATE(DATOS!$F$31,MONTH(DATOS!$F$30&amp;1),1),DATE(YEAR(K19),MONTH(K19),1)&gt;DATE(DATOS!$N$31,MONTH(DATOS!$N$30&amp;1),1)),1,0))</f>
        <v>0</v>
      </c>
      <c r="G19" s="42">
        <f>IF(L19="",0,IF(OR(DATE(YEAR(L19),MONTH(L19),1)&lt;DATE(DATOS!$F$31,MONTH(DATOS!$F$30&amp;1),1),DATE(YEAR(L19),MONTH(L19),1)&gt;DATE(DATOS!$N$31,MONTH(DATOS!$N$30&amp;1),1)),1,0))</f>
        <v>0</v>
      </c>
      <c r="J19" s="95" t="s">
        <v>22</v>
      </c>
      <c r="K19" s="3"/>
      <c r="L19" s="4"/>
      <c r="M19" s="247"/>
      <c r="N19" s="248"/>
      <c r="O19" s="248"/>
      <c r="P19" s="248"/>
      <c r="Q19" s="248"/>
      <c r="R19" s="248"/>
      <c r="S19" s="248"/>
      <c r="T19" s="248"/>
      <c r="U19" s="248"/>
      <c r="V19" s="248"/>
      <c r="W19" s="248"/>
      <c r="X19" s="248"/>
      <c r="Y19" s="248"/>
      <c r="Z19" s="248"/>
      <c r="AA19" s="248"/>
      <c r="AB19" s="248"/>
      <c r="AC19" s="248"/>
      <c r="AD19" s="248"/>
      <c r="AE19" s="249"/>
      <c r="AG19" s="43">
        <f>IF(AND(AH19=1,AI19=1,AQ19&lt;AP19),2,IF(AND(AH19=0,OR(AI19=1,AJ19=1)),3,IF(AND(AH19=1,AJ19=1,AI19=0),4,IF(AND(SUM(AH19:AI19)=2,AJ19=0,AN24=1),5,IF(OR(SUM(AH19:AJ19)=0,AND(AH19=1,AI19=0,AJ19=0),AND(AH19=1,AI19=1,AJ19=0,SUM($AG20:AJ$20)=0),AND(AH19=1,AI19=1,AJ19=1)),0)))))</f>
        <v>0</v>
      </c>
      <c r="AH19" s="42">
        <f t="shared" si="17"/>
        <v>0</v>
      </c>
      <c r="AI19" s="42">
        <f t="shared" si="8"/>
        <v>0</v>
      </c>
      <c r="AJ19" s="42">
        <f t="shared" si="9"/>
        <v>0</v>
      </c>
      <c r="AK19" s="42">
        <f>IF(AP19="",0,IF(OR(DATE(YEAR(AP19),MONTH(AP19),1)&lt;DATE(DATOS!$F$31,MONTH(DATOS!$F$30&amp;1),1),DATE(YEAR(AP19),MONTH(AP19),1)&gt;DATE(DATOS!$N$31,MONTH(DATOS!$N$30&amp;1),1)),1,0))</f>
        <v>0</v>
      </c>
      <c r="AL19" s="42">
        <f>IF(AQ19="",0,IF(OR(DATE(YEAR(AQ19),MONTH(AQ19),1)&lt;DATE(DATOS!$F$31,MONTH(DATOS!$F$30&amp;1),1),DATE(YEAR(AQ19),MONTH(AQ19),1)&gt;DATE(DATOS!$N$31,MONTH(DATOS!$N$30&amp;1),1)),1,0))</f>
        <v>0</v>
      </c>
      <c r="AO19" s="95" t="s">
        <v>41</v>
      </c>
      <c r="AP19" s="3"/>
      <c r="AQ19" s="4"/>
      <c r="AR19" s="247"/>
      <c r="AS19" s="248"/>
      <c r="AT19" s="248"/>
      <c r="AU19" s="248"/>
      <c r="AV19" s="248"/>
      <c r="AW19" s="248"/>
      <c r="AX19" s="248"/>
      <c r="AY19" s="248"/>
      <c r="AZ19" s="248"/>
      <c r="BA19" s="248"/>
      <c r="BB19" s="248"/>
      <c r="BC19" s="248"/>
      <c r="BD19" s="248"/>
      <c r="BE19" s="248"/>
      <c r="BF19" s="248"/>
      <c r="BG19" s="248"/>
      <c r="BH19" s="248"/>
      <c r="BI19" s="248"/>
      <c r="BJ19" s="249"/>
      <c r="BL19" s="43">
        <f>IF(AND(BM19=1,BN19=1,BV19&lt;BU19),2,IF(AND(BM19=0,OR(BN19=1,BO19=1)),3,IF(AND(BM19=1,BO19=1,BN19=0),4,IF(AND(SUM(BM19:BN19)=2,BO19=0,BS24=1),5,IF(OR(SUM(BM19:BO19)=0,AND(BM19=1,BN19=0,BO19=0),AND(BM19=1,BN19=1,BO19=0,SUM($BM20:BO$20)=0),AND(BM19=1,BN19=1,BO19=1)),0)))))</f>
        <v>0</v>
      </c>
      <c r="BM19" s="42">
        <f t="shared" si="18"/>
        <v>0</v>
      </c>
      <c r="BN19" s="42">
        <f t="shared" si="10"/>
        <v>0</v>
      </c>
      <c r="BO19" s="42">
        <f t="shared" si="11"/>
        <v>0</v>
      </c>
      <c r="BP19" s="42">
        <f>IF(BU19="",0,IF(OR(DATE(YEAR(BU19),MONTH(BU19),1)&lt;DATE(DATOS!$F$31,MONTH(DATOS!$F$30&amp;1),1),DATE(YEAR(BU19),MONTH(BU19),1)&gt;DATE(DATOS!$N$31,MONTH(DATOS!$N$30&amp;1),1)),1,0))</f>
        <v>0</v>
      </c>
      <c r="BQ19" s="42">
        <f>IF(BV19="",0,IF(OR(DATE(YEAR(BV19),MONTH(BV19),1)&lt;DATE(DATOS!$F$31,MONTH(DATOS!$F$30&amp;1),1),DATE(YEAR(BV19),MONTH(BV19),1)&gt;DATE(DATOS!$N$31,MONTH(DATOS!$N$30&amp;1),1)),1,0))</f>
        <v>0</v>
      </c>
      <c r="BT19" s="95" t="s">
        <v>62</v>
      </c>
      <c r="BU19" s="3"/>
      <c r="BV19" s="4"/>
      <c r="BW19" s="247"/>
      <c r="BX19" s="248"/>
      <c r="BY19" s="248"/>
      <c r="BZ19" s="248"/>
      <c r="CA19" s="248"/>
      <c r="CB19" s="248"/>
      <c r="CC19" s="248"/>
      <c r="CD19" s="248"/>
      <c r="CE19" s="248"/>
      <c r="CF19" s="248"/>
      <c r="CG19" s="248"/>
      <c r="CH19" s="248"/>
      <c r="CI19" s="248"/>
      <c r="CJ19" s="248"/>
      <c r="CK19" s="248"/>
      <c r="CL19" s="248"/>
      <c r="CM19" s="248"/>
      <c r="CN19" s="248"/>
      <c r="CO19" s="249"/>
      <c r="CQ19" s="43">
        <f>IF(AND(CR19=1,CS19=1,DA19&lt;CZ19),2,IF(AND(CR19=0,OR(CS19=1,CT19=1)),3,IF(AND(CR19=1,CT19=1,CS19=0),4,IF(AND(SUM(CR19:CS19)=2,CT19=0,CX24=1),5,IF(OR(SUM(CR19:CT19)=0,AND(CR19=1,CS19=0,CT19=0),AND(CR19=1,CS19=1,CT19=0,SUM($CQ20:CT$20)=0),AND(CR19=1,CS19=1,CT19=1)),0)))))</f>
        <v>0</v>
      </c>
      <c r="CR19" s="42">
        <f t="shared" si="19"/>
        <v>0</v>
      </c>
      <c r="CS19" s="42">
        <f t="shared" si="12"/>
        <v>0</v>
      </c>
      <c r="CT19" s="42">
        <f t="shared" si="13"/>
        <v>0</v>
      </c>
      <c r="CU19" s="42">
        <f>IF(CZ19="",0,IF(OR(DATE(YEAR(CZ19),MONTH(CZ19),1)&lt;DATE(DATOS!$F$31,MONTH(DATOS!$F$30&amp;1),1),DATE(YEAR(CZ19),MONTH(CZ19),1)&gt;DATE(DATOS!$N$31,MONTH(DATOS!$N$30&amp;1),1)),1,0))</f>
        <v>0</v>
      </c>
      <c r="CV19" s="42">
        <f>IF(DA19="",0,IF(OR(DATE(YEAR(DA19),MONTH(DA19),1)&lt;DATE(DATOS!$F$31,MONTH(DATOS!$F$30&amp;1),1),DATE(YEAR(DA19),MONTH(DA19),1)&gt;DATE(DATOS!$N$31,MONTH(DATOS!$N$30&amp;1),1)),1,0))</f>
        <v>0</v>
      </c>
      <c r="CW19" s="25"/>
      <c r="CX19" s="25"/>
      <c r="CY19" s="95" t="s">
        <v>77</v>
      </c>
      <c r="CZ19" s="3"/>
      <c r="DA19" s="4"/>
      <c r="DB19" s="247"/>
      <c r="DC19" s="248"/>
      <c r="DD19" s="248"/>
      <c r="DE19" s="248"/>
      <c r="DF19" s="248"/>
      <c r="DG19" s="248"/>
      <c r="DH19" s="248"/>
      <c r="DI19" s="248"/>
      <c r="DJ19" s="248"/>
      <c r="DK19" s="248"/>
      <c r="DL19" s="248"/>
      <c r="DM19" s="248"/>
      <c r="DN19" s="248"/>
      <c r="DO19" s="248"/>
      <c r="DP19" s="248"/>
      <c r="DQ19" s="248"/>
      <c r="DR19" s="248"/>
      <c r="DS19" s="248"/>
      <c r="DT19" s="249"/>
    </row>
    <row r="20" spans="2:124" ht="20.100000000000001" customHeight="1" x14ac:dyDescent="0.25">
      <c r="K20" s="170" t="str">
        <f>IF(I9=1,"NOTA: existen paquetes de trabajo anteriores sin cumplimentar",IF(AND(SUM(C14:E14)&gt;0,M11=""),"ERROR: No se ha indicado el nombre del paquete de trabajo",IF(OR(B15=2,B16=2,B17=2,B18=2,B19=2),"ERROR: en una tarea, el mes de finalización es anterior al de inicio",IF(OR(B15=3,B16=3,B17=3,B18=3,B19=3),"ERROR: falta Indicar el mes de inicio de alguna tarea",IF(OR(B15=4,B16=4,B17=4,B18=4,B19=4),"ERROR: falta Indicar el mes de finalización de alguna tarea",IF(OR(B15=5,B16=5,B17=5,B18=5,B19=5),"ERROR: no se ha cumplimentado el nombre de la tarea",""))))))</f>
        <v/>
      </c>
      <c r="AP20" s="170" t="str">
        <f>IF(AN9=1,"NOTA: existen paquetes de trabajo anteriores sin cumplimentar",IF(AND(SUM(AH14:AJ14)&gt;0,AR11=""),"ERROR: No se ha indicado el nombre del paquete de trabajo",IF(OR(AG15=2,AG16=2,AG17=2,AG18=2,AG19=2),"ERROR: en una tarea, el mes de finalización es anterior al de inicio",IF(OR(AG15=3,AG16=3,AG17=3,AG18=3,AG19=3),"ERROR: falta Indicar el mes de inicio de alguna tarea",IF(OR(AG15=4,AG16=4,AG17=4,AG18=4,AG19=4),"ERROR: falta Indicar el mes de finalziación de alguna tarea",IF(OR(AG15=5,AG16=5,AG17=5,AG18=5,AG19=5),"ERROR: no se ha cumplimentado el nombre de la tarea",""))))))</f>
        <v/>
      </c>
      <c r="BU20" s="170" t="str">
        <f>IF(BS9=1,"NOTA: existen paquetes de trabajo anteriores sin cumplimentar",IF(AND(SUM(BM14:BO14)&gt;0,BW11=""),"ERROR: No se ha indicado el nombre del paquete de trabajo",IF(OR(BL15=2,BL16=2,BL17=2,BL18=2,BL19=2),"ERROR: en una tarea, el mes de finalización es anterior al de inicio",IF(OR(BL15=3,BL16=3,BL17=3,BL18=3,BL19=3),"ERROR: falta Indicar el mes de inicio de alguna tarea",IF(OR(BL15=4,BL16=4,BL17=4,BL18=4,BL19=4),"ERROR: falta Indicar el mes de finalziación de alguna tarea",IF(OR(BL15=5,BL16=5,BL17=5,BL18=5,BL19=5),"ERROR: no se ha cumplimentado el nombre de la tarea",""))))))</f>
        <v/>
      </c>
      <c r="CZ20" s="170" t="str">
        <f>IF(CX9=1,"NOTA: existen paquetes de trabajo anteriores sin cumplimentar",IF(AND(SUM(CR14:CT14)&gt;0,DB11=""),"ERROR: No se ha indicado el nombre del paquete de trabajo",IF(OR(CQ15=2,CQ16=2,CQ17=2,CQ18=2,CQ19=2),"ERROR: en una tarea, el mes de finalización es anterior al de inicio",IF(OR(CQ15=3,CQ16=3,CQ17=3,CQ18=3,CQ19=3),"ERROR: falta Indicar el mes de inicio de alguna tarea",IF(OR(CQ15=4,CQ16=4,CQ17=4,CQ18=4,CQ19=4),"ERROR: falta Indicar el mes de finalziación de alguna tarea",IF(OR(CQ15=5,CQ16=5,CQ17=5,CQ18=5,CQ19=5),"ERROR: no se ha cumplimentado el nombre de la tarea",""))))))</f>
        <v/>
      </c>
    </row>
    <row r="21" spans="2:124" ht="5.0999999999999996" customHeight="1" thickBot="1" x14ac:dyDescent="0.3"/>
    <row r="22" spans="2:124" ht="20.100000000000001" customHeight="1" thickBot="1" x14ac:dyDescent="0.3">
      <c r="I22" s="25">
        <f>IF(AND(I24&lt;&gt;0,I11=0),1,0)</f>
        <v>0</v>
      </c>
      <c r="J22" s="183" t="s">
        <v>163</v>
      </c>
      <c r="K22" s="184"/>
      <c r="L22" s="184"/>
      <c r="M22" s="184"/>
      <c r="N22" s="184"/>
      <c r="O22" s="184"/>
      <c r="P22" s="184"/>
      <c r="Q22" s="184"/>
      <c r="R22" s="184"/>
      <c r="S22" s="184"/>
      <c r="T22" s="184"/>
      <c r="U22" s="184"/>
      <c r="V22" s="184"/>
      <c r="W22" s="184"/>
      <c r="X22" s="184"/>
      <c r="Y22" s="184"/>
      <c r="Z22" s="184"/>
      <c r="AA22" s="184"/>
      <c r="AB22" s="184"/>
      <c r="AC22" s="184"/>
      <c r="AD22" s="184"/>
      <c r="AE22" s="195"/>
      <c r="AN22" s="25">
        <f>IF(AND(AN24&lt;&gt;0,OR(AN11=0,I37=0,I24=0,I11=0)),1,0)</f>
        <v>0</v>
      </c>
      <c r="AO22" s="183" t="s">
        <v>161</v>
      </c>
      <c r="AP22" s="184"/>
      <c r="AQ22" s="184"/>
      <c r="AR22" s="184"/>
      <c r="AS22" s="184"/>
      <c r="AT22" s="184"/>
      <c r="AU22" s="184"/>
      <c r="AV22" s="184"/>
      <c r="AW22" s="184"/>
      <c r="AX22" s="184"/>
      <c r="AY22" s="184"/>
      <c r="AZ22" s="184"/>
      <c r="BA22" s="184"/>
      <c r="BB22" s="184"/>
      <c r="BC22" s="184"/>
      <c r="BD22" s="184"/>
      <c r="BE22" s="184"/>
      <c r="BF22" s="184"/>
      <c r="BG22" s="184"/>
      <c r="BH22" s="184"/>
      <c r="BI22" s="184"/>
      <c r="BJ22" s="195"/>
      <c r="BS22" s="25">
        <f>IF(AND(BS24&lt;&gt;0,OR(BS11=0,AN37=0,AN24=0,AN11=0,I37=0,I24=0,I11=0)),1,0)</f>
        <v>0</v>
      </c>
      <c r="BT22" s="183" t="s">
        <v>158</v>
      </c>
      <c r="BU22" s="184"/>
      <c r="BV22" s="184"/>
      <c r="BW22" s="184"/>
      <c r="BX22" s="184"/>
      <c r="BY22" s="184"/>
      <c r="BZ22" s="184"/>
      <c r="CA22" s="184"/>
      <c r="CB22" s="184"/>
      <c r="CC22" s="184"/>
      <c r="CD22" s="184"/>
      <c r="CE22" s="184"/>
      <c r="CF22" s="184"/>
      <c r="CG22" s="184"/>
      <c r="CH22" s="184"/>
      <c r="CI22" s="184"/>
      <c r="CJ22" s="184"/>
      <c r="CK22" s="184"/>
      <c r="CL22" s="184"/>
      <c r="CM22" s="184"/>
      <c r="CN22" s="184"/>
      <c r="CO22" s="195"/>
    </row>
    <row r="23" spans="2:124" ht="5.0999999999999996" customHeight="1" thickBot="1" x14ac:dyDescent="0.3">
      <c r="J23" s="89"/>
      <c r="K23" s="89"/>
      <c r="L23" s="89"/>
      <c r="M23" s="89"/>
      <c r="N23" s="89"/>
      <c r="O23" s="89"/>
      <c r="P23" s="89"/>
      <c r="Q23" s="89"/>
      <c r="R23" s="89"/>
      <c r="S23" s="89"/>
      <c r="T23" s="89"/>
      <c r="U23" s="89"/>
      <c r="V23" s="89"/>
      <c r="W23" s="89"/>
      <c r="X23" s="89"/>
      <c r="Y23" s="89"/>
      <c r="Z23" s="89"/>
      <c r="AA23" s="89"/>
      <c r="AB23" s="89"/>
      <c r="AC23" s="89"/>
      <c r="AD23" s="89"/>
      <c r="AE23" s="89"/>
      <c r="AO23" s="89"/>
      <c r="AP23" s="89"/>
      <c r="AQ23" s="89"/>
      <c r="AR23" s="89"/>
      <c r="AS23" s="89"/>
      <c r="AT23" s="89"/>
      <c r="AU23" s="89"/>
      <c r="AV23" s="89"/>
      <c r="AW23" s="89"/>
      <c r="AX23" s="89"/>
      <c r="AY23" s="89"/>
      <c r="AZ23" s="89"/>
      <c r="BA23" s="89"/>
      <c r="BB23" s="89"/>
      <c r="BC23" s="89"/>
      <c r="BD23" s="89"/>
      <c r="BE23" s="89"/>
      <c r="BF23" s="89"/>
      <c r="BG23" s="89"/>
      <c r="BH23" s="89"/>
      <c r="BI23" s="89"/>
      <c r="BJ23" s="89"/>
      <c r="BT23" s="89"/>
      <c r="BU23" s="89"/>
      <c r="BV23" s="89"/>
      <c r="BW23" s="89"/>
      <c r="BX23" s="89"/>
      <c r="BY23" s="89"/>
      <c r="BZ23" s="89"/>
      <c r="CA23" s="89"/>
      <c r="CB23" s="89"/>
      <c r="CC23" s="89"/>
      <c r="CD23" s="89"/>
      <c r="CE23" s="89"/>
      <c r="CF23" s="89"/>
      <c r="CG23" s="89"/>
      <c r="CH23" s="89"/>
      <c r="CI23" s="89"/>
      <c r="CJ23" s="89"/>
      <c r="CK23" s="89"/>
      <c r="CL23" s="89"/>
      <c r="CM23" s="89"/>
      <c r="CN23" s="89"/>
      <c r="CO23" s="89"/>
      <c r="CQ23" s="9"/>
      <c r="CX23" s="25"/>
      <c r="CY23" s="89"/>
      <c r="CZ23" s="89"/>
      <c r="DA23" s="89"/>
      <c r="DB23" s="89"/>
      <c r="DC23" s="89"/>
      <c r="DD23" s="89"/>
      <c r="DE23" s="89"/>
      <c r="DF23" s="89"/>
      <c r="DG23" s="89"/>
      <c r="DH23" s="89"/>
      <c r="DI23" s="89"/>
      <c r="DJ23" s="89"/>
      <c r="DK23" s="89"/>
      <c r="DL23" s="89"/>
      <c r="DM23" s="89"/>
      <c r="DN23" s="89"/>
      <c r="DO23" s="89"/>
      <c r="DP23" s="89"/>
      <c r="DQ23" s="89"/>
      <c r="DR23" s="89"/>
      <c r="DS23" s="89"/>
      <c r="DT23" s="89"/>
    </row>
    <row r="24" spans="2:124" ht="20.100000000000001" customHeight="1" thickBot="1" x14ac:dyDescent="0.3">
      <c r="C24" s="227" t="s">
        <v>189</v>
      </c>
      <c r="D24" s="227"/>
      <c r="E24" s="227"/>
      <c r="F24" s="227" t="s">
        <v>237</v>
      </c>
      <c r="G24" s="227"/>
      <c r="H24" s="227"/>
      <c r="I24" s="25">
        <f>IF(AND(M24="",SUM(K28:L32)=0),0,1)</f>
        <v>0</v>
      </c>
      <c r="J24" s="183" t="s">
        <v>0</v>
      </c>
      <c r="K24" s="184"/>
      <c r="L24" s="184"/>
      <c r="M24" s="240"/>
      <c r="N24" s="241"/>
      <c r="O24" s="241"/>
      <c r="P24" s="241"/>
      <c r="Q24" s="241"/>
      <c r="R24" s="241"/>
      <c r="S24" s="241"/>
      <c r="T24" s="241"/>
      <c r="U24" s="241"/>
      <c r="V24" s="241"/>
      <c r="W24" s="241"/>
      <c r="X24" s="241"/>
      <c r="Y24" s="241"/>
      <c r="Z24" s="241"/>
      <c r="AA24" s="241"/>
      <c r="AB24" s="241"/>
      <c r="AC24" s="241"/>
      <c r="AD24" s="241"/>
      <c r="AE24" s="242"/>
      <c r="AG24" s="25"/>
      <c r="AH24" s="227" t="s">
        <v>189</v>
      </c>
      <c r="AI24" s="227"/>
      <c r="AJ24" s="227"/>
      <c r="AK24" s="227" t="s">
        <v>237</v>
      </c>
      <c r="AL24" s="227"/>
      <c r="AM24" s="227"/>
      <c r="AN24" s="25">
        <f>IF(AND(AR24="",SUM(AP28:AQ32)=0),0,1)</f>
        <v>0</v>
      </c>
      <c r="AO24" s="183" t="s">
        <v>0</v>
      </c>
      <c r="AP24" s="184"/>
      <c r="AQ24" s="184"/>
      <c r="AR24" s="240"/>
      <c r="AS24" s="241"/>
      <c r="AT24" s="241"/>
      <c r="AU24" s="241"/>
      <c r="AV24" s="241"/>
      <c r="AW24" s="241"/>
      <c r="AX24" s="241"/>
      <c r="AY24" s="241"/>
      <c r="AZ24" s="241"/>
      <c r="BA24" s="241"/>
      <c r="BB24" s="241"/>
      <c r="BC24" s="241"/>
      <c r="BD24" s="241"/>
      <c r="BE24" s="241"/>
      <c r="BF24" s="241"/>
      <c r="BG24" s="241"/>
      <c r="BH24" s="241"/>
      <c r="BI24" s="241"/>
      <c r="BJ24" s="242"/>
      <c r="BL24" s="25"/>
      <c r="BM24" s="227" t="s">
        <v>189</v>
      </c>
      <c r="BN24" s="227"/>
      <c r="BO24" s="227"/>
      <c r="BP24" s="227" t="s">
        <v>237</v>
      </c>
      <c r="BQ24" s="227"/>
      <c r="BR24" s="227"/>
      <c r="BS24" s="25">
        <f>IF(AND(BW24="",SUM(BU28:BV32)=0),0,1)</f>
        <v>0</v>
      </c>
      <c r="BT24" s="183" t="s">
        <v>0</v>
      </c>
      <c r="BU24" s="184"/>
      <c r="BV24" s="184"/>
      <c r="BW24" s="240"/>
      <c r="BX24" s="241"/>
      <c r="BY24" s="241"/>
      <c r="BZ24" s="241"/>
      <c r="CA24" s="241"/>
      <c r="CB24" s="241"/>
      <c r="CC24" s="241"/>
      <c r="CD24" s="241"/>
      <c r="CE24" s="241"/>
      <c r="CF24" s="241"/>
      <c r="CG24" s="241"/>
      <c r="CH24" s="241"/>
      <c r="CI24" s="241"/>
      <c r="CJ24" s="241"/>
      <c r="CK24" s="241"/>
      <c r="CL24" s="241"/>
      <c r="CM24" s="241"/>
      <c r="CN24" s="241"/>
      <c r="CO24" s="242"/>
      <c r="CQ24" s="25"/>
      <c r="CR24" s="224"/>
      <c r="CS24" s="224"/>
      <c r="CT24" s="224"/>
      <c r="CU24" s="25"/>
      <c r="CV24" s="25"/>
      <c r="CW24" s="25"/>
      <c r="CX24" s="25"/>
      <c r="CY24" s="225"/>
      <c r="CZ24" s="225"/>
      <c r="DA24" s="225"/>
      <c r="DB24" s="226"/>
      <c r="DC24" s="226"/>
      <c r="DD24" s="226"/>
      <c r="DE24" s="226"/>
      <c r="DF24" s="226"/>
      <c r="DG24" s="226"/>
      <c r="DH24" s="226"/>
      <c r="DI24" s="226"/>
      <c r="DJ24" s="226"/>
      <c r="DK24" s="226"/>
      <c r="DL24" s="226"/>
      <c r="DM24" s="226"/>
      <c r="DN24" s="226"/>
      <c r="DO24" s="226"/>
      <c r="DP24" s="226"/>
      <c r="DQ24" s="226"/>
      <c r="DR24" s="226"/>
      <c r="DS24" s="226"/>
      <c r="DT24" s="226"/>
    </row>
    <row r="25" spans="2:124" ht="5.0999999999999996" customHeight="1" thickBot="1" x14ac:dyDescent="0.3">
      <c r="C25" s="90"/>
      <c r="D25" s="90"/>
      <c r="E25" s="90"/>
      <c r="J25" s="89"/>
      <c r="K25" s="89"/>
      <c r="L25" s="89"/>
      <c r="M25" s="91"/>
      <c r="N25" s="91"/>
      <c r="O25" s="91"/>
      <c r="P25" s="91"/>
      <c r="Q25" s="91"/>
      <c r="R25" s="91"/>
      <c r="S25" s="91"/>
      <c r="T25" s="91"/>
      <c r="U25" s="91"/>
      <c r="V25" s="91"/>
      <c r="W25" s="91"/>
      <c r="X25" s="91"/>
      <c r="Y25" s="91"/>
      <c r="Z25" s="91"/>
      <c r="AA25" s="91"/>
      <c r="AB25" s="91"/>
      <c r="AC25" s="91"/>
      <c r="AD25" s="91"/>
      <c r="AE25" s="91"/>
      <c r="AG25" s="25"/>
      <c r="AH25" s="90"/>
      <c r="AI25" s="90"/>
      <c r="AJ25" s="90"/>
      <c r="AO25" s="89"/>
      <c r="AP25" s="89"/>
      <c r="AQ25" s="89"/>
      <c r="AR25" s="91"/>
      <c r="AS25" s="91"/>
      <c r="AT25" s="91"/>
      <c r="AU25" s="91"/>
      <c r="AV25" s="91"/>
      <c r="AW25" s="91"/>
      <c r="AX25" s="91"/>
      <c r="AY25" s="91"/>
      <c r="AZ25" s="91"/>
      <c r="BA25" s="91"/>
      <c r="BB25" s="91"/>
      <c r="BC25" s="91"/>
      <c r="BD25" s="91"/>
      <c r="BE25" s="91"/>
      <c r="BF25" s="91"/>
      <c r="BG25" s="91"/>
      <c r="BH25" s="91"/>
      <c r="BI25" s="91"/>
      <c r="BJ25" s="91"/>
      <c r="BL25" s="25"/>
      <c r="BM25" s="90"/>
      <c r="BN25" s="90"/>
      <c r="BO25" s="90"/>
      <c r="BT25" s="89"/>
      <c r="BU25" s="89"/>
      <c r="BV25" s="89"/>
      <c r="BW25" s="91"/>
      <c r="BX25" s="91"/>
      <c r="BY25" s="91"/>
      <c r="BZ25" s="91"/>
      <c r="CA25" s="91"/>
      <c r="CB25" s="91"/>
      <c r="CC25" s="91"/>
      <c r="CD25" s="91"/>
      <c r="CE25" s="91"/>
      <c r="CF25" s="91"/>
      <c r="CG25" s="91"/>
      <c r="CH25" s="91"/>
      <c r="CI25" s="91"/>
      <c r="CJ25" s="91"/>
      <c r="CK25" s="91"/>
      <c r="CL25" s="91"/>
      <c r="CM25" s="91"/>
      <c r="CN25" s="91"/>
      <c r="CO25" s="91"/>
      <c r="CQ25" s="25"/>
      <c r="CR25" s="25"/>
      <c r="CS25" s="25"/>
      <c r="CT25" s="25"/>
      <c r="CU25" s="25"/>
      <c r="CV25" s="25"/>
      <c r="CW25" s="25"/>
      <c r="CX25" s="25"/>
      <c r="CY25" s="89"/>
      <c r="CZ25" s="89"/>
      <c r="DA25" s="89"/>
      <c r="DB25" s="91"/>
      <c r="DC25" s="91"/>
      <c r="DD25" s="91"/>
      <c r="DE25" s="91"/>
      <c r="DF25" s="91"/>
      <c r="DG25" s="91"/>
      <c r="DH25" s="91"/>
      <c r="DI25" s="91"/>
      <c r="DJ25" s="91"/>
      <c r="DK25" s="91"/>
      <c r="DL25" s="91"/>
      <c r="DM25" s="91"/>
      <c r="DN25" s="91"/>
      <c r="DO25" s="91"/>
      <c r="DP25" s="91"/>
      <c r="DQ25" s="91"/>
      <c r="DR25" s="91"/>
      <c r="DS25" s="91"/>
      <c r="DT25" s="91"/>
    </row>
    <row r="26" spans="2:124" ht="20.100000000000001" customHeight="1" x14ac:dyDescent="0.25">
      <c r="C26" s="42" t="s">
        <v>83</v>
      </c>
      <c r="D26" s="42" t="s">
        <v>95</v>
      </c>
      <c r="E26" s="42" t="s">
        <v>88</v>
      </c>
      <c r="F26" s="42" t="s">
        <v>83</v>
      </c>
      <c r="G26" s="42" t="s">
        <v>95</v>
      </c>
      <c r="H26" s="42" t="s">
        <v>236</v>
      </c>
      <c r="J26" s="250" t="s">
        <v>88</v>
      </c>
      <c r="K26" s="234" t="s">
        <v>85</v>
      </c>
      <c r="L26" s="235"/>
      <c r="M26" s="252" t="s">
        <v>89</v>
      </c>
      <c r="N26" s="243"/>
      <c r="O26" s="243"/>
      <c r="P26" s="243"/>
      <c r="Q26" s="243"/>
      <c r="R26" s="243"/>
      <c r="S26" s="243"/>
      <c r="T26" s="243"/>
      <c r="U26" s="243"/>
      <c r="V26" s="243"/>
      <c r="W26" s="243"/>
      <c r="X26" s="243"/>
      <c r="Y26" s="243"/>
      <c r="Z26" s="243"/>
      <c r="AA26" s="243"/>
      <c r="AB26" s="243"/>
      <c r="AC26" s="243"/>
      <c r="AD26" s="243"/>
      <c r="AE26" s="244"/>
      <c r="AG26" s="25"/>
      <c r="AH26" s="42" t="s">
        <v>83</v>
      </c>
      <c r="AI26" s="42" t="s">
        <v>95</v>
      </c>
      <c r="AJ26" s="42" t="s">
        <v>88</v>
      </c>
      <c r="AK26" s="42" t="s">
        <v>83</v>
      </c>
      <c r="AL26" s="42" t="s">
        <v>95</v>
      </c>
      <c r="AM26" s="42" t="s">
        <v>236</v>
      </c>
      <c r="AO26" s="250" t="s">
        <v>88</v>
      </c>
      <c r="AP26" s="234" t="s">
        <v>85</v>
      </c>
      <c r="AQ26" s="235"/>
      <c r="AR26" s="252" t="s">
        <v>89</v>
      </c>
      <c r="AS26" s="243"/>
      <c r="AT26" s="243"/>
      <c r="AU26" s="243"/>
      <c r="AV26" s="243"/>
      <c r="AW26" s="243"/>
      <c r="AX26" s="243"/>
      <c r="AY26" s="243"/>
      <c r="AZ26" s="243"/>
      <c r="BA26" s="243"/>
      <c r="BB26" s="243"/>
      <c r="BC26" s="243"/>
      <c r="BD26" s="243"/>
      <c r="BE26" s="243"/>
      <c r="BF26" s="243"/>
      <c r="BG26" s="243"/>
      <c r="BH26" s="243"/>
      <c r="BI26" s="243"/>
      <c r="BJ26" s="244"/>
      <c r="BL26" s="25"/>
      <c r="BM26" s="42" t="s">
        <v>83</v>
      </c>
      <c r="BN26" s="42" t="s">
        <v>95</v>
      </c>
      <c r="BO26" s="42" t="s">
        <v>88</v>
      </c>
      <c r="BP26" s="42" t="s">
        <v>83</v>
      </c>
      <c r="BQ26" s="42" t="s">
        <v>95</v>
      </c>
      <c r="BR26" s="42" t="s">
        <v>236</v>
      </c>
      <c r="BT26" s="250" t="s">
        <v>88</v>
      </c>
      <c r="BU26" s="234" t="s">
        <v>85</v>
      </c>
      <c r="BV26" s="235"/>
      <c r="BW26" s="252" t="s">
        <v>89</v>
      </c>
      <c r="BX26" s="243"/>
      <c r="BY26" s="243"/>
      <c r="BZ26" s="243"/>
      <c r="CA26" s="243"/>
      <c r="CB26" s="243"/>
      <c r="CC26" s="243"/>
      <c r="CD26" s="243"/>
      <c r="CE26" s="243"/>
      <c r="CF26" s="243"/>
      <c r="CG26" s="243"/>
      <c r="CH26" s="243"/>
      <c r="CI26" s="243"/>
      <c r="CJ26" s="243"/>
      <c r="CK26" s="243"/>
      <c r="CL26" s="243"/>
      <c r="CM26" s="243"/>
      <c r="CN26" s="243"/>
      <c r="CO26" s="244"/>
    </row>
    <row r="27" spans="2:124" ht="20.100000000000001" customHeight="1" thickBot="1" x14ac:dyDescent="0.3">
      <c r="C27" s="42">
        <f>SUM(C28:C32)</f>
        <v>0</v>
      </c>
      <c r="D27" s="42">
        <f>SUM(D28:D32)</f>
        <v>0</v>
      </c>
      <c r="E27" s="42">
        <f>SUM(E28:E32)</f>
        <v>0</v>
      </c>
      <c r="F27" s="42">
        <f t="shared" ref="F27" si="20">SUM(F28:F32)</f>
        <v>0</v>
      </c>
      <c r="G27" s="42">
        <f t="shared" ref="G27" si="21">SUM(G28:G32)</f>
        <v>0</v>
      </c>
      <c r="H27" s="42">
        <f>IF(SUM(F27:G27)=0,0,1)</f>
        <v>0</v>
      </c>
      <c r="J27" s="251"/>
      <c r="K27" s="92" t="s">
        <v>83</v>
      </c>
      <c r="L27" s="93" t="s">
        <v>84</v>
      </c>
      <c r="M27" s="253"/>
      <c r="N27" s="245"/>
      <c r="O27" s="245"/>
      <c r="P27" s="245"/>
      <c r="Q27" s="245"/>
      <c r="R27" s="245"/>
      <c r="S27" s="245"/>
      <c r="T27" s="245"/>
      <c r="U27" s="245"/>
      <c r="V27" s="245"/>
      <c r="W27" s="245"/>
      <c r="X27" s="245"/>
      <c r="Y27" s="245"/>
      <c r="Z27" s="245"/>
      <c r="AA27" s="245"/>
      <c r="AB27" s="245"/>
      <c r="AC27" s="245"/>
      <c r="AD27" s="245"/>
      <c r="AE27" s="246"/>
      <c r="AG27" s="25"/>
      <c r="AH27" s="42">
        <f>SUM(AH28:AH32)</f>
        <v>0</v>
      </c>
      <c r="AI27" s="42">
        <f>SUM(AI28:AI32)</f>
        <v>0</v>
      </c>
      <c r="AJ27" s="42">
        <f>SUM(AJ28:AJ32)</f>
        <v>0</v>
      </c>
      <c r="AK27" s="42">
        <f t="shared" ref="AK27" si="22">SUM(AK28:AK32)</f>
        <v>0</v>
      </c>
      <c r="AL27" s="42">
        <f t="shared" ref="AL27" si="23">SUM(AL28:AL32)</f>
        <v>0</v>
      </c>
      <c r="AM27" s="42">
        <f>IF(SUM(AK27:AL27)=0,0,1)</f>
        <v>0</v>
      </c>
      <c r="AO27" s="251"/>
      <c r="AP27" s="92" t="s">
        <v>83</v>
      </c>
      <c r="AQ27" s="93" t="s">
        <v>84</v>
      </c>
      <c r="AR27" s="253"/>
      <c r="AS27" s="245"/>
      <c r="AT27" s="245"/>
      <c r="AU27" s="245"/>
      <c r="AV27" s="245"/>
      <c r="AW27" s="245"/>
      <c r="AX27" s="245"/>
      <c r="AY27" s="245"/>
      <c r="AZ27" s="245"/>
      <c r="BA27" s="245"/>
      <c r="BB27" s="245"/>
      <c r="BC27" s="245"/>
      <c r="BD27" s="245"/>
      <c r="BE27" s="245"/>
      <c r="BF27" s="245"/>
      <c r="BG27" s="245"/>
      <c r="BH27" s="245"/>
      <c r="BI27" s="245"/>
      <c r="BJ27" s="246"/>
      <c r="BL27" s="25"/>
      <c r="BM27" s="42">
        <f>SUM(BM28:BM32)</f>
        <v>0</v>
      </c>
      <c r="BN27" s="42">
        <f>SUM(BN28:BN32)</f>
        <v>0</v>
      </c>
      <c r="BO27" s="42">
        <f>SUM(BO28:BO32)</f>
        <v>0</v>
      </c>
      <c r="BP27" s="42">
        <f t="shared" ref="BP27" si="24">SUM(BP28:BP32)</f>
        <v>0</v>
      </c>
      <c r="BQ27" s="42">
        <f t="shared" ref="BQ27" si="25">SUM(BQ28:BQ32)</f>
        <v>0</v>
      </c>
      <c r="BR27" s="42">
        <f>IF(SUM(BP27:BQ27)=0,0,1)</f>
        <v>0</v>
      </c>
      <c r="BT27" s="251"/>
      <c r="BU27" s="92" t="s">
        <v>83</v>
      </c>
      <c r="BV27" s="93" t="s">
        <v>84</v>
      </c>
      <c r="BW27" s="253"/>
      <c r="BX27" s="245"/>
      <c r="BY27" s="245"/>
      <c r="BZ27" s="245"/>
      <c r="CA27" s="245"/>
      <c r="CB27" s="245"/>
      <c r="CC27" s="245"/>
      <c r="CD27" s="245"/>
      <c r="CE27" s="245"/>
      <c r="CF27" s="245"/>
      <c r="CG27" s="245"/>
      <c r="CH27" s="245"/>
      <c r="CI27" s="245"/>
      <c r="CJ27" s="245"/>
      <c r="CK27" s="245"/>
      <c r="CL27" s="245"/>
      <c r="CM27" s="245"/>
      <c r="CN27" s="245"/>
      <c r="CO27" s="246"/>
    </row>
    <row r="28" spans="2:124" ht="20.100000000000001" customHeight="1" x14ac:dyDescent="0.25">
      <c r="B28" s="42">
        <f>IF(AND(C28=1,D28=1,L28&lt;K28),2,IF(AND(C28=0,OR(D28=1,E28=1)),3,IF(AND(C28=1,E28=1,D28=0),4,IF(AND(SUM(C28:D28)=2,E28=0,SUM(C29:$E33)&gt;0),5,IF(OR(SUM(C28:E28)=0,AND(C28=1,D28=0,E28=0),AND(C28=1,D28=1,E28=0,SUM(C29:$E33)=0),AND(C28=1,D28=1,E28=1)),0)))))</f>
        <v>0</v>
      </c>
      <c r="C28" s="42">
        <f>IF(K28="",0,1)</f>
        <v>0</v>
      </c>
      <c r="D28" s="42">
        <f t="shared" ref="D28:D32" si="26">IF(L28="",0,1)</f>
        <v>0</v>
      </c>
      <c r="E28" s="42">
        <f t="shared" ref="E28:E32" si="27">IF(M28="",0,1)</f>
        <v>0</v>
      </c>
      <c r="F28" s="42">
        <f>IF(K28="",0,IF(OR(DATE(YEAR(K28),MONTH(K28),1)&lt;DATE(DATOS!$F$31,MONTH(DATOS!$F$30&amp;1),1),DATE(YEAR(K28),MONTH(K28),1)&gt;DATE(DATOS!$N$31,MONTH(DATOS!$N$30&amp;1),1)),1,0))</f>
        <v>0</v>
      </c>
      <c r="G28" s="42">
        <f>IF(L28="",0,IF(OR(DATE(YEAR(L28),MONTH(L28),1)&lt;DATE(DATOS!$F$31,MONTH(DATOS!$F$30&amp;1),1),DATE(YEAR(L28),MONTH(L28),1)&gt;DATE(DATOS!$N$31,MONTH(DATOS!$N$30&amp;1),1)),1,0))</f>
        <v>0</v>
      </c>
      <c r="J28" s="94" t="s">
        <v>25</v>
      </c>
      <c r="K28" s="1"/>
      <c r="L28" s="2"/>
      <c r="M28" s="231"/>
      <c r="N28" s="232"/>
      <c r="O28" s="232"/>
      <c r="P28" s="232"/>
      <c r="Q28" s="232"/>
      <c r="R28" s="232"/>
      <c r="S28" s="232"/>
      <c r="T28" s="232"/>
      <c r="U28" s="232"/>
      <c r="V28" s="232"/>
      <c r="W28" s="232"/>
      <c r="X28" s="232"/>
      <c r="Y28" s="232"/>
      <c r="Z28" s="232"/>
      <c r="AA28" s="232"/>
      <c r="AB28" s="232"/>
      <c r="AC28" s="232"/>
      <c r="AD28" s="232"/>
      <c r="AE28" s="233"/>
      <c r="AG28" s="42">
        <f>IF(AND(AH28=1,AI28=1,AQ28&lt;AP28),2,IF(AND(AH28=0,OR(AI28=1,AJ28=1)),3,IF(AND(AH28=1,AJ28=1,AI28=0),4,IF(AND(SUM(AH28:AI28)=2,AJ28=0,SUM(AH29:$AJ$33)&gt;0),5,IF(OR(SUM(AH28:AJ28)=0,AND(AH28=1,AI28=0,AJ28=0),AND(AH28=1,AI28=1,AJ28=0,SUM(AH29:$AJ$33)=0),AND(AH28=1,AI28=1,AJ28=1)),0)))))</f>
        <v>0</v>
      </c>
      <c r="AH28" s="42">
        <f>IF(AP28="",0,1)</f>
        <v>0</v>
      </c>
      <c r="AI28" s="42">
        <f t="shared" ref="AI28:AI32" si="28">IF(AQ28="",0,1)</f>
        <v>0</v>
      </c>
      <c r="AJ28" s="42">
        <f>IF(AR28="",0,1)</f>
        <v>0</v>
      </c>
      <c r="AK28" s="42">
        <f>IF(AP28="",0,IF(OR(DATE(YEAR(AP28),MONTH(AP28),1)&lt;DATE(DATOS!$F$31,MONTH(DATOS!$F$30&amp;1),1),DATE(YEAR(AP28),MONTH(AP28),1)&gt;DATE(DATOS!$N$31,MONTH(DATOS!$N$30&amp;1),1)),1,0))</f>
        <v>0</v>
      </c>
      <c r="AL28" s="42">
        <f>IF(AQ28="",0,IF(OR(DATE(YEAR(AQ28),MONTH(AQ28),1)&lt;DATE(DATOS!$F$31,MONTH(DATOS!$F$30&amp;1),1),DATE(YEAR(AQ28),MONTH(AQ28),1)&gt;DATE(DATOS!$N$31,MONTH(DATOS!$N$30&amp;1),1)),1,0))</f>
        <v>0</v>
      </c>
      <c r="AO28" s="94" t="s">
        <v>49</v>
      </c>
      <c r="AP28" s="1"/>
      <c r="AQ28" s="2"/>
      <c r="AR28" s="231"/>
      <c r="AS28" s="232"/>
      <c r="AT28" s="232"/>
      <c r="AU28" s="232"/>
      <c r="AV28" s="232"/>
      <c r="AW28" s="232"/>
      <c r="AX28" s="232"/>
      <c r="AY28" s="232"/>
      <c r="AZ28" s="232"/>
      <c r="BA28" s="232"/>
      <c r="BB28" s="232"/>
      <c r="BC28" s="232"/>
      <c r="BD28" s="232"/>
      <c r="BE28" s="232"/>
      <c r="BF28" s="232"/>
      <c r="BG28" s="232"/>
      <c r="BH28" s="232"/>
      <c r="BI28" s="232"/>
      <c r="BJ28" s="233"/>
      <c r="BL28" s="42">
        <f>IF(AND(BM28=1,BN28=1,BV28&lt;BU28),2,IF(AND(BM28=0,OR(BN28=1,BO28=1)),3,IF(AND(BM28=1,BO28=1,BN28=0),4,IF(AND(SUM(BM28:BN28)=2,BO28=0,SUM(BM29:$BO$33)&gt;0),5,IF(OR(SUM(BM28:BO28)=0,AND(BM28=1,BN28=0,BO28=0),AND(BM28=1,BN28=1,BO28=0,SUM(BM29:$BO$33)=0),AND(BM28=1,BN28=1,BO28=1)),0)))))</f>
        <v>0</v>
      </c>
      <c r="BM28" s="42">
        <f>IF(BU28="",0,1)</f>
        <v>0</v>
      </c>
      <c r="BN28" s="42">
        <f t="shared" ref="BN28:BN32" si="29">IF(BV28="",0,1)</f>
        <v>0</v>
      </c>
      <c r="BO28" s="42">
        <f t="shared" ref="BO28:BO32" si="30">IF(BW28="",0,1)</f>
        <v>0</v>
      </c>
      <c r="BP28" s="42">
        <f>IF(BU28="",0,IF(OR(DATE(YEAR(BU28),MONTH(BU28),1)&lt;DATE(DATOS!$F$31,MONTH(DATOS!$F$30&amp;1),1),DATE(YEAR(BU28),MONTH(BU28),1)&gt;DATE(DATOS!$N$31,MONTH(DATOS!$N$30&amp;1),1)),1,0))</f>
        <v>0</v>
      </c>
      <c r="BQ28" s="42">
        <f>IF(BV28="",0,IF(OR(DATE(YEAR(BV28),MONTH(BV28),1)&lt;DATE(DATOS!$F$31,MONTH(DATOS!$F$30&amp;1),1),DATE(YEAR(BV28),MONTH(BV28),1)&gt;DATE(DATOS!$N$31,MONTH(DATOS!$N$30&amp;1),1)),1,0))</f>
        <v>0</v>
      </c>
      <c r="BT28" s="94" t="s">
        <v>68</v>
      </c>
      <c r="BU28" s="1"/>
      <c r="BV28" s="2"/>
      <c r="BW28" s="231"/>
      <c r="BX28" s="232"/>
      <c r="BY28" s="232"/>
      <c r="BZ28" s="232"/>
      <c r="CA28" s="232"/>
      <c r="CB28" s="232"/>
      <c r="CC28" s="232"/>
      <c r="CD28" s="232"/>
      <c r="CE28" s="232"/>
      <c r="CF28" s="232"/>
      <c r="CG28" s="232"/>
      <c r="CH28" s="232"/>
      <c r="CI28" s="232"/>
      <c r="CJ28" s="232"/>
      <c r="CK28" s="232"/>
      <c r="CL28" s="232"/>
      <c r="CM28" s="232"/>
      <c r="CN28" s="232"/>
      <c r="CO28" s="233"/>
    </row>
    <row r="29" spans="2:124" ht="20.100000000000001" customHeight="1" x14ac:dyDescent="0.25">
      <c r="B29" s="42">
        <f>IF(AND(C29=1,D29=1,L29&lt;K29),2,IF(AND(C29=0,OR(D29=1,E29=1)),3,IF(AND(C29=1,E29=1,D29=0),4,IF(AND(SUM(C29:D29)=2,E29=0,SUM(C30:$E$33)&gt;0),5,IF(OR(SUM(C29:E29)=0,AND(C29=1,D29=0,E29=0),AND(C29=1,D29=1,E29=0,SUM(C30:$E$33)=0),AND(C29=1,D29=1,E29=1)),0)))))</f>
        <v>0</v>
      </c>
      <c r="C29" s="42">
        <f t="shared" ref="C29:C32" si="31">IF(K29="",0,1)</f>
        <v>0</v>
      </c>
      <c r="D29" s="42">
        <f t="shared" si="26"/>
        <v>0</v>
      </c>
      <c r="E29" s="42">
        <f t="shared" si="27"/>
        <v>0</v>
      </c>
      <c r="F29" s="42">
        <f>IF(K29="",0,IF(OR(DATE(YEAR(K29),MONTH(K29),1)&lt;DATE(DATOS!$F$31,MONTH(DATOS!$F$30&amp;1),1),DATE(YEAR(K29),MONTH(K29),1)&gt;DATE(DATOS!$N$31,MONTH(DATOS!$N$30&amp;1),1)),1,0))</f>
        <v>0</v>
      </c>
      <c r="G29" s="42">
        <f>IF(L29="",0,IF(OR(DATE(YEAR(L29),MONTH(L29),1)&lt;DATE(DATOS!$F$31,MONTH(DATOS!$F$30&amp;1),1),DATE(YEAR(L29),MONTH(L29),1)&gt;DATE(DATOS!$N$31,MONTH(DATOS!$N$30&amp;1),1)),1,0))</f>
        <v>0</v>
      </c>
      <c r="J29" s="94" t="s">
        <v>26</v>
      </c>
      <c r="K29" s="1"/>
      <c r="L29" s="2"/>
      <c r="M29" s="228"/>
      <c r="N29" s="229"/>
      <c r="O29" s="229"/>
      <c r="P29" s="229"/>
      <c r="Q29" s="229"/>
      <c r="R29" s="229"/>
      <c r="S29" s="229"/>
      <c r="T29" s="229"/>
      <c r="U29" s="229"/>
      <c r="V29" s="229"/>
      <c r="W29" s="229"/>
      <c r="X29" s="229"/>
      <c r="Y29" s="229"/>
      <c r="Z29" s="229"/>
      <c r="AA29" s="229"/>
      <c r="AB29" s="229"/>
      <c r="AC29" s="229"/>
      <c r="AD29" s="229"/>
      <c r="AE29" s="230"/>
      <c r="AG29" s="42">
        <f>IF(AND(AH29=1,AI29=1,AQ29&lt;AP29),2,IF(AND(AH29=0,OR(AI29=1,AJ29=1)),3,IF(AND(AH29=1,AJ29=1,AI29=0),4,IF(AND(SUM(AH29:AI29)=2,AJ29=0,SUM(AH30:$AJ$33)&gt;0),5,IF(OR(SUM(AH29:AJ29)=0,AND(AH29=1,AI29=0,AJ29=0),AND(AH29=1,AI29=1,AJ29=0,SUM(AH30:$AJ$33)=0),AND(AH29=1,AI29=1,AJ29=1)),0)))))</f>
        <v>0</v>
      </c>
      <c r="AH29" s="42">
        <f t="shared" ref="AH29:AH32" si="32">IF(AP29="",0,1)</f>
        <v>0</v>
      </c>
      <c r="AI29" s="42">
        <f t="shared" si="28"/>
        <v>0</v>
      </c>
      <c r="AJ29" s="42">
        <f>IF(AR29="",0,1)</f>
        <v>0</v>
      </c>
      <c r="AK29" s="42">
        <f>IF(AP29="",0,IF(OR(DATE(YEAR(AP29),MONTH(AP29),1)&lt;DATE(DATOS!$F$31,MONTH(DATOS!$F$30&amp;1),1),DATE(YEAR(AP29),MONTH(AP29),1)&gt;DATE(DATOS!$N$31,MONTH(DATOS!$N$30&amp;1),1)),1,0))</f>
        <v>0</v>
      </c>
      <c r="AL29" s="42">
        <f>IF(AQ29="",0,IF(OR(DATE(YEAR(AQ29),MONTH(AQ29),1)&lt;DATE(DATOS!$F$31,MONTH(DATOS!$F$30&amp;1),1),DATE(YEAR(AQ29),MONTH(AQ29),1)&gt;DATE(DATOS!$N$31,MONTH(DATOS!$N$30&amp;1),1)),1,0))</f>
        <v>0</v>
      </c>
      <c r="AO29" s="94" t="s">
        <v>50</v>
      </c>
      <c r="AP29" s="1"/>
      <c r="AQ29" s="2"/>
      <c r="AR29" s="228"/>
      <c r="AS29" s="229"/>
      <c r="AT29" s="229"/>
      <c r="AU29" s="229"/>
      <c r="AV29" s="229"/>
      <c r="AW29" s="229"/>
      <c r="AX29" s="229"/>
      <c r="AY29" s="229"/>
      <c r="AZ29" s="229"/>
      <c r="BA29" s="229"/>
      <c r="BB29" s="229"/>
      <c r="BC29" s="229"/>
      <c r="BD29" s="229"/>
      <c r="BE29" s="229"/>
      <c r="BF29" s="229"/>
      <c r="BG29" s="229"/>
      <c r="BH29" s="229"/>
      <c r="BI29" s="229"/>
      <c r="BJ29" s="230"/>
      <c r="BL29" s="42">
        <f>IF(AND(BM29=1,BN29=1,BV29&lt;BU29),2,IF(AND(BM29=0,OR(BN29=1,BO29=1)),3,IF(AND(BM29=1,BO29=1,BN29=0),4,IF(AND(SUM(BM29:BN29)=2,BO29=0,SUM(BM30:$BO$33)&gt;0),5,IF(OR(SUM(BM29:BO29)=0,AND(BM29=1,BN29=0,BO29=0),AND(BM29=1,BN29=1,BO29=0,SUM(BM30:$BO$33)=0),AND(BM29=1,BN29=1,BO29=1)),0)))))</f>
        <v>0</v>
      </c>
      <c r="BM29" s="42">
        <f t="shared" ref="BM29:BM32" si="33">IF(BU29="",0,1)</f>
        <v>0</v>
      </c>
      <c r="BN29" s="42">
        <f t="shared" si="29"/>
        <v>0</v>
      </c>
      <c r="BO29" s="42">
        <f t="shared" si="30"/>
        <v>0</v>
      </c>
      <c r="BP29" s="42">
        <f>IF(BU29="",0,IF(OR(DATE(YEAR(BU29),MONTH(BU29),1)&lt;DATE(DATOS!$F$31,MONTH(DATOS!$F$30&amp;1),1),DATE(YEAR(BU29),MONTH(BU29),1)&gt;DATE(DATOS!$N$31,MONTH(DATOS!$N$30&amp;1),1)),1,0))</f>
        <v>0</v>
      </c>
      <c r="BQ29" s="42">
        <f>IF(BV29="",0,IF(OR(DATE(YEAR(BV29),MONTH(BV29),1)&lt;DATE(DATOS!$F$31,MONTH(DATOS!$F$30&amp;1),1),DATE(YEAR(BV29),MONTH(BV29),1)&gt;DATE(DATOS!$N$31,MONTH(DATOS!$N$30&amp;1),1)),1,0))</f>
        <v>0</v>
      </c>
      <c r="BT29" s="94" t="s">
        <v>69</v>
      </c>
      <c r="BU29" s="1"/>
      <c r="BV29" s="2"/>
      <c r="BW29" s="228"/>
      <c r="BX29" s="229"/>
      <c r="BY29" s="229"/>
      <c r="BZ29" s="229"/>
      <c r="CA29" s="229"/>
      <c r="CB29" s="229"/>
      <c r="CC29" s="229"/>
      <c r="CD29" s="229"/>
      <c r="CE29" s="229"/>
      <c r="CF29" s="229"/>
      <c r="CG29" s="229"/>
      <c r="CH29" s="229"/>
      <c r="CI29" s="229"/>
      <c r="CJ29" s="229"/>
      <c r="CK29" s="229"/>
      <c r="CL29" s="229"/>
      <c r="CM29" s="229"/>
      <c r="CN29" s="229"/>
      <c r="CO29" s="230"/>
    </row>
    <row r="30" spans="2:124" ht="20.100000000000001" customHeight="1" x14ac:dyDescent="0.25">
      <c r="B30" s="42">
        <f>IF(AND(C30=1,D30=1,L30&lt;K30),2,IF(AND(C30=0,OR(D30=1,E30=1)),3,IF(AND(C30=1,E30=1,D30=0),4,IF(AND(SUM(C30:D30)=2,E30=0,SUM(C$31:$E33)&gt;0),5,IF(OR(SUM(C30:E30)=0,AND(C30=1,D30=0,E30=0),AND(C30=1,D30=1,E30=0,SUM(C$31:$E33)=0),AND(C30=1,D30=1,E30=1)),0)))))</f>
        <v>0</v>
      </c>
      <c r="C30" s="42">
        <f t="shared" si="31"/>
        <v>0</v>
      </c>
      <c r="D30" s="42">
        <f t="shared" si="26"/>
        <v>0</v>
      </c>
      <c r="E30" s="42">
        <f t="shared" si="27"/>
        <v>0</v>
      </c>
      <c r="F30" s="42">
        <f>IF(K30="",0,IF(OR(DATE(YEAR(K30),MONTH(K30),1)&lt;DATE(DATOS!$F$31,MONTH(DATOS!$F$30&amp;1),1),DATE(YEAR(K30),MONTH(K30),1)&gt;DATE(DATOS!$N$31,MONTH(DATOS!$N$30&amp;1),1)),1,0))</f>
        <v>0</v>
      </c>
      <c r="G30" s="42">
        <f>IF(L30="",0,IF(OR(DATE(YEAR(L30),MONTH(L30),1)&lt;DATE(DATOS!$F$31,MONTH(DATOS!$F$30&amp;1),1),DATE(YEAR(L30),MONTH(L30),1)&gt;DATE(DATOS!$N$31,MONTH(DATOS!$N$30&amp;1),1)),1,0))</f>
        <v>0</v>
      </c>
      <c r="J30" s="94" t="s">
        <v>27</v>
      </c>
      <c r="K30" s="1"/>
      <c r="L30" s="2"/>
      <c r="M30" s="228"/>
      <c r="N30" s="229"/>
      <c r="O30" s="229"/>
      <c r="P30" s="229"/>
      <c r="Q30" s="229"/>
      <c r="R30" s="229"/>
      <c r="S30" s="229"/>
      <c r="T30" s="229"/>
      <c r="U30" s="229"/>
      <c r="V30" s="229"/>
      <c r="W30" s="229"/>
      <c r="X30" s="229"/>
      <c r="Y30" s="229"/>
      <c r="Z30" s="229"/>
      <c r="AA30" s="229"/>
      <c r="AB30" s="229"/>
      <c r="AC30" s="229"/>
      <c r="AD30" s="229"/>
      <c r="AE30" s="230"/>
      <c r="AG30" s="42">
        <f>IF(AND(AH30=1,AI30=1,AQ30&lt;AP30),2,IF(AND(AH30=0,OR(AI30=1,AJ30=1)),3,IF(AND(AH30=1,AJ30=1,AI30=0),4,IF(AND(SUM(AH30:AI30)=2,AJ30=0,SUM(AH31:$AJ$33)&gt;0),5,IF(OR(SUM(AH30:AJ30)=0,AND(AH30=1,AI30=0,AJ30=0),AND(AH30=1,AI30=1,AJ30=0,SUM(AH31:$AJ$33)=0),AND(AH30=1,AI30=1,AJ30=1)),0)))))</f>
        <v>0</v>
      </c>
      <c r="AH30" s="42">
        <f t="shared" si="32"/>
        <v>0</v>
      </c>
      <c r="AI30" s="42">
        <f t="shared" si="28"/>
        <v>0</v>
      </c>
      <c r="AJ30" s="42">
        <f t="shared" ref="AJ30:AJ32" si="34">IF(AR30="",0,1)</f>
        <v>0</v>
      </c>
      <c r="AK30" s="42">
        <f>IF(AP30="",0,IF(OR(DATE(YEAR(AP30),MONTH(AP30),1)&lt;DATE(DATOS!$F$31,MONTH(DATOS!$F$30&amp;1),1),DATE(YEAR(AP30),MONTH(AP30),1)&gt;DATE(DATOS!$N$31,MONTH(DATOS!$N$30&amp;1),1)),1,0))</f>
        <v>0</v>
      </c>
      <c r="AL30" s="42">
        <f>IF(AQ30="",0,IF(OR(DATE(YEAR(AQ30),MONTH(AQ30),1)&lt;DATE(DATOS!$F$31,MONTH(DATOS!$F$30&amp;1),1),DATE(YEAR(AQ30),MONTH(AQ30),1)&gt;DATE(DATOS!$N$31,MONTH(DATOS!$N$30&amp;1),1)),1,0))</f>
        <v>0</v>
      </c>
      <c r="AO30" s="94" t="s">
        <v>51</v>
      </c>
      <c r="AP30" s="1"/>
      <c r="AQ30" s="2"/>
      <c r="AR30" s="228"/>
      <c r="AS30" s="229"/>
      <c r="AT30" s="229"/>
      <c r="AU30" s="229"/>
      <c r="AV30" s="229"/>
      <c r="AW30" s="229"/>
      <c r="AX30" s="229"/>
      <c r="AY30" s="229"/>
      <c r="AZ30" s="229"/>
      <c r="BA30" s="229"/>
      <c r="BB30" s="229"/>
      <c r="BC30" s="229"/>
      <c r="BD30" s="229"/>
      <c r="BE30" s="229"/>
      <c r="BF30" s="229"/>
      <c r="BG30" s="229"/>
      <c r="BH30" s="229"/>
      <c r="BI30" s="229"/>
      <c r="BJ30" s="230"/>
      <c r="BL30" s="42">
        <f>IF(AND(BM30=1,BN30=1,BV30&lt;BU30),2,IF(AND(BM30=0,OR(BN30=1,BO30=1)),3,IF(AND(BM30=1,BO30=1,BN30=0),4,IF(AND(SUM(BM30:BN30)=2,BO30=0,SUM(BM31:$BO$33)&gt;0),5,IF(OR(SUM(BM30:BO30)=0,AND(BM30=1,BN30=0,BO30=0),AND(BM30=1,BN30=1,BO30=0,SUM(BM31:$BO$33)=0),AND(BM30=1,BN30=1,BO30=1)),0)))))</f>
        <v>0</v>
      </c>
      <c r="BM30" s="42">
        <f t="shared" si="33"/>
        <v>0</v>
      </c>
      <c r="BN30" s="42">
        <f t="shared" si="29"/>
        <v>0</v>
      </c>
      <c r="BO30" s="42">
        <f t="shared" si="30"/>
        <v>0</v>
      </c>
      <c r="BP30" s="42">
        <f>IF(BU30="",0,IF(OR(DATE(YEAR(BU30),MONTH(BU30),1)&lt;DATE(DATOS!$F$31,MONTH(DATOS!$F$30&amp;1),1),DATE(YEAR(BU30),MONTH(BU30),1)&gt;DATE(DATOS!$N$31,MONTH(DATOS!$N$30&amp;1),1)),1,0))</f>
        <v>0</v>
      </c>
      <c r="BQ30" s="42">
        <f>IF(BV30="",0,IF(OR(DATE(YEAR(BV30),MONTH(BV30),1)&lt;DATE(DATOS!$F$31,MONTH(DATOS!$F$30&amp;1),1),DATE(YEAR(BV30),MONTH(BV30),1)&gt;DATE(DATOS!$N$31,MONTH(DATOS!$N$30&amp;1),1)),1,0))</f>
        <v>0</v>
      </c>
      <c r="BT30" s="94" t="s">
        <v>70</v>
      </c>
      <c r="BU30" s="1"/>
      <c r="BV30" s="2"/>
      <c r="BW30" s="228"/>
      <c r="BX30" s="229"/>
      <c r="BY30" s="229"/>
      <c r="BZ30" s="229"/>
      <c r="CA30" s="229"/>
      <c r="CB30" s="229"/>
      <c r="CC30" s="229"/>
      <c r="CD30" s="229"/>
      <c r="CE30" s="229"/>
      <c r="CF30" s="229"/>
      <c r="CG30" s="229"/>
      <c r="CH30" s="229"/>
      <c r="CI30" s="229"/>
      <c r="CJ30" s="229"/>
      <c r="CK30" s="229"/>
      <c r="CL30" s="229"/>
      <c r="CM30" s="229"/>
      <c r="CN30" s="229"/>
      <c r="CO30" s="230"/>
    </row>
    <row r="31" spans="2:124" ht="20.100000000000001" customHeight="1" x14ac:dyDescent="0.25">
      <c r="B31" s="42">
        <f>IF(AND(C31=1,D31=1,L31&lt;K31),2,IF(AND(C31=0,OR(D31=1,E31=1)),3,IF(AND(C31=1,E31=1,D31=0),4,IF(AND(SUM(C31:D31)=2,E31=0,SUM(C32:$E33)&gt;0),5,IF(OR(SUM(C31:E31)=0,AND(C31=1,D31=0,E31=0),AND(C31=1,D31=1,E31=0,SUM(C32:$E33)=0),AND(C31=1,D31=1,E31=1)),0)))))</f>
        <v>0</v>
      </c>
      <c r="C31" s="42">
        <f t="shared" si="31"/>
        <v>0</v>
      </c>
      <c r="D31" s="42">
        <f t="shared" si="26"/>
        <v>0</v>
      </c>
      <c r="E31" s="42">
        <f t="shared" si="27"/>
        <v>0</v>
      </c>
      <c r="F31" s="42">
        <f>IF(K31="",0,IF(OR(DATE(YEAR(K31),MONTH(K31),1)&lt;DATE(DATOS!$F$31,MONTH(DATOS!$F$30&amp;1),1),DATE(YEAR(K31),MONTH(K31),1)&gt;DATE(DATOS!$N$31,MONTH(DATOS!$N$30&amp;1),1)),1,0))</f>
        <v>0</v>
      </c>
      <c r="G31" s="42">
        <f>IF(L31="",0,IF(OR(DATE(YEAR(L31),MONTH(L31),1)&lt;DATE(DATOS!$F$31,MONTH(DATOS!$F$30&amp;1),1),DATE(YEAR(L31),MONTH(L31),1)&gt;DATE(DATOS!$N$31,MONTH(DATOS!$N$30&amp;1),1)),1,0))</f>
        <v>0</v>
      </c>
      <c r="J31" s="94" t="s">
        <v>28</v>
      </c>
      <c r="K31" s="1"/>
      <c r="L31" s="2"/>
      <c r="M31" s="228"/>
      <c r="N31" s="229"/>
      <c r="O31" s="229"/>
      <c r="P31" s="229"/>
      <c r="Q31" s="229"/>
      <c r="R31" s="229"/>
      <c r="S31" s="229"/>
      <c r="T31" s="229"/>
      <c r="U31" s="229"/>
      <c r="V31" s="229"/>
      <c r="W31" s="229"/>
      <c r="X31" s="229"/>
      <c r="Y31" s="229"/>
      <c r="Z31" s="229"/>
      <c r="AA31" s="229"/>
      <c r="AB31" s="229"/>
      <c r="AC31" s="229"/>
      <c r="AD31" s="229"/>
      <c r="AE31" s="230"/>
      <c r="AG31" s="42">
        <f>IF(AND(AH31=1,AI31=1,AQ31&lt;AP31),2,IF(AND(AH31=0,OR(AI31=1,AJ31=1)),3,IF(AND(AH31=1,AJ31=1,AI31=0),4,IF(AND(SUM(AH31:AI31)=2,AJ31=0,SUM(AH32:$AJ$33)&gt;0),5,IF(OR(SUM(AH31:AJ31)=0,AND(AH31=1,AI31=0,AJ31=0),AND(AH31=1,AI31=1,AJ31=0,SUM(AH32:$AJ$33)=0),AND(AH31=1,AI31=1,AJ31=1)),0)))))</f>
        <v>0</v>
      </c>
      <c r="AH31" s="42">
        <f t="shared" si="32"/>
        <v>0</v>
      </c>
      <c r="AI31" s="42">
        <f t="shared" si="28"/>
        <v>0</v>
      </c>
      <c r="AJ31" s="42">
        <f t="shared" si="34"/>
        <v>0</v>
      </c>
      <c r="AK31" s="42">
        <f>IF(AP31="",0,IF(OR(DATE(YEAR(AP31),MONTH(AP31),1)&lt;DATE(DATOS!$F$31,MONTH(DATOS!$F$30&amp;1),1),DATE(YEAR(AP31),MONTH(AP31),1)&gt;DATE(DATOS!$N$31,MONTH(DATOS!$N$30&amp;1),1)),1,0))</f>
        <v>0</v>
      </c>
      <c r="AL31" s="42">
        <f>IF(AQ31="",0,IF(OR(DATE(YEAR(AQ31),MONTH(AQ31),1)&lt;DATE(DATOS!$F$31,MONTH(DATOS!$F$30&amp;1),1),DATE(YEAR(AQ31),MONTH(AQ31),1)&gt;DATE(DATOS!$N$31,MONTH(DATOS!$N$30&amp;1),1)),1,0))</f>
        <v>0</v>
      </c>
      <c r="AO31" s="94" t="s">
        <v>52</v>
      </c>
      <c r="AP31" s="1"/>
      <c r="AQ31" s="2"/>
      <c r="AR31" s="228"/>
      <c r="AS31" s="229"/>
      <c r="AT31" s="229"/>
      <c r="AU31" s="229"/>
      <c r="AV31" s="229"/>
      <c r="AW31" s="229"/>
      <c r="AX31" s="229"/>
      <c r="AY31" s="229"/>
      <c r="AZ31" s="229"/>
      <c r="BA31" s="229"/>
      <c r="BB31" s="229"/>
      <c r="BC31" s="229"/>
      <c r="BD31" s="229"/>
      <c r="BE31" s="229"/>
      <c r="BF31" s="229"/>
      <c r="BG31" s="229"/>
      <c r="BH31" s="229"/>
      <c r="BI31" s="229"/>
      <c r="BJ31" s="230"/>
      <c r="BL31" s="42">
        <f>IF(AND(BM31=1,BN31=1,BV31&lt;BU31),2,IF(AND(BM31=0,OR(BN31=1,BO31=1)),3,IF(AND(BM31=1,BO31=1,BN31=0),4,IF(AND(SUM(BM31:BN31)=2,BO31=0,SUM(BM32:$BO$33)&gt;0),5,IF(OR(SUM(BM31:BO31)=0,AND(BM31=1,BN31=0,BO31=0),AND(BM31=1,BN31=1,BO31=0,SUM(BM32:$BO$33)=0),AND(BM31=1,BN31=1,BO31=1)),0)))))</f>
        <v>0</v>
      </c>
      <c r="BM31" s="42">
        <f t="shared" si="33"/>
        <v>0</v>
      </c>
      <c r="BN31" s="42">
        <f t="shared" si="29"/>
        <v>0</v>
      </c>
      <c r="BO31" s="42">
        <f t="shared" si="30"/>
        <v>0</v>
      </c>
      <c r="BP31" s="42">
        <f>IF(BU31="",0,IF(OR(DATE(YEAR(BU31),MONTH(BU31),1)&lt;DATE(DATOS!$F$31,MONTH(DATOS!$F$30&amp;1),1),DATE(YEAR(BU31),MONTH(BU31),1)&gt;DATE(DATOS!$N$31,MONTH(DATOS!$N$30&amp;1),1)),1,0))</f>
        <v>0</v>
      </c>
      <c r="BQ31" s="42">
        <f>IF(BV31="",0,IF(OR(DATE(YEAR(BV31),MONTH(BV31),1)&lt;DATE(DATOS!$F$31,MONTH(DATOS!$F$30&amp;1),1),DATE(YEAR(BV31),MONTH(BV31),1)&gt;DATE(DATOS!$N$31,MONTH(DATOS!$N$30&amp;1),1)),1,0))</f>
        <v>0</v>
      </c>
      <c r="BT31" s="94" t="s">
        <v>71</v>
      </c>
      <c r="BU31" s="1"/>
      <c r="BV31" s="2"/>
      <c r="BW31" s="228"/>
      <c r="BX31" s="229"/>
      <c r="BY31" s="229"/>
      <c r="BZ31" s="229"/>
      <c r="CA31" s="229"/>
      <c r="CB31" s="229"/>
      <c r="CC31" s="229"/>
      <c r="CD31" s="229"/>
      <c r="CE31" s="229"/>
      <c r="CF31" s="229"/>
      <c r="CG31" s="229"/>
      <c r="CH31" s="229"/>
      <c r="CI31" s="229"/>
      <c r="CJ31" s="229"/>
      <c r="CK31" s="229"/>
      <c r="CL31" s="229"/>
      <c r="CM31" s="229"/>
      <c r="CN31" s="229"/>
      <c r="CO31" s="230"/>
    </row>
    <row r="32" spans="2:124" ht="20.100000000000001" customHeight="1" thickBot="1" x14ac:dyDescent="0.3">
      <c r="B32" s="43">
        <f>IF(AND(C32=1,D32=1,L32&lt;K32),2,IF(AND(C32=0,OR(D32=1,E32=1)),3,IF(AND(C32=1,E32=1,D32=0),4,IF(AND(SUM(C32:D32)=2,E32=0,I37=1),5,IF(OR(SUM(C32:E32)=0,AND(C32=1,D32=0,E32=0),AND(C32=1,D32=1,E32=0,SUM(C$33:$E33)=0),AND(C32=1,D32=1,E32=1)),0)))))</f>
        <v>0</v>
      </c>
      <c r="C32" s="42">
        <f t="shared" si="31"/>
        <v>0</v>
      </c>
      <c r="D32" s="42">
        <f t="shared" si="26"/>
        <v>0</v>
      </c>
      <c r="E32" s="42">
        <f t="shared" si="27"/>
        <v>0</v>
      </c>
      <c r="F32" s="42">
        <f>IF(K32="",0,IF(OR(DATE(YEAR(K32),MONTH(K32),1)&lt;DATE(DATOS!$F$31,MONTH(DATOS!$F$30&amp;1),1),DATE(YEAR(K32),MONTH(K32),1)&gt;DATE(DATOS!$N$31,MONTH(DATOS!$N$30&amp;1),1)),1,0))</f>
        <v>0</v>
      </c>
      <c r="G32" s="42">
        <f>IF(L32="",0,IF(OR(DATE(YEAR(L32),MONTH(L32),1)&lt;DATE(DATOS!$F$31,MONTH(DATOS!$F$30&amp;1),1),DATE(YEAR(L32),MONTH(L32),1)&gt;DATE(DATOS!$N$31,MONTH(DATOS!$N$30&amp;1),1)),1,0))</f>
        <v>0</v>
      </c>
      <c r="J32" s="95" t="s">
        <v>29</v>
      </c>
      <c r="K32" s="3"/>
      <c r="L32" s="4"/>
      <c r="M32" s="247"/>
      <c r="N32" s="248"/>
      <c r="O32" s="248"/>
      <c r="P32" s="248"/>
      <c r="Q32" s="248"/>
      <c r="R32" s="248"/>
      <c r="S32" s="248"/>
      <c r="T32" s="248"/>
      <c r="U32" s="248"/>
      <c r="V32" s="248"/>
      <c r="W32" s="248"/>
      <c r="X32" s="248"/>
      <c r="Y32" s="248"/>
      <c r="Z32" s="248"/>
      <c r="AA32" s="248"/>
      <c r="AB32" s="248"/>
      <c r="AC32" s="248"/>
      <c r="AD32" s="248"/>
      <c r="AE32" s="249"/>
      <c r="AG32" s="43">
        <f>IF(AND(AH32=1,AI32=1,AQ32&lt;AP32),2,IF(AND(AH32=0,OR(AI32=1,AJ32=1)),3,IF(AND(AH32=1,AJ32=1,AI32=0),4,IF(AND(SUM(AH32:AI32)=2,AJ32=0,AN37=1),5,IF(OR(SUM(AH32:AJ32)=0,AND(AH32=1,AI32=0,AJ32=0),AND(AH32=1,AI32=1,AJ32=0,SUM($AH$33:AJ33)=0),AND(AH32=1,AI32=1,AJ32=1)),0)))))</f>
        <v>0</v>
      </c>
      <c r="AH32" s="42">
        <f t="shared" si="32"/>
        <v>0</v>
      </c>
      <c r="AI32" s="42">
        <f t="shared" si="28"/>
        <v>0</v>
      </c>
      <c r="AJ32" s="42">
        <f t="shared" si="34"/>
        <v>0</v>
      </c>
      <c r="AK32" s="42">
        <f>IF(AP32="",0,IF(OR(DATE(YEAR(AP32),MONTH(AP32),1)&lt;DATE(DATOS!$F$31,MONTH(DATOS!$F$30&amp;1),1),DATE(YEAR(AP32),MONTH(AP32),1)&gt;DATE(DATOS!$N$31,MONTH(DATOS!$N$30&amp;1),1)),1,0))</f>
        <v>0</v>
      </c>
      <c r="AL32" s="42">
        <f>IF(AQ32="",0,IF(OR(DATE(YEAR(AQ32),MONTH(AQ32),1)&lt;DATE(DATOS!$F$31,MONTH(DATOS!$F$30&amp;1),1),DATE(YEAR(AQ32),MONTH(AQ32),1)&gt;DATE(DATOS!$N$31,MONTH(DATOS!$N$30&amp;1),1)),1,0))</f>
        <v>0</v>
      </c>
      <c r="AO32" s="95" t="s">
        <v>53</v>
      </c>
      <c r="AP32" s="3"/>
      <c r="AQ32" s="4"/>
      <c r="AR32" s="247"/>
      <c r="AS32" s="248"/>
      <c r="AT32" s="248"/>
      <c r="AU32" s="248"/>
      <c r="AV32" s="248"/>
      <c r="AW32" s="248"/>
      <c r="AX32" s="248"/>
      <c r="AY32" s="248"/>
      <c r="AZ32" s="248"/>
      <c r="BA32" s="248"/>
      <c r="BB32" s="248"/>
      <c r="BC32" s="248"/>
      <c r="BD32" s="248"/>
      <c r="BE32" s="248"/>
      <c r="BF32" s="248"/>
      <c r="BG32" s="248"/>
      <c r="BH32" s="248"/>
      <c r="BI32" s="248"/>
      <c r="BJ32" s="249"/>
      <c r="BL32" s="43">
        <f>IF(AND(BM32=1,BN32=1,BV32&lt;BU32),2,IF(AND(BM32=0,OR(BN32=1,BO32=1)),3,IF(AND(BM32=1,BO32=1,BN32=0),4,IF(AND(SUM(BM32:BN32)=2,BO32=0,BS37=1),5,IF(OR(SUM(BM32:BO32)=0,AND(BM32=1,BN32=0,BO32=0),AND(BM32=1,BN32=1,BO32=0,SUM($BM$32:BO33)=0),AND(BM32=1,BN32=1,BO32=1)),0)))))</f>
        <v>0</v>
      </c>
      <c r="BM32" s="42">
        <f t="shared" si="33"/>
        <v>0</v>
      </c>
      <c r="BN32" s="42">
        <f t="shared" si="29"/>
        <v>0</v>
      </c>
      <c r="BO32" s="42">
        <f t="shared" si="30"/>
        <v>0</v>
      </c>
      <c r="BP32" s="42">
        <f>IF(BU32="",0,IF(OR(DATE(YEAR(BU32),MONTH(BU32),1)&lt;DATE(DATOS!$F$31,MONTH(DATOS!$F$30&amp;1),1),DATE(YEAR(BU32),MONTH(BU32),1)&gt;DATE(DATOS!$N$31,MONTH(DATOS!$N$30&amp;1),1)),1,0))</f>
        <v>0</v>
      </c>
      <c r="BQ32" s="42">
        <f>IF(BV32="",0,IF(OR(DATE(YEAR(BV32),MONTH(BV32),1)&lt;DATE(DATOS!$F$31,MONTH(DATOS!$F$30&amp;1),1),DATE(YEAR(BV32),MONTH(BV32),1)&gt;DATE(DATOS!$N$31,MONTH(DATOS!$N$30&amp;1),1)),1,0))</f>
        <v>0</v>
      </c>
      <c r="BT32" s="95" t="s">
        <v>72</v>
      </c>
      <c r="BU32" s="3"/>
      <c r="BV32" s="4"/>
      <c r="BW32" s="247"/>
      <c r="BX32" s="248"/>
      <c r="BY32" s="248"/>
      <c r="BZ32" s="248"/>
      <c r="CA32" s="248"/>
      <c r="CB32" s="248"/>
      <c r="CC32" s="248"/>
      <c r="CD32" s="248"/>
      <c r="CE32" s="248"/>
      <c r="CF32" s="248"/>
      <c r="CG32" s="248"/>
      <c r="CH32" s="248"/>
      <c r="CI32" s="248"/>
      <c r="CJ32" s="248"/>
      <c r="CK32" s="248"/>
      <c r="CL32" s="248"/>
      <c r="CM32" s="248"/>
      <c r="CN32" s="248"/>
      <c r="CO32" s="249"/>
    </row>
    <row r="33" spans="2:124" ht="20.100000000000001" customHeight="1" x14ac:dyDescent="0.25">
      <c r="K33" s="170" t="str">
        <f>IF(I22=1,"NOTA: existen paquetes de trabajo anteriores sin cumplimentar",IF(AND(SUM(C27:E27)&gt;0,M24=""),"ERROR: No se ha indicado el nombre del paquete de trabajo",IF(OR(B28=2,B29=2,B30=2,B31=2,B32=2),"ERROR: en una tarea, el mes de finalización es anterior al de inicio",IF(OR(B28=3,B29=3,B30=3,B31=3,B32=3),"ERROR: falta Indicar el mes de inicio de alguna tarea",IF(OR(B28=4,B29=4,B30=4,B31=4,B32=4),"ERROR: falta Indicar el mes de finalziación de alguna tarea",IF(OR(B28=5,B29=5,B30=5,B31=5,B32=5),"ERROR: no se ha cumplimentado el nombre de la tarea",""))))))</f>
        <v/>
      </c>
      <c r="AP33" s="170" t="str">
        <f>IF(AN22=1,"NOTA: existen paquetes de trabajo anteriores sin cumplimentar",IF(AND(SUM(AH27:AJ27)&gt;0,AR24=""),"ERROR: No se ha indicado el nombre del paquete de trabajo",IF(OR(AG28=2,AG29=2,AG30=2,AG31=2,AG32=2),"ERROR: en una tarea, el mes de finalización es anterior al de inicio",IF(OR(AG28=3,AG29=3,AG30=3,AG31=3,AG32=3),"ERROR: falta Indicar el mes de inicio de alguna tarea",IF(OR(AG28=4,AG29=4,AG30=4,AG31=4,AG32=4),"ERROR: falta Indicar el mes de finalziación de alguna tarea",IF(OR(AG28=5,AG29=5,AG30=5,AG31=5,AG32=5),"ERROR: no se ha cumplimentado el nombre de la tarea",""))))))</f>
        <v/>
      </c>
      <c r="BU33" s="170" t="str">
        <f>IF(BS22=1,"NOTA: existen paquetes de trabajo anteriores sin cumplimentar",IF(AND(SUM(BM27:BO27)&gt;0,BW24=""),"ERROR: No se ha indicado el nombre del paquete de trabajo",IF(OR(BL28=2,BL29=2,BL30=2,BL31=2,BL32=2),"ERROR: en una tarea, el mes de finalización es anterior al de inicio",IF(OR(BL28=3,BL29=3,BL30=3,BL31=3,BL32=3),"ERROR: falta Indicar el mes de inicio de alguna tarea",IF(OR(BL28=4,BL29=4,BL30=4,BL31=4,BL32=4),"ERROR: falta Indicar el mes de finalziación de alguna tarea",IF(OR(BL28=5,BL29=5,BL30=5,BL31=5,BL32=5),"ERROR: no se ha cumplimentado el nombre de la tarea",""))))))</f>
        <v/>
      </c>
    </row>
    <row r="34" spans="2:124" ht="5.0999999999999996" customHeight="1" thickBot="1" x14ac:dyDescent="0.3"/>
    <row r="35" spans="2:124" ht="20.100000000000001" customHeight="1" thickBot="1" x14ac:dyDescent="0.3">
      <c r="I35" s="25">
        <f>IF(AND(I37&lt;&gt;0,OR(I24=0,I11=0)),1,0)</f>
        <v>0</v>
      </c>
      <c r="J35" s="183" t="s">
        <v>164</v>
      </c>
      <c r="K35" s="184"/>
      <c r="L35" s="184"/>
      <c r="M35" s="184"/>
      <c r="N35" s="184"/>
      <c r="O35" s="184"/>
      <c r="P35" s="184"/>
      <c r="Q35" s="184"/>
      <c r="R35" s="184"/>
      <c r="S35" s="184"/>
      <c r="T35" s="184"/>
      <c r="U35" s="184"/>
      <c r="V35" s="184"/>
      <c r="W35" s="184"/>
      <c r="X35" s="184"/>
      <c r="Y35" s="184"/>
      <c r="Z35" s="184"/>
      <c r="AA35" s="184"/>
      <c r="AB35" s="184"/>
      <c r="AC35" s="184"/>
      <c r="AD35" s="184"/>
      <c r="AE35" s="195"/>
      <c r="AN35" s="25">
        <f>IF(AND(AN37&lt;&gt;0,OR(AN24=0,AN11=0,I37=0,I24=0,I11=0)),1,0)</f>
        <v>0</v>
      </c>
      <c r="AO35" s="183" t="s">
        <v>162</v>
      </c>
      <c r="AP35" s="184"/>
      <c r="AQ35" s="184"/>
      <c r="AR35" s="184"/>
      <c r="AS35" s="184"/>
      <c r="AT35" s="184"/>
      <c r="AU35" s="184"/>
      <c r="AV35" s="184"/>
      <c r="AW35" s="184"/>
      <c r="AX35" s="184"/>
      <c r="AY35" s="184"/>
      <c r="AZ35" s="184"/>
      <c r="BA35" s="184"/>
      <c r="BB35" s="184"/>
      <c r="BC35" s="184"/>
      <c r="BD35" s="184"/>
      <c r="BE35" s="184"/>
      <c r="BF35" s="184"/>
      <c r="BG35" s="184"/>
      <c r="BH35" s="184"/>
      <c r="BI35" s="184"/>
      <c r="BJ35" s="195"/>
      <c r="BS35" s="25">
        <f>IF(AND(BS37&lt;&gt;0,OR(BS24=0,BS11=0,AN37=0,AN24=0,AN11=0,I37=0,I24=0,I11=0)),1,0)</f>
        <v>0</v>
      </c>
      <c r="BT35" s="183" t="s">
        <v>159</v>
      </c>
      <c r="BU35" s="184"/>
      <c r="BV35" s="184"/>
      <c r="BW35" s="184"/>
      <c r="BX35" s="184"/>
      <c r="BY35" s="184"/>
      <c r="BZ35" s="184"/>
      <c r="CA35" s="184"/>
      <c r="CB35" s="184"/>
      <c r="CC35" s="184"/>
      <c r="CD35" s="184"/>
      <c r="CE35" s="184"/>
      <c r="CF35" s="184"/>
      <c r="CG35" s="184"/>
      <c r="CH35" s="184"/>
      <c r="CI35" s="184"/>
      <c r="CJ35" s="184"/>
      <c r="CK35" s="184"/>
      <c r="CL35" s="184"/>
      <c r="CM35" s="184"/>
      <c r="CN35" s="184"/>
      <c r="CO35" s="195"/>
    </row>
    <row r="36" spans="2:124" ht="5.0999999999999996" customHeight="1" thickBot="1" x14ac:dyDescent="0.3">
      <c r="J36" s="89"/>
      <c r="K36" s="89"/>
      <c r="L36" s="89"/>
      <c r="M36" s="89"/>
      <c r="N36" s="89"/>
      <c r="O36" s="89"/>
      <c r="P36" s="89"/>
      <c r="Q36" s="89"/>
      <c r="R36" s="89"/>
      <c r="S36" s="89"/>
      <c r="T36" s="89"/>
      <c r="U36" s="89"/>
      <c r="V36" s="89"/>
      <c r="W36" s="89"/>
      <c r="X36" s="89"/>
      <c r="Y36" s="89"/>
      <c r="Z36" s="89"/>
      <c r="AA36" s="89"/>
      <c r="AB36" s="89"/>
      <c r="AC36" s="89"/>
      <c r="AD36" s="89"/>
      <c r="AE36" s="89"/>
      <c r="AO36" s="89"/>
      <c r="AP36" s="89"/>
      <c r="AQ36" s="89"/>
      <c r="AR36" s="89"/>
      <c r="AS36" s="89"/>
      <c r="AT36" s="89"/>
      <c r="AU36" s="89"/>
      <c r="AV36" s="89"/>
      <c r="AW36" s="89"/>
      <c r="AX36" s="89"/>
      <c r="AY36" s="89"/>
      <c r="AZ36" s="89"/>
      <c r="BA36" s="89"/>
      <c r="BB36" s="89"/>
      <c r="BC36" s="89"/>
      <c r="BD36" s="89"/>
      <c r="BE36" s="89"/>
      <c r="BF36" s="89"/>
      <c r="BG36" s="89"/>
      <c r="BH36" s="89"/>
      <c r="BI36" s="89"/>
      <c r="BJ36" s="89"/>
      <c r="BT36" s="89"/>
      <c r="BU36" s="89"/>
      <c r="BV36" s="89"/>
      <c r="BW36" s="89"/>
      <c r="BX36" s="89"/>
      <c r="BY36" s="89"/>
      <c r="BZ36" s="89"/>
      <c r="CA36" s="89"/>
      <c r="CB36" s="89"/>
      <c r="CC36" s="89"/>
      <c r="CD36" s="89"/>
      <c r="CE36" s="89"/>
      <c r="CF36" s="89"/>
      <c r="CG36" s="89"/>
      <c r="CH36" s="89"/>
      <c r="CI36" s="89"/>
      <c r="CJ36" s="89"/>
      <c r="CK36" s="89"/>
      <c r="CL36" s="89"/>
      <c r="CM36" s="89"/>
      <c r="CN36" s="89"/>
      <c r="CO36" s="89"/>
      <c r="CQ36" s="9"/>
      <c r="CX36" s="25"/>
      <c r="CY36" s="89"/>
      <c r="CZ36" s="89"/>
      <c r="DA36" s="89"/>
      <c r="DB36" s="89"/>
      <c r="DC36" s="89"/>
      <c r="DD36" s="89"/>
      <c r="DE36" s="89"/>
      <c r="DF36" s="89"/>
      <c r="DG36" s="89"/>
      <c r="DH36" s="89"/>
      <c r="DI36" s="89"/>
      <c r="DJ36" s="89"/>
      <c r="DK36" s="89"/>
      <c r="DL36" s="89"/>
      <c r="DM36" s="89"/>
      <c r="DN36" s="89"/>
      <c r="DO36" s="89"/>
      <c r="DP36" s="89"/>
      <c r="DQ36" s="89"/>
      <c r="DR36" s="89"/>
      <c r="DS36" s="89"/>
      <c r="DT36" s="89"/>
    </row>
    <row r="37" spans="2:124" ht="20.100000000000001" customHeight="1" thickBot="1" x14ac:dyDescent="0.3">
      <c r="C37" s="227" t="s">
        <v>189</v>
      </c>
      <c r="D37" s="227"/>
      <c r="E37" s="227"/>
      <c r="F37" s="227" t="s">
        <v>237</v>
      </c>
      <c r="G37" s="227"/>
      <c r="H37" s="227"/>
      <c r="I37" s="25">
        <f>IF(AND(M37="",SUM(K41:L45)=0),0,1)</f>
        <v>0</v>
      </c>
      <c r="J37" s="183" t="s">
        <v>0</v>
      </c>
      <c r="K37" s="184"/>
      <c r="L37" s="184"/>
      <c r="M37" s="240"/>
      <c r="N37" s="241"/>
      <c r="O37" s="241"/>
      <c r="P37" s="241"/>
      <c r="Q37" s="241"/>
      <c r="R37" s="241"/>
      <c r="S37" s="241"/>
      <c r="T37" s="241"/>
      <c r="U37" s="241"/>
      <c r="V37" s="241"/>
      <c r="W37" s="241"/>
      <c r="X37" s="241"/>
      <c r="Y37" s="241"/>
      <c r="Z37" s="241"/>
      <c r="AA37" s="241"/>
      <c r="AB37" s="241"/>
      <c r="AC37" s="241"/>
      <c r="AD37" s="241"/>
      <c r="AE37" s="242"/>
      <c r="AG37" s="25"/>
      <c r="AH37" s="227" t="s">
        <v>189</v>
      </c>
      <c r="AI37" s="227"/>
      <c r="AJ37" s="227"/>
      <c r="AK37" s="227" t="s">
        <v>237</v>
      </c>
      <c r="AL37" s="227"/>
      <c r="AM37" s="227"/>
      <c r="AN37" s="25">
        <f>IF(AND(AR37="",SUM(AP41:AQ45)=0),0,1)</f>
        <v>0</v>
      </c>
      <c r="AO37" s="183" t="s">
        <v>0</v>
      </c>
      <c r="AP37" s="184"/>
      <c r="AQ37" s="184"/>
      <c r="AR37" s="240"/>
      <c r="AS37" s="241"/>
      <c r="AT37" s="241"/>
      <c r="AU37" s="241"/>
      <c r="AV37" s="241"/>
      <c r="AW37" s="241"/>
      <c r="AX37" s="241"/>
      <c r="AY37" s="241"/>
      <c r="AZ37" s="241"/>
      <c r="BA37" s="241"/>
      <c r="BB37" s="241"/>
      <c r="BC37" s="241"/>
      <c r="BD37" s="241"/>
      <c r="BE37" s="241"/>
      <c r="BF37" s="241"/>
      <c r="BG37" s="241"/>
      <c r="BH37" s="241"/>
      <c r="BI37" s="241"/>
      <c r="BJ37" s="242"/>
      <c r="BL37" s="25"/>
      <c r="BM37" s="227" t="s">
        <v>189</v>
      </c>
      <c r="BN37" s="227"/>
      <c r="BO37" s="227"/>
      <c r="BP37" s="227" t="s">
        <v>237</v>
      </c>
      <c r="BQ37" s="227"/>
      <c r="BR37" s="227"/>
      <c r="BS37" s="25">
        <f>IF(AND(BW37="",SUM(BU41:BV45)=0),0,1)</f>
        <v>0</v>
      </c>
      <c r="BT37" s="183" t="s">
        <v>0</v>
      </c>
      <c r="BU37" s="184"/>
      <c r="BV37" s="184"/>
      <c r="BW37" s="240"/>
      <c r="BX37" s="241"/>
      <c r="BY37" s="241"/>
      <c r="BZ37" s="241"/>
      <c r="CA37" s="241"/>
      <c r="CB37" s="241"/>
      <c r="CC37" s="241"/>
      <c r="CD37" s="241"/>
      <c r="CE37" s="241"/>
      <c r="CF37" s="241"/>
      <c r="CG37" s="241"/>
      <c r="CH37" s="241"/>
      <c r="CI37" s="241"/>
      <c r="CJ37" s="241"/>
      <c r="CK37" s="241"/>
      <c r="CL37" s="241"/>
      <c r="CM37" s="241"/>
      <c r="CN37" s="241"/>
      <c r="CO37" s="242"/>
      <c r="CQ37" s="25"/>
      <c r="CR37" s="224"/>
      <c r="CS37" s="224"/>
      <c r="CT37" s="224"/>
      <c r="CU37" s="25"/>
      <c r="CV37" s="25"/>
      <c r="CW37" s="25"/>
      <c r="CX37" s="25"/>
      <c r="CY37" s="225"/>
      <c r="CZ37" s="225"/>
      <c r="DA37" s="225"/>
      <c r="DB37" s="226"/>
      <c r="DC37" s="226"/>
      <c r="DD37" s="226"/>
      <c r="DE37" s="226"/>
      <c r="DF37" s="226"/>
      <c r="DG37" s="226"/>
      <c r="DH37" s="226"/>
      <c r="DI37" s="226"/>
      <c r="DJ37" s="226"/>
      <c r="DK37" s="226"/>
      <c r="DL37" s="226"/>
      <c r="DM37" s="226"/>
      <c r="DN37" s="226"/>
      <c r="DO37" s="226"/>
      <c r="DP37" s="226"/>
      <c r="DQ37" s="226"/>
      <c r="DR37" s="226"/>
      <c r="DS37" s="226"/>
      <c r="DT37" s="226"/>
    </row>
    <row r="38" spans="2:124" ht="5.0999999999999996" customHeight="1" thickBot="1" x14ac:dyDescent="0.3">
      <c r="C38" s="90"/>
      <c r="D38" s="90"/>
      <c r="E38" s="90"/>
      <c r="J38" s="89"/>
      <c r="K38" s="89"/>
      <c r="L38" s="89"/>
      <c r="M38" s="91"/>
      <c r="N38" s="91"/>
      <c r="O38" s="91"/>
      <c r="P38" s="91"/>
      <c r="Q38" s="91"/>
      <c r="R38" s="91"/>
      <c r="S38" s="91"/>
      <c r="T38" s="91"/>
      <c r="U38" s="91"/>
      <c r="V38" s="91"/>
      <c r="W38" s="91"/>
      <c r="X38" s="91"/>
      <c r="Y38" s="91"/>
      <c r="Z38" s="91"/>
      <c r="AA38" s="91"/>
      <c r="AB38" s="91"/>
      <c r="AC38" s="91"/>
      <c r="AD38" s="91"/>
      <c r="AE38" s="91"/>
      <c r="AG38" s="25"/>
      <c r="AH38" s="90"/>
      <c r="AI38" s="90"/>
      <c r="AJ38" s="90"/>
      <c r="AO38" s="89"/>
      <c r="AP38" s="89"/>
      <c r="AQ38" s="89"/>
      <c r="AR38" s="91"/>
      <c r="AS38" s="91"/>
      <c r="AT38" s="91"/>
      <c r="AU38" s="91"/>
      <c r="AV38" s="91"/>
      <c r="AW38" s="91"/>
      <c r="AX38" s="91"/>
      <c r="AY38" s="91"/>
      <c r="AZ38" s="91"/>
      <c r="BA38" s="91"/>
      <c r="BB38" s="91"/>
      <c r="BC38" s="91"/>
      <c r="BD38" s="91"/>
      <c r="BE38" s="91"/>
      <c r="BF38" s="91"/>
      <c r="BG38" s="91"/>
      <c r="BH38" s="91"/>
      <c r="BI38" s="91"/>
      <c r="BJ38" s="91"/>
      <c r="BL38" s="25"/>
      <c r="BM38" s="90"/>
      <c r="BN38" s="90"/>
      <c r="BO38" s="90"/>
      <c r="BT38" s="89"/>
      <c r="BU38" s="89"/>
      <c r="BV38" s="89"/>
      <c r="BW38" s="91"/>
      <c r="BX38" s="91"/>
      <c r="BY38" s="91"/>
      <c r="BZ38" s="91"/>
      <c r="CA38" s="91"/>
      <c r="CB38" s="91"/>
      <c r="CC38" s="91"/>
      <c r="CD38" s="91"/>
      <c r="CE38" s="91"/>
      <c r="CF38" s="91"/>
      <c r="CG38" s="91"/>
      <c r="CH38" s="91"/>
      <c r="CI38" s="91"/>
      <c r="CJ38" s="91"/>
      <c r="CK38" s="91"/>
      <c r="CL38" s="91"/>
      <c r="CM38" s="91"/>
      <c r="CN38" s="91"/>
      <c r="CO38" s="91"/>
      <c r="CQ38" s="25"/>
      <c r="CR38" s="25"/>
      <c r="CS38" s="25"/>
      <c r="CT38" s="25"/>
      <c r="CU38" s="25"/>
      <c r="CV38" s="25"/>
      <c r="CW38" s="25"/>
      <c r="CX38" s="25"/>
      <c r="CY38" s="89"/>
      <c r="CZ38" s="89"/>
      <c r="DA38" s="89"/>
      <c r="DB38" s="91"/>
      <c r="DC38" s="91"/>
      <c r="DD38" s="91"/>
      <c r="DE38" s="91"/>
      <c r="DF38" s="91"/>
      <c r="DG38" s="91"/>
      <c r="DH38" s="91"/>
      <c r="DI38" s="91"/>
      <c r="DJ38" s="91"/>
      <c r="DK38" s="91"/>
      <c r="DL38" s="91"/>
      <c r="DM38" s="91"/>
      <c r="DN38" s="91"/>
      <c r="DO38" s="91"/>
      <c r="DP38" s="91"/>
      <c r="DQ38" s="91"/>
      <c r="DR38" s="91"/>
      <c r="DS38" s="91"/>
      <c r="DT38" s="91"/>
    </row>
    <row r="39" spans="2:124" ht="20.100000000000001" customHeight="1" x14ac:dyDescent="0.25">
      <c r="C39" s="42" t="s">
        <v>83</v>
      </c>
      <c r="D39" s="42" t="s">
        <v>95</v>
      </c>
      <c r="E39" s="42" t="s">
        <v>88</v>
      </c>
      <c r="F39" s="42" t="s">
        <v>83</v>
      </c>
      <c r="G39" s="42" t="s">
        <v>95</v>
      </c>
      <c r="H39" s="42" t="s">
        <v>236</v>
      </c>
      <c r="J39" s="250" t="s">
        <v>88</v>
      </c>
      <c r="K39" s="234" t="s">
        <v>85</v>
      </c>
      <c r="L39" s="235"/>
      <c r="M39" s="252" t="s">
        <v>89</v>
      </c>
      <c r="N39" s="243"/>
      <c r="O39" s="243"/>
      <c r="P39" s="243"/>
      <c r="Q39" s="243"/>
      <c r="R39" s="243"/>
      <c r="S39" s="243"/>
      <c r="T39" s="243"/>
      <c r="U39" s="243"/>
      <c r="V39" s="243"/>
      <c r="W39" s="243"/>
      <c r="X39" s="243"/>
      <c r="Y39" s="243"/>
      <c r="Z39" s="243"/>
      <c r="AA39" s="243"/>
      <c r="AB39" s="243"/>
      <c r="AC39" s="243"/>
      <c r="AD39" s="243"/>
      <c r="AE39" s="244"/>
      <c r="AG39" s="25"/>
      <c r="AH39" s="42" t="s">
        <v>83</v>
      </c>
      <c r="AI39" s="42" t="s">
        <v>95</v>
      </c>
      <c r="AJ39" s="42" t="s">
        <v>88</v>
      </c>
      <c r="AK39" s="42" t="s">
        <v>83</v>
      </c>
      <c r="AL39" s="42" t="s">
        <v>95</v>
      </c>
      <c r="AM39" s="42" t="s">
        <v>236</v>
      </c>
      <c r="AO39" s="250" t="s">
        <v>88</v>
      </c>
      <c r="AP39" s="234" t="s">
        <v>85</v>
      </c>
      <c r="AQ39" s="235"/>
      <c r="AR39" s="252" t="s">
        <v>89</v>
      </c>
      <c r="AS39" s="243"/>
      <c r="AT39" s="243"/>
      <c r="AU39" s="243"/>
      <c r="AV39" s="243"/>
      <c r="AW39" s="243"/>
      <c r="AX39" s="243"/>
      <c r="AY39" s="243"/>
      <c r="AZ39" s="243"/>
      <c r="BA39" s="243"/>
      <c r="BB39" s="243"/>
      <c r="BC39" s="243"/>
      <c r="BD39" s="243"/>
      <c r="BE39" s="243"/>
      <c r="BF39" s="243"/>
      <c r="BG39" s="243"/>
      <c r="BH39" s="243"/>
      <c r="BI39" s="243"/>
      <c r="BJ39" s="244"/>
      <c r="BL39" s="25"/>
      <c r="BM39" s="42" t="s">
        <v>83</v>
      </c>
      <c r="BN39" s="42" t="s">
        <v>95</v>
      </c>
      <c r="BO39" s="42" t="s">
        <v>88</v>
      </c>
      <c r="BP39" s="42" t="s">
        <v>83</v>
      </c>
      <c r="BQ39" s="42" t="s">
        <v>95</v>
      </c>
      <c r="BR39" s="42" t="s">
        <v>236</v>
      </c>
      <c r="BT39" s="250" t="s">
        <v>88</v>
      </c>
      <c r="BU39" s="234" t="s">
        <v>85</v>
      </c>
      <c r="BV39" s="235"/>
      <c r="BW39" s="252" t="s">
        <v>89</v>
      </c>
      <c r="BX39" s="243"/>
      <c r="BY39" s="243"/>
      <c r="BZ39" s="243"/>
      <c r="CA39" s="243"/>
      <c r="CB39" s="243"/>
      <c r="CC39" s="243"/>
      <c r="CD39" s="243"/>
      <c r="CE39" s="243"/>
      <c r="CF39" s="243"/>
      <c r="CG39" s="243"/>
      <c r="CH39" s="243"/>
      <c r="CI39" s="243"/>
      <c r="CJ39" s="243"/>
      <c r="CK39" s="243"/>
      <c r="CL39" s="243"/>
      <c r="CM39" s="243"/>
      <c r="CN39" s="243"/>
      <c r="CO39" s="244"/>
    </row>
    <row r="40" spans="2:124" ht="20.100000000000001" customHeight="1" thickBot="1" x14ac:dyDescent="0.3">
      <c r="C40" s="42">
        <f>SUM(C41:C45)</f>
        <v>0</v>
      </c>
      <c r="D40" s="42">
        <f>SUM(D41:D45)</f>
        <v>0</v>
      </c>
      <c r="E40" s="42">
        <f>SUM(E41:E45)</f>
        <v>0</v>
      </c>
      <c r="F40" s="42">
        <f t="shared" ref="F40" si="35">SUM(F41:F45)</f>
        <v>0</v>
      </c>
      <c r="G40" s="42">
        <f t="shared" ref="G40" si="36">SUM(G41:G45)</f>
        <v>0</v>
      </c>
      <c r="H40" s="42">
        <f>IF(SUM(F40:G40)=0,0,1)</f>
        <v>0</v>
      </c>
      <c r="J40" s="251"/>
      <c r="K40" s="92" t="s">
        <v>83</v>
      </c>
      <c r="L40" s="93" t="s">
        <v>84</v>
      </c>
      <c r="M40" s="253"/>
      <c r="N40" s="245"/>
      <c r="O40" s="245"/>
      <c r="P40" s="245"/>
      <c r="Q40" s="245"/>
      <c r="R40" s="245"/>
      <c r="S40" s="245"/>
      <c r="T40" s="245"/>
      <c r="U40" s="245"/>
      <c r="V40" s="245"/>
      <c r="W40" s="245"/>
      <c r="X40" s="245"/>
      <c r="Y40" s="245"/>
      <c r="Z40" s="245"/>
      <c r="AA40" s="245"/>
      <c r="AB40" s="245"/>
      <c r="AC40" s="245"/>
      <c r="AD40" s="245"/>
      <c r="AE40" s="246"/>
      <c r="AG40" s="25"/>
      <c r="AH40" s="42">
        <f>SUM(AH41:AH45)</f>
        <v>0</v>
      </c>
      <c r="AI40" s="42">
        <f>SUM(AI41:AI45)</f>
        <v>0</v>
      </c>
      <c r="AJ40" s="42">
        <f>SUM(AJ41:AJ45)</f>
        <v>0</v>
      </c>
      <c r="AK40" s="42">
        <f t="shared" ref="AK40" si="37">SUM(AK41:AK45)</f>
        <v>0</v>
      </c>
      <c r="AL40" s="42">
        <f t="shared" ref="AL40" si="38">SUM(AL41:AL45)</f>
        <v>0</v>
      </c>
      <c r="AM40" s="42">
        <f>IF(SUM(AK40:AL40)=0,0,1)</f>
        <v>0</v>
      </c>
      <c r="AO40" s="251"/>
      <c r="AP40" s="92" t="s">
        <v>83</v>
      </c>
      <c r="AQ40" s="93" t="s">
        <v>84</v>
      </c>
      <c r="AR40" s="253"/>
      <c r="AS40" s="245"/>
      <c r="AT40" s="245"/>
      <c r="AU40" s="245"/>
      <c r="AV40" s="245"/>
      <c r="AW40" s="245"/>
      <c r="AX40" s="245"/>
      <c r="AY40" s="245"/>
      <c r="AZ40" s="245"/>
      <c r="BA40" s="245"/>
      <c r="BB40" s="245"/>
      <c r="BC40" s="245"/>
      <c r="BD40" s="245"/>
      <c r="BE40" s="245"/>
      <c r="BF40" s="245"/>
      <c r="BG40" s="245"/>
      <c r="BH40" s="245"/>
      <c r="BI40" s="245"/>
      <c r="BJ40" s="246"/>
      <c r="BL40" s="25"/>
      <c r="BM40" s="42">
        <f>SUM(BM41:BM45)</f>
        <v>0</v>
      </c>
      <c r="BN40" s="42">
        <f>SUM(BN41:BN45)</f>
        <v>0</v>
      </c>
      <c r="BO40" s="42">
        <f>SUM(BO41:BO45)</f>
        <v>0</v>
      </c>
      <c r="BP40" s="42">
        <f t="shared" ref="BP40" si="39">SUM(BP41:BP45)</f>
        <v>0</v>
      </c>
      <c r="BQ40" s="42">
        <f t="shared" ref="BQ40" si="40">SUM(BQ41:BQ45)</f>
        <v>0</v>
      </c>
      <c r="BR40" s="42">
        <f>IF(SUM(BP40:BQ40)=0,0,1)</f>
        <v>0</v>
      </c>
      <c r="BT40" s="251"/>
      <c r="BU40" s="92" t="s">
        <v>83</v>
      </c>
      <c r="BV40" s="93" t="s">
        <v>84</v>
      </c>
      <c r="BW40" s="253"/>
      <c r="BX40" s="245"/>
      <c r="BY40" s="245"/>
      <c r="BZ40" s="245"/>
      <c r="CA40" s="245"/>
      <c r="CB40" s="245"/>
      <c r="CC40" s="245"/>
      <c r="CD40" s="245"/>
      <c r="CE40" s="245"/>
      <c r="CF40" s="245"/>
      <c r="CG40" s="245"/>
      <c r="CH40" s="245"/>
      <c r="CI40" s="245"/>
      <c r="CJ40" s="245"/>
      <c r="CK40" s="245"/>
      <c r="CL40" s="245"/>
      <c r="CM40" s="245"/>
      <c r="CN40" s="245"/>
      <c r="CO40" s="246"/>
    </row>
    <row r="41" spans="2:124" ht="20.100000000000001" customHeight="1" x14ac:dyDescent="0.25">
      <c r="B41" s="42">
        <f>IF(AND(C41=1,D41=1,L41&lt;K41),2,IF(AND(C41=0,OR(D41=1,E41=1)),3,IF(AND(C41=1,E41=1,D41=0),4,IF(AND(SUM(C41:D41)=2,E41=0,SUM(C42:$E46)&gt;0),5,IF(OR(SUM(C41:E41)=0,AND(C41=1,D41=0,E41=0),AND(C41=1,D41=1,E41=0,SUM(C42:$E46)=0),AND(C41=1,D41=1,E41=1)),0)))))</f>
        <v>0</v>
      </c>
      <c r="C41" s="42">
        <f>IF(K41="",0,1)</f>
        <v>0</v>
      </c>
      <c r="D41" s="42">
        <f t="shared" ref="D41:D45" si="41">IF(L41="",0,1)</f>
        <v>0</v>
      </c>
      <c r="E41" s="42">
        <f t="shared" ref="E41:E45" si="42">IF(M41="",0,1)</f>
        <v>0</v>
      </c>
      <c r="F41" s="42">
        <f>IF(K41="",0,IF(OR(DATE(YEAR(K41),MONTH(K41),1)&lt;DATE(DATOS!$F$31,MONTH(DATOS!$F$30&amp;1),1),DATE(YEAR(K41),MONTH(K41),1)&gt;DATE(DATOS!$N$31,MONTH(DATOS!$N$30&amp;1),1)),1,0))</f>
        <v>0</v>
      </c>
      <c r="G41" s="42">
        <f>IF(L41="",0,IF(OR(DATE(YEAR(L41),MONTH(L41),1)&lt;DATE(DATOS!$F$31,MONTH(DATOS!$F$30&amp;1),1),DATE(YEAR(L41),MONTH(L41),1)&gt;DATE(DATOS!$N$31,MONTH(DATOS!$N$30&amp;1),1)),1,0))</f>
        <v>0</v>
      </c>
      <c r="J41" s="94" t="s">
        <v>31</v>
      </c>
      <c r="K41" s="1"/>
      <c r="L41" s="2"/>
      <c r="M41" s="231"/>
      <c r="N41" s="232"/>
      <c r="O41" s="232"/>
      <c r="P41" s="232"/>
      <c r="Q41" s="232"/>
      <c r="R41" s="232"/>
      <c r="S41" s="232"/>
      <c r="T41" s="232"/>
      <c r="U41" s="232"/>
      <c r="V41" s="232"/>
      <c r="W41" s="232"/>
      <c r="X41" s="232"/>
      <c r="Y41" s="232"/>
      <c r="Z41" s="232"/>
      <c r="AA41" s="232"/>
      <c r="AB41" s="232"/>
      <c r="AC41" s="232"/>
      <c r="AD41" s="232"/>
      <c r="AE41" s="233"/>
      <c r="AG41" s="42">
        <f>IF(AND(AH41=1,AI41=1,AQ41&lt;AP41),2,IF(AND(AH41=0,OR(AI41=1,AJ41=1)),3,IF(AND(AH41=1,AJ41=1,AI41=0),4,IF(AND(SUM(AH41:AI41)=2,AJ41=0,SUM(AH42:$AJ$46)&gt;0),5,IF(OR(SUM(AH41:AJ41)=0,AND(AH41=1,AI41=0,AJ41=0),AND(AH41=1,AI41=1,AJ41=0,SUM(AH42:$AJ$46)=0),AND(AH41=1,AI41=1,AJ41=1)),0)))))</f>
        <v>0</v>
      </c>
      <c r="AH41" s="42">
        <f>IF(AP41="",0,1)</f>
        <v>0</v>
      </c>
      <c r="AI41" s="42">
        <f t="shared" ref="AI41:AI45" si="43">IF(AQ41="",0,1)</f>
        <v>0</v>
      </c>
      <c r="AJ41" s="42">
        <f t="shared" ref="AJ41:AJ45" si="44">IF(AR41="",0,1)</f>
        <v>0</v>
      </c>
      <c r="AK41" s="42">
        <f>IF(AP41="",0,IF(OR(DATE(YEAR(AP41),MONTH(AP41),1)&lt;DATE(DATOS!$F$31,MONTH(DATOS!$F$30&amp;1),1),DATE(YEAR(AP41),MONTH(AP41),1)&gt;DATE(DATOS!$N$31,MONTH(DATOS!$N$30&amp;1),1)),1,0))</f>
        <v>0</v>
      </c>
      <c r="AL41" s="42">
        <f>IF(AQ41="",0,IF(OR(DATE(YEAR(AQ41),MONTH(AQ41),1)&lt;DATE(DATOS!$F$31,MONTH(DATOS!$F$30&amp;1),1),DATE(YEAR(AQ41),MONTH(AQ41),1)&gt;DATE(DATOS!$N$31,MONTH(DATOS!$N$30&amp;1),1)),1,0))</f>
        <v>0</v>
      </c>
      <c r="AO41" s="94" t="s">
        <v>44</v>
      </c>
      <c r="AP41" s="1"/>
      <c r="AQ41" s="2"/>
      <c r="AR41" s="231"/>
      <c r="AS41" s="232"/>
      <c r="AT41" s="232"/>
      <c r="AU41" s="232"/>
      <c r="AV41" s="232"/>
      <c r="AW41" s="232"/>
      <c r="AX41" s="232"/>
      <c r="AY41" s="232"/>
      <c r="AZ41" s="232"/>
      <c r="BA41" s="232"/>
      <c r="BB41" s="232"/>
      <c r="BC41" s="232"/>
      <c r="BD41" s="232"/>
      <c r="BE41" s="232"/>
      <c r="BF41" s="232"/>
      <c r="BG41" s="232"/>
      <c r="BH41" s="232"/>
      <c r="BI41" s="232"/>
      <c r="BJ41" s="233"/>
      <c r="BL41" s="42">
        <f>IF(AND(BM41=1,BN41=1,BV41&lt;BU41),2,IF(AND(BM41=0,OR(BN41=1,BO41=1)),3,IF(AND(BM41=1,BO41=1,BN41=0),4,IF(AND(SUM(BM41:BN41)=2,BO41=0,SUM(BM42:$BO$46)&gt;0),5,IF(OR(SUM(BM41:BO41)=0,AND(BM41=1,BN41=0,BO41=0),AND(BM41=1,BN41=1,BO41=0,SUM(BM42:$BO$46)=0),AND(BM41=1,BN41=1,BO41=1)),0)))))</f>
        <v>0</v>
      </c>
      <c r="BM41" s="42">
        <f>IF(BU41="",0,1)</f>
        <v>0</v>
      </c>
      <c r="BN41" s="42">
        <f t="shared" ref="BN41:BN45" si="45">IF(BV41="",0,1)</f>
        <v>0</v>
      </c>
      <c r="BO41" s="42">
        <f t="shared" ref="BO41:BO45" si="46">IF(BW41="",0,1)</f>
        <v>0</v>
      </c>
      <c r="BP41" s="42">
        <f>IF(BU41="",0,IF(OR(DATE(YEAR(BU41),MONTH(BU41),1)&lt;DATE(DATOS!$F$31,MONTH(DATOS!$F$30&amp;1),1),DATE(YEAR(BU41),MONTH(BU41),1)&gt;DATE(DATOS!$N$31,MONTH(DATOS!$N$30&amp;1),1)),1,0))</f>
        <v>0</v>
      </c>
      <c r="BQ41" s="42">
        <f>IF(BV41="",0,IF(OR(DATE(YEAR(BV41),MONTH(BV41),1)&lt;DATE(DATOS!$F$31,MONTH(DATOS!$F$30&amp;1),1),DATE(YEAR(BV41),MONTH(BV41),1)&gt;DATE(DATOS!$N$31,MONTH(DATOS!$N$30&amp;1),1)),1,0))</f>
        <v>0</v>
      </c>
      <c r="BT41" s="94" t="s">
        <v>63</v>
      </c>
      <c r="BU41" s="1"/>
      <c r="BV41" s="2"/>
      <c r="BW41" s="231"/>
      <c r="BX41" s="232"/>
      <c r="BY41" s="232"/>
      <c r="BZ41" s="232"/>
      <c r="CA41" s="232"/>
      <c r="CB41" s="232"/>
      <c r="CC41" s="232"/>
      <c r="CD41" s="232"/>
      <c r="CE41" s="232"/>
      <c r="CF41" s="232"/>
      <c r="CG41" s="232"/>
      <c r="CH41" s="232"/>
      <c r="CI41" s="232"/>
      <c r="CJ41" s="232"/>
      <c r="CK41" s="232"/>
      <c r="CL41" s="232"/>
      <c r="CM41" s="232"/>
      <c r="CN41" s="232"/>
      <c r="CO41" s="233"/>
    </row>
    <row r="42" spans="2:124" ht="20.100000000000001" customHeight="1" x14ac:dyDescent="0.25">
      <c r="B42" s="42">
        <f>IF(AND(C42=1,D42=1,L42&lt;K42),2,IF(AND(C42=0,OR(D42=1,E42=1)),3,IF(AND(C42=1,E42=1,D42=0),4,IF(AND(SUM(C42:D42)=2,E42=0,SUM(C43:$E47)&gt;0),5,IF(OR(SUM(C42:E42)=0,AND(C42=1,D42=0,E42=0),AND(C42=1,D42=1,E42=0,SUM(C43:$E47)=0),AND(C42=1,D42=1,E42=1)),0)))))</f>
        <v>0</v>
      </c>
      <c r="C42" s="42">
        <f t="shared" ref="C42:C45" si="47">IF(K42="",0,1)</f>
        <v>0</v>
      </c>
      <c r="D42" s="42">
        <f t="shared" si="41"/>
        <v>0</v>
      </c>
      <c r="E42" s="42">
        <f t="shared" si="42"/>
        <v>0</v>
      </c>
      <c r="F42" s="42">
        <f>IF(K42="",0,IF(OR(DATE(YEAR(K42),MONTH(K42),1)&lt;DATE(DATOS!$F$31,MONTH(DATOS!$F$30&amp;1),1),DATE(YEAR(K42),MONTH(K42),1)&gt;DATE(DATOS!$N$31,MONTH(DATOS!$N$30&amp;1),1)),1,0))</f>
        <v>0</v>
      </c>
      <c r="G42" s="42">
        <f>IF(L42="",0,IF(OR(DATE(YEAR(L42),MONTH(L42),1)&lt;DATE(DATOS!$F$31,MONTH(DATOS!$F$30&amp;1),1),DATE(YEAR(L42),MONTH(L42),1)&gt;DATE(DATOS!$N$31,MONTH(DATOS!$N$30&amp;1),1)),1,0))</f>
        <v>0</v>
      </c>
      <c r="J42" s="94" t="s">
        <v>32</v>
      </c>
      <c r="K42" s="1"/>
      <c r="L42" s="2"/>
      <c r="M42" s="228"/>
      <c r="N42" s="229"/>
      <c r="O42" s="229"/>
      <c r="P42" s="229"/>
      <c r="Q42" s="229"/>
      <c r="R42" s="229"/>
      <c r="S42" s="229"/>
      <c r="T42" s="229"/>
      <c r="U42" s="229"/>
      <c r="V42" s="229"/>
      <c r="W42" s="229"/>
      <c r="X42" s="229"/>
      <c r="Y42" s="229"/>
      <c r="Z42" s="229"/>
      <c r="AA42" s="229"/>
      <c r="AB42" s="229"/>
      <c r="AC42" s="229"/>
      <c r="AD42" s="229"/>
      <c r="AE42" s="230"/>
      <c r="AG42" s="42">
        <f>IF(AND(AH42=1,AI42=1,AQ42&lt;AP42),2,IF(AND(AH42=0,OR(AI42=1,AJ42=1)),3,IF(AND(AH42=1,AJ42=1,AI42=0),4,IF(AND(SUM(AH42:AI42)=2,AJ42=0,SUM(AH43:$AJ$46)&gt;0),5,IF(OR(SUM(AH42:AJ42)=0,AND(AH42=1,AI42=0,AJ42=0),AND(AH42=1,AI42=1,AJ42=0,SUM(AH43:$AJ$46)=0),AND(AH42=1,AI42=1,AJ42=1)),0)))))</f>
        <v>0</v>
      </c>
      <c r="AH42" s="42">
        <f t="shared" ref="AH42:AH45" si="48">IF(AP42="",0,1)</f>
        <v>0</v>
      </c>
      <c r="AI42" s="42">
        <f t="shared" si="43"/>
        <v>0</v>
      </c>
      <c r="AJ42" s="42">
        <f t="shared" si="44"/>
        <v>0</v>
      </c>
      <c r="AK42" s="42">
        <f>IF(AP42="",0,IF(OR(DATE(YEAR(AP42),MONTH(AP42),1)&lt;DATE(DATOS!$F$31,MONTH(DATOS!$F$30&amp;1),1),DATE(YEAR(AP42),MONTH(AP42),1)&gt;DATE(DATOS!$N$31,MONTH(DATOS!$N$30&amp;1),1)),1,0))</f>
        <v>0</v>
      </c>
      <c r="AL42" s="42">
        <f>IF(AQ42="",0,IF(OR(DATE(YEAR(AQ42),MONTH(AQ42),1)&lt;DATE(DATOS!$F$31,MONTH(DATOS!$F$30&amp;1),1),DATE(YEAR(AQ42),MONTH(AQ42),1)&gt;DATE(DATOS!$N$31,MONTH(DATOS!$N$30&amp;1),1)),1,0))</f>
        <v>0</v>
      </c>
      <c r="AO42" s="94" t="s">
        <v>45</v>
      </c>
      <c r="AP42" s="1"/>
      <c r="AQ42" s="2"/>
      <c r="AR42" s="228"/>
      <c r="AS42" s="229"/>
      <c r="AT42" s="229"/>
      <c r="AU42" s="229"/>
      <c r="AV42" s="229"/>
      <c r="AW42" s="229"/>
      <c r="AX42" s="229"/>
      <c r="AY42" s="229"/>
      <c r="AZ42" s="229"/>
      <c r="BA42" s="229"/>
      <c r="BB42" s="229"/>
      <c r="BC42" s="229"/>
      <c r="BD42" s="229"/>
      <c r="BE42" s="229"/>
      <c r="BF42" s="229"/>
      <c r="BG42" s="229"/>
      <c r="BH42" s="229"/>
      <c r="BI42" s="229"/>
      <c r="BJ42" s="230"/>
      <c r="BL42" s="42">
        <f>IF(AND(BM42=1,BN42=1,BV42&lt;BU42),2,IF(AND(BM42=0,OR(BN42=1,BO42=1)),3,IF(AND(BM42=1,BO42=1,BN42=0),4,IF(AND(SUM(BM42:BN42)=2,BO42=0,SUM(BM43:$BO$46)&gt;0),5,IF(OR(SUM(BM42:BO42)=0,AND(BM42=1,BN42=0,BO42=0),AND(BM42=1,BN42=1,BO42=0,SUM(BM43:$BO$46)=0),AND(BM42=1,BN42=1,BO42=1)),0)))))</f>
        <v>0</v>
      </c>
      <c r="BM42" s="42">
        <f t="shared" ref="BM42:BM45" si="49">IF(BU42="",0,1)</f>
        <v>0</v>
      </c>
      <c r="BN42" s="42">
        <f t="shared" si="45"/>
        <v>0</v>
      </c>
      <c r="BO42" s="42">
        <f t="shared" si="46"/>
        <v>0</v>
      </c>
      <c r="BP42" s="42">
        <f>IF(BU42="",0,IF(OR(DATE(YEAR(BU42),MONTH(BU42),1)&lt;DATE(DATOS!$F$31,MONTH(DATOS!$F$30&amp;1),1),DATE(YEAR(BU42),MONTH(BU42),1)&gt;DATE(DATOS!$N$31,MONTH(DATOS!$N$30&amp;1),1)),1,0))</f>
        <v>0</v>
      </c>
      <c r="BQ42" s="42">
        <f>IF(BV42="",0,IF(OR(DATE(YEAR(BV42),MONTH(BV42),1)&lt;DATE(DATOS!$F$31,MONTH(DATOS!$F$30&amp;1),1),DATE(YEAR(BV42),MONTH(BV42),1)&gt;DATE(DATOS!$N$31,MONTH(DATOS!$N$30&amp;1),1)),1,0))</f>
        <v>0</v>
      </c>
      <c r="BT42" s="94" t="s">
        <v>64</v>
      </c>
      <c r="BU42" s="1"/>
      <c r="BV42" s="2"/>
      <c r="BW42" s="228"/>
      <c r="BX42" s="229"/>
      <c r="BY42" s="229"/>
      <c r="BZ42" s="229"/>
      <c r="CA42" s="229"/>
      <c r="CB42" s="229"/>
      <c r="CC42" s="229"/>
      <c r="CD42" s="229"/>
      <c r="CE42" s="229"/>
      <c r="CF42" s="229"/>
      <c r="CG42" s="229"/>
      <c r="CH42" s="229"/>
      <c r="CI42" s="229"/>
      <c r="CJ42" s="229"/>
      <c r="CK42" s="229"/>
      <c r="CL42" s="229"/>
      <c r="CM42" s="229"/>
      <c r="CN42" s="229"/>
      <c r="CO42" s="230"/>
    </row>
    <row r="43" spans="2:124" ht="20.100000000000001" customHeight="1" x14ac:dyDescent="0.25">
      <c r="B43" s="42">
        <f>IF(AND(C43=1,D43=1,L43&lt;K43),2,IF(AND(C43=0,OR(D43=1,E43=1)),3,IF(AND(C43=1,E43=1,D43=0),4,IF(AND(SUM(C43:D43)=2,E43=0,SUM(C44:$E48)&gt;0),5,IF(OR(SUM(C43:E43)=0,AND(C43=1,D43=0,E43=0),AND(C43=1,D43=1,E43=0,SUM(C44:$E48)=0),AND(C43=1,D43=1,E43=1)),0)))))</f>
        <v>0</v>
      </c>
      <c r="C43" s="42">
        <f t="shared" si="47"/>
        <v>0</v>
      </c>
      <c r="D43" s="42">
        <f t="shared" si="41"/>
        <v>0</v>
      </c>
      <c r="E43" s="42">
        <f t="shared" si="42"/>
        <v>0</v>
      </c>
      <c r="F43" s="42">
        <f>IF(K43="",0,IF(OR(DATE(YEAR(K43),MONTH(K43),1)&lt;DATE(DATOS!$F$31,MONTH(DATOS!$F$30&amp;1),1),DATE(YEAR(K43),MONTH(K43),1)&gt;DATE(DATOS!$N$31,MONTH(DATOS!$N$30&amp;1),1)),1,0))</f>
        <v>0</v>
      </c>
      <c r="G43" s="42">
        <f>IF(L43="",0,IF(OR(DATE(YEAR(L43),MONTH(L43),1)&lt;DATE(DATOS!$F$31,MONTH(DATOS!$F$30&amp;1),1),DATE(YEAR(L43),MONTH(L43),1)&gt;DATE(DATOS!$N$31,MONTH(DATOS!$N$30&amp;1),1)),1,0))</f>
        <v>0</v>
      </c>
      <c r="J43" s="94" t="s">
        <v>33</v>
      </c>
      <c r="K43" s="1"/>
      <c r="L43" s="2"/>
      <c r="M43" s="228"/>
      <c r="N43" s="229"/>
      <c r="O43" s="229"/>
      <c r="P43" s="229"/>
      <c r="Q43" s="229"/>
      <c r="R43" s="229"/>
      <c r="S43" s="229"/>
      <c r="T43" s="229"/>
      <c r="U43" s="229"/>
      <c r="V43" s="229"/>
      <c r="W43" s="229"/>
      <c r="X43" s="229"/>
      <c r="Y43" s="229"/>
      <c r="Z43" s="229"/>
      <c r="AA43" s="229"/>
      <c r="AB43" s="229"/>
      <c r="AC43" s="229"/>
      <c r="AD43" s="229"/>
      <c r="AE43" s="230"/>
      <c r="AG43" s="42">
        <f>IF(AND(AH43=1,AI43=1,AQ43&lt;AP43),2,IF(AND(AH43=0,OR(AI43=1,AJ43=1)),3,IF(AND(AH43=1,AJ43=1,AI43=0),4,IF(AND(SUM(AH43:AI43)=2,AJ43=0,SUM(AH44:$AJ$46)&gt;0),5,IF(OR(SUM(AH43:AJ43)=0,AND(AH43=1,AI43=0,AJ43=0),AND(AH43=1,AI43=1,AJ43=0,SUM(AH44:$AJ$46)=0),AND(AH43=1,AI43=1,AJ43=1)),0)))))</f>
        <v>0</v>
      </c>
      <c r="AH43" s="42">
        <f t="shared" si="48"/>
        <v>0</v>
      </c>
      <c r="AI43" s="42">
        <f t="shared" si="43"/>
        <v>0</v>
      </c>
      <c r="AJ43" s="42">
        <f t="shared" si="44"/>
        <v>0</v>
      </c>
      <c r="AK43" s="42">
        <f>IF(AP43="",0,IF(OR(DATE(YEAR(AP43),MONTH(AP43),1)&lt;DATE(DATOS!$F$31,MONTH(DATOS!$F$30&amp;1),1),DATE(YEAR(AP43),MONTH(AP43),1)&gt;DATE(DATOS!$N$31,MONTH(DATOS!$N$30&amp;1),1)),1,0))</f>
        <v>0</v>
      </c>
      <c r="AL43" s="42">
        <f>IF(AQ43="",0,IF(OR(DATE(YEAR(AQ43),MONTH(AQ43),1)&lt;DATE(DATOS!$F$31,MONTH(DATOS!$F$30&amp;1),1),DATE(YEAR(AQ43),MONTH(AQ43),1)&gt;DATE(DATOS!$N$31,MONTH(DATOS!$N$30&amp;1),1)),1,0))</f>
        <v>0</v>
      </c>
      <c r="AO43" s="94" t="s">
        <v>46</v>
      </c>
      <c r="AP43" s="1"/>
      <c r="AQ43" s="2"/>
      <c r="AR43" s="228"/>
      <c r="AS43" s="229"/>
      <c r="AT43" s="229"/>
      <c r="AU43" s="229"/>
      <c r="AV43" s="229"/>
      <c r="AW43" s="229"/>
      <c r="AX43" s="229"/>
      <c r="AY43" s="229"/>
      <c r="AZ43" s="229"/>
      <c r="BA43" s="229"/>
      <c r="BB43" s="229"/>
      <c r="BC43" s="229"/>
      <c r="BD43" s="229"/>
      <c r="BE43" s="229"/>
      <c r="BF43" s="229"/>
      <c r="BG43" s="229"/>
      <c r="BH43" s="229"/>
      <c r="BI43" s="229"/>
      <c r="BJ43" s="230"/>
      <c r="BL43" s="42">
        <f>IF(AND(BM43=1,BN43=1,BV43&lt;BU43),2,IF(AND(BM43=0,OR(BN43=1,BO43=1)),3,IF(AND(BM43=1,BO43=1,BN43=0),4,IF(AND(SUM(BM43:BN43)=2,BO43=0,SUM(BM44:$BO$46)&gt;0),5,IF(OR(SUM(BM43:BO43)=0,AND(BM43=1,BN43=0,BO43=0),AND(BM43=1,BN43=1,BO43=0,SUM(BM44:$BO$46)=0),AND(BM43=1,BN43=1,BO43=1)),0)))))</f>
        <v>0</v>
      </c>
      <c r="BM43" s="42">
        <f t="shared" si="49"/>
        <v>0</v>
      </c>
      <c r="BN43" s="42">
        <f t="shared" si="45"/>
        <v>0</v>
      </c>
      <c r="BO43" s="42">
        <f t="shared" si="46"/>
        <v>0</v>
      </c>
      <c r="BP43" s="42">
        <f>IF(BU43="",0,IF(OR(DATE(YEAR(BU43),MONTH(BU43),1)&lt;DATE(DATOS!$F$31,MONTH(DATOS!$F$30&amp;1),1),DATE(YEAR(BU43),MONTH(BU43),1)&gt;DATE(DATOS!$N$31,MONTH(DATOS!$N$30&amp;1),1)),1,0))</f>
        <v>0</v>
      </c>
      <c r="BQ43" s="42">
        <f>IF(BV43="",0,IF(OR(DATE(YEAR(BV43),MONTH(BV43),1)&lt;DATE(DATOS!$F$31,MONTH(DATOS!$F$30&amp;1),1),DATE(YEAR(BV43),MONTH(BV43),1)&gt;DATE(DATOS!$N$31,MONTH(DATOS!$N$30&amp;1),1)),1,0))</f>
        <v>0</v>
      </c>
      <c r="BT43" s="94" t="s">
        <v>65</v>
      </c>
      <c r="BU43" s="1"/>
      <c r="BV43" s="2"/>
      <c r="BW43" s="228"/>
      <c r="BX43" s="229"/>
      <c r="BY43" s="229"/>
      <c r="BZ43" s="229"/>
      <c r="CA43" s="229"/>
      <c r="CB43" s="229"/>
      <c r="CC43" s="229"/>
      <c r="CD43" s="229"/>
      <c r="CE43" s="229"/>
      <c r="CF43" s="229"/>
      <c r="CG43" s="229"/>
      <c r="CH43" s="229"/>
      <c r="CI43" s="229"/>
      <c r="CJ43" s="229"/>
      <c r="CK43" s="229"/>
      <c r="CL43" s="229"/>
      <c r="CM43" s="229"/>
      <c r="CN43" s="229"/>
      <c r="CO43" s="230"/>
    </row>
    <row r="44" spans="2:124" ht="20.100000000000001" customHeight="1" x14ac:dyDescent="0.25">
      <c r="B44" s="42">
        <f>IF(AND(C44=1,D44=1,L44&lt;K44),2,IF(AND(C44=0,OR(D44=1,E44=1)),3,IF(AND(C44=1,E44=1,D44=0),4,IF(AND(SUM(C44:D44)=2,E44=0,SUM(C45:$E49)&gt;0),5,IF(OR(SUM(C44:E44)=0,AND(C44=1,D44=0,E44=0),AND(C44=1,D44=1,E44=0,SUM(C45:$E49)=0),AND(C44=1,D44=1,E44=1)),0)))))</f>
        <v>0</v>
      </c>
      <c r="C44" s="42">
        <f t="shared" si="47"/>
        <v>0</v>
      </c>
      <c r="D44" s="42">
        <f t="shared" si="41"/>
        <v>0</v>
      </c>
      <c r="E44" s="42">
        <f t="shared" si="42"/>
        <v>0</v>
      </c>
      <c r="F44" s="42">
        <f>IF(K44="",0,IF(OR(DATE(YEAR(K44),MONTH(K44),1)&lt;DATE(DATOS!$F$31,MONTH(DATOS!$F$30&amp;1),1),DATE(YEAR(K44),MONTH(K44),1)&gt;DATE(DATOS!$N$31,MONTH(DATOS!$N$30&amp;1),1)),1,0))</f>
        <v>0</v>
      </c>
      <c r="G44" s="42">
        <f>IF(L44="",0,IF(OR(DATE(YEAR(L44),MONTH(L44),1)&lt;DATE(DATOS!$F$31,MONTH(DATOS!$F$30&amp;1),1),DATE(YEAR(L44),MONTH(L44),1)&gt;DATE(DATOS!$N$31,MONTH(DATOS!$N$30&amp;1),1)),1,0))</f>
        <v>0</v>
      </c>
      <c r="J44" s="94" t="s">
        <v>34</v>
      </c>
      <c r="K44" s="1"/>
      <c r="L44" s="2"/>
      <c r="M44" s="228"/>
      <c r="N44" s="229"/>
      <c r="O44" s="229"/>
      <c r="P44" s="229"/>
      <c r="Q44" s="229"/>
      <c r="R44" s="229"/>
      <c r="S44" s="229"/>
      <c r="T44" s="229"/>
      <c r="U44" s="229"/>
      <c r="V44" s="229"/>
      <c r="W44" s="229"/>
      <c r="X44" s="229"/>
      <c r="Y44" s="229"/>
      <c r="Z44" s="229"/>
      <c r="AA44" s="229"/>
      <c r="AB44" s="229"/>
      <c r="AC44" s="229"/>
      <c r="AD44" s="229"/>
      <c r="AE44" s="230"/>
      <c r="AG44" s="42">
        <f>IF(AND(AH44=1,AI44=1,AQ44&lt;AP44),2,IF(AND(AH44=0,OR(AI44=1,AJ44=1)),3,IF(AND(AH44=1,AJ44=1,AI44=0),4,IF(AND(SUM(AH44:AI44)=2,AJ44=0,SUM(AH45:$AJ$46)&gt;0),5,IF(OR(SUM(AH44:AJ44)=0,AND(AH44=1,AI44=0,AJ44=0),AND(AH44=1,AI44=1,AJ44=0,SUM(AH45:$AJ$46)=0),AND(AH44=1,AI44=1,AJ44=1)),0)))))</f>
        <v>0</v>
      </c>
      <c r="AH44" s="42">
        <f t="shared" si="48"/>
        <v>0</v>
      </c>
      <c r="AI44" s="42">
        <f t="shared" si="43"/>
        <v>0</v>
      </c>
      <c r="AJ44" s="42">
        <f t="shared" si="44"/>
        <v>0</v>
      </c>
      <c r="AK44" s="42">
        <f>IF(AP44="",0,IF(OR(DATE(YEAR(AP44),MONTH(AP44),1)&lt;DATE(DATOS!$F$31,MONTH(DATOS!$F$30&amp;1),1),DATE(YEAR(AP44),MONTH(AP44),1)&gt;DATE(DATOS!$N$31,MONTH(DATOS!$N$30&amp;1),1)),1,0))</f>
        <v>0</v>
      </c>
      <c r="AL44" s="42">
        <f>IF(AQ44="",0,IF(OR(DATE(YEAR(AQ44),MONTH(AQ44),1)&lt;DATE(DATOS!$F$31,MONTH(DATOS!$F$30&amp;1),1),DATE(YEAR(AQ44),MONTH(AQ44),1)&gt;DATE(DATOS!$N$31,MONTH(DATOS!$N$30&amp;1),1)),1,0))</f>
        <v>0</v>
      </c>
      <c r="AO44" s="94" t="s">
        <v>47</v>
      </c>
      <c r="AP44" s="1"/>
      <c r="AQ44" s="2"/>
      <c r="AR44" s="228"/>
      <c r="AS44" s="229"/>
      <c r="AT44" s="229"/>
      <c r="AU44" s="229"/>
      <c r="AV44" s="229"/>
      <c r="AW44" s="229"/>
      <c r="AX44" s="229"/>
      <c r="AY44" s="229"/>
      <c r="AZ44" s="229"/>
      <c r="BA44" s="229"/>
      <c r="BB44" s="229"/>
      <c r="BC44" s="229"/>
      <c r="BD44" s="229"/>
      <c r="BE44" s="229"/>
      <c r="BF44" s="229"/>
      <c r="BG44" s="229"/>
      <c r="BH44" s="229"/>
      <c r="BI44" s="229"/>
      <c r="BJ44" s="230"/>
      <c r="BL44" s="42">
        <f>IF(AND(BM44=1,BN44=1,BV44&lt;BU44),2,IF(AND(BM44=0,OR(BN44=1,BO44=1)),3,IF(AND(BM44=1,BO44=1,BN44=0),4,IF(AND(SUM(BM44:BN44)=2,BO44=0,SUM(BM45:$BO$46)&gt;0),5,IF(OR(SUM(BM44:BO44)=0,AND(BM44=1,BN44=0,BO44=0),AND(BM44=1,BN44=1,BO44=0,SUM(BM45:$BO$46)=0),AND(BM44=1,BN44=1,BO44=1)),0)))))</f>
        <v>0</v>
      </c>
      <c r="BM44" s="42">
        <f t="shared" si="49"/>
        <v>0</v>
      </c>
      <c r="BN44" s="42">
        <f t="shared" si="45"/>
        <v>0</v>
      </c>
      <c r="BO44" s="42">
        <f t="shared" si="46"/>
        <v>0</v>
      </c>
      <c r="BP44" s="42">
        <f>IF(BU44="",0,IF(OR(DATE(YEAR(BU44),MONTH(BU44),1)&lt;DATE(DATOS!$F$31,MONTH(DATOS!$F$30&amp;1),1),DATE(YEAR(BU44),MONTH(BU44),1)&gt;DATE(DATOS!$N$31,MONTH(DATOS!$N$30&amp;1),1)),1,0))</f>
        <v>0</v>
      </c>
      <c r="BQ44" s="42">
        <f>IF(BV44="",0,IF(OR(DATE(YEAR(BV44),MONTH(BV44),1)&lt;DATE(DATOS!$F$31,MONTH(DATOS!$F$30&amp;1),1),DATE(YEAR(BV44),MONTH(BV44),1)&gt;DATE(DATOS!$N$31,MONTH(DATOS!$N$30&amp;1),1)),1,0))</f>
        <v>0</v>
      </c>
      <c r="BT44" s="94" t="s">
        <v>66</v>
      </c>
      <c r="BU44" s="1"/>
      <c r="BV44" s="2"/>
      <c r="BW44" s="228"/>
      <c r="BX44" s="229"/>
      <c r="BY44" s="229"/>
      <c r="BZ44" s="229"/>
      <c r="CA44" s="229"/>
      <c r="CB44" s="229"/>
      <c r="CC44" s="229"/>
      <c r="CD44" s="229"/>
      <c r="CE44" s="229"/>
      <c r="CF44" s="229"/>
      <c r="CG44" s="229"/>
      <c r="CH44" s="229"/>
      <c r="CI44" s="229"/>
      <c r="CJ44" s="229"/>
      <c r="CK44" s="229"/>
      <c r="CL44" s="229"/>
      <c r="CM44" s="229"/>
      <c r="CN44" s="229"/>
      <c r="CO44" s="230"/>
    </row>
    <row r="45" spans="2:124" ht="20.100000000000001" customHeight="1" thickBot="1" x14ac:dyDescent="0.3">
      <c r="B45" s="43">
        <f>IF(AND(C45=1,D45=1,L45&lt;K45),2,IF(AND(C45=0,OR(D45=1,E45=1)),3,IF(AND(C45=1,E45=1,D45=0),4,IF(AND(SUM(C45:D45)=2,E45=0,AN11=1),5,IF(OR(SUM(C45:E45)=0,AND(C45=1,D45=0,E45=0),AND(C45=1,D45=1,E45=0,SUM(C$46:$E46)=0),AND(C45=1,D45=1,E45=1)),0)))))</f>
        <v>0</v>
      </c>
      <c r="C45" s="42">
        <f t="shared" si="47"/>
        <v>0</v>
      </c>
      <c r="D45" s="42">
        <f t="shared" si="41"/>
        <v>0</v>
      </c>
      <c r="E45" s="42">
        <f t="shared" si="42"/>
        <v>0</v>
      </c>
      <c r="F45" s="42">
        <f>IF(K45="",0,IF(OR(DATE(YEAR(K45),MONTH(K45),1)&lt;DATE(DATOS!$F$31,MONTH(DATOS!$F$30&amp;1),1),DATE(YEAR(K45),MONTH(K45),1)&gt;DATE(DATOS!$N$31,MONTH(DATOS!$N$30&amp;1),1)),1,0))</f>
        <v>0</v>
      </c>
      <c r="G45" s="42">
        <f>IF(L45="",0,IF(OR(DATE(YEAR(L45),MONTH(L45),1)&lt;DATE(DATOS!$F$31,MONTH(DATOS!$F$30&amp;1),1),DATE(YEAR(L45),MONTH(L45),1)&gt;DATE(DATOS!$N$31,MONTH(DATOS!$N$30&amp;1),1)),1,0))</f>
        <v>0</v>
      </c>
      <c r="J45" s="95" t="s">
        <v>35</v>
      </c>
      <c r="K45" s="3"/>
      <c r="L45" s="4"/>
      <c r="M45" s="247"/>
      <c r="N45" s="248"/>
      <c r="O45" s="248"/>
      <c r="P45" s="248"/>
      <c r="Q45" s="248"/>
      <c r="R45" s="248"/>
      <c r="S45" s="248"/>
      <c r="T45" s="248"/>
      <c r="U45" s="248"/>
      <c r="V45" s="248"/>
      <c r="W45" s="248"/>
      <c r="X45" s="248"/>
      <c r="Y45" s="248"/>
      <c r="Z45" s="248"/>
      <c r="AA45" s="248"/>
      <c r="AB45" s="248"/>
      <c r="AC45" s="248"/>
      <c r="AD45" s="248"/>
      <c r="AE45" s="249"/>
      <c r="AG45" s="43">
        <f>IF(AND(AH45=1,AI45=1,AQ45&lt;AP45),2,IF(AND(AH45=0,OR(AI45=1,AJ45=1)),3,IF(AND(AH45=1,AJ45=1,AI45=0),4,IF(AND(SUM(AH45:AI45)=2,AJ45=0,BS11=1),5,IF(OR(SUM(AH45:AJ45)=0,AND(AH45=1,AI45=0,AJ45=0),AND(AH45=1,AI45=1,AJ45=0,SUM($AH$46:AJ46)=0),AND(AH45=1,AI45=1,AJ45=1)),0)))))</f>
        <v>0</v>
      </c>
      <c r="AH45" s="42">
        <f t="shared" si="48"/>
        <v>0</v>
      </c>
      <c r="AI45" s="42">
        <f t="shared" si="43"/>
        <v>0</v>
      </c>
      <c r="AJ45" s="42">
        <f t="shared" si="44"/>
        <v>0</v>
      </c>
      <c r="AK45" s="42">
        <f>IF(AP45="",0,IF(OR(DATE(YEAR(AP45),MONTH(AP45),1)&lt;DATE(DATOS!$F$31,MONTH(DATOS!$F$30&amp;1),1),DATE(YEAR(AP45),MONTH(AP45),1)&gt;DATE(DATOS!$N$31,MONTH(DATOS!$N$30&amp;1),1)),1,0))</f>
        <v>0</v>
      </c>
      <c r="AL45" s="42">
        <f>IF(AQ45="",0,IF(OR(DATE(YEAR(AQ45),MONTH(AQ45),1)&lt;DATE(DATOS!$F$31,MONTH(DATOS!$F$30&amp;1),1),DATE(YEAR(AQ45),MONTH(AQ45),1)&gt;DATE(DATOS!$N$31,MONTH(DATOS!$N$30&amp;1),1)),1,0))</f>
        <v>0</v>
      </c>
      <c r="AO45" s="95" t="s">
        <v>48</v>
      </c>
      <c r="AP45" s="3"/>
      <c r="AQ45" s="4"/>
      <c r="AR45" s="247"/>
      <c r="AS45" s="248"/>
      <c r="AT45" s="248"/>
      <c r="AU45" s="248"/>
      <c r="AV45" s="248"/>
      <c r="AW45" s="248"/>
      <c r="AX45" s="248"/>
      <c r="AY45" s="248"/>
      <c r="AZ45" s="248"/>
      <c r="BA45" s="248"/>
      <c r="BB45" s="248"/>
      <c r="BC45" s="248"/>
      <c r="BD45" s="248"/>
      <c r="BE45" s="248"/>
      <c r="BF45" s="248"/>
      <c r="BG45" s="248"/>
      <c r="BH45" s="248"/>
      <c r="BI45" s="248"/>
      <c r="BJ45" s="249"/>
      <c r="BL45" s="43">
        <f>IF(AND(BM45=1,BN45=1,BV45&lt;BU45),2,IF(AND(BM45=0,OR(BN45=1,BO45=1)),3,IF(AND(BM45=1,BO45=1,BN45=0),4,IF(AND(SUM(BM45:BN45)=2,BO45=0,CX11=1),5,IF(OR(SUM(BM45:BO45)=0,AND(BM45=1,BN45=0,BO45=0),AND(BM45=1,BN45=1,BO45=0,SUM($BM$46:BO46)=0),AND(BM45=1,BN45=1,BO45=1)),0)))))</f>
        <v>0</v>
      </c>
      <c r="BM45" s="42">
        <f t="shared" si="49"/>
        <v>0</v>
      </c>
      <c r="BN45" s="42">
        <f t="shared" si="45"/>
        <v>0</v>
      </c>
      <c r="BO45" s="42">
        <f t="shared" si="46"/>
        <v>0</v>
      </c>
      <c r="BP45" s="42">
        <f>IF(BU45="",0,IF(OR(DATE(YEAR(BU45),MONTH(BU45),1)&lt;DATE(DATOS!$F$31,MONTH(DATOS!$F$30&amp;1),1),DATE(YEAR(BU45),MONTH(BU45),1)&gt;DATE(DATOS!$N$31,MONTH(DATOS!$N$30&amp;1),1)),1,0))</f>
        <v>0</v>
      </c>
      <c r="BQ45" s="42">
        <f>IF(BV45="",0,IF(OR(DATE(YEAR(BV45),MONTH(BV45),1)&lt;DATE(DATOS!$F$31,MONTH(DATOS!$F$30&amp;1),1),DATE(YEAR(BV45),MONTH(BV45),1)&gt;DATE(DATOS!$N$31,MONTH(DATOS!$N$30&amp;1),1)),1,0))</f>
        <v>0</v>
      </c>
      <c r="BT45" s="95" t="s">
        <v>67</v>
      </c>
      <c r="BU45" s="3"/>
      <c r="BV45" s="4"/>
      <c r="BW45" s="247"/>
      <c r="BX45" s="248"/>
      <c r="BY45" s="248"/>
      <c r="BZ45" s="248"/>
      <c r="CA45" s="248"/>
      <c r="CB45" s="248"/>
      <c r="CC45" s="248"/>
      <c r="CD45" s="248"/>
      <c r="CE45" s="248"/>
      <c r="CF45" s="248"/>
      <c r="CG45" s="248"/>
      <c r="CH45" s="248"/>
      <c r="CI45" s="248"/>
      <c r="CJ45" s="248"/>
      <c r="CK45" s="248"/>
      <c r="CL45" s="248"/>
      <c r="CM45" s="248"/>
      <c r="CN45" s="248"/>
      <c r="CO45" s="249"/>
    </row>
    <row r="46" spans="2:124" ht="20.100000000000001" customHeight="1" x14ac:dyDescent="0.25">
      <c r="K46" s="170" t="str">
        <f>IF(I35=1,"NOTA: existen paquetes de trabajo anteriores sin cumplimentar",IF(AND(SUM(C40:E40)&gt;0,M37=""),"ERROR: No se ha indicado el nombre del paquete de trabajo",IF(OR(B41=2,B42=2,B43=2,B44=2,B45=2),"ERROR: en una tarea, el mes de finalización es anterior al de inicio",IF(OR(B41=3,B42=3,B43=3,B44=3,B45=3),"ERROR: falta Indicar el mes de inicio de alguna tarea",IF(OR(B41=4,B42=4,B43=4,B44=4,B45=4),"ERROR: falta Indicar el mes de finalziación de alguna tarea",IF(OR(B41=5,B42=5,B43=5,B44=5,B45=5),"ERROR: no se ha cumplimentado el nombre de la tarea",""))))))</f>
        <v/>
      </c>
      <c r="AP46" s="170" t="str">
        <f>IF(AN35=1,"NOTA: existen paquetes de trabajo anteriores sin cumplimentar",IF(AND(SUM(AH40:AJ40)&gt;0,AR37=""),"ERROR: No se ha indicado el nombre del paquete de trabajo",IF(OR(AG41=2,AG42=2,AG43=2,AG44=2,AG45=2),"ERROR: en una tarea, el mes de finalización es anterior al de inicio",IF(OR(AG41=3,AG42=3,AG43=3,AG44=3,AG45=3),"ERROR: falta Indicar el mes de inicio de alguna tarea",IF(OR(AG41=4,AG42=4,AG43=4,AG44=4,AG45=4),"ERROR: falta Indicar el mes de finalziación de alguna tarea",IF(OR(AG41=5,AG42=5,AG43=5,AG44=5,AG45=5),"ERROR: no se ha cumplimentado el nombre de la tarea",""))))))</f>
        <v/>
      </c>
      <c r="BU46" s="170" t="str">
        <f>IF(BS35=1,"NOTA: existen paquetes de trabajo anteriores sin cumplimentar",IF(AND(SUM(BM40:BO40)&gt;0,BW37=""),"ERROR: No se ha indicado el nombre del paquete de trabajo",IF(OR(BL41=2,BL42=2,BL43=2,BL44=2,BL45=2),"ERROR: en una tarea, el mes de finalización es anterior al de inicio",IF(OR(BL41=3,BL42=3,BL43=3,BL44=3,BL45=3),"ERROR: falta Indicar el mes de inicio de alguna tarea",IF(OR(BL41=4,BL42=4,BL43=4,BL44=4,BL45=4),"ERROR: falta Indicar el mes de finalziación de alguna tarea",IF(OR(BL41=5,BL42=5,BL43=5,BL44=5,BL45=5),"ERROR: no se ha cumplimentado el nombre de la tarea",""))))))</f>
        <v/>
      </c>
    </row>
    <row r="47" spans="2:124" ht="5.0999999999999996" customHeight="1" x14ac:dyDescent="0.25">
      <c r="AB47" s="14"/>
      <c r="AC47" s="14"/>
      <c r="AD47" s="14"/>
      <c r="AE47" s="14"/>
      <c r="BH47" s="14"/>
      <c r="BI47" s="14"/>
      <c r="BJ47" s="14"/>
      <c r="CN47" s="14"/>
      <c r="CO47" s="14"/>
      <c r="DT47" s="14"/>
    </row>
    <row r="48" spans="2:124" ht="15" customHeight="1" x14ac:dyDescent="0.25">
      <c r="AB48" s="38"/>
      <c r="AC48" s="38"/>
      <c r="AD48" s="38"/>
      <c r="AE48" s="38"/>
      <c r="BH48" s="38"/>
      <c r="BI48" s="38"/>
      <c r="BJ48" s="38"/>
      <c r="CN48" s="38"/>
      <c r="CO48" s="38"/>
      <c r="DT48" s="38"/>
    </row>
    <row r="49" spans="28:124" ht="15" customHeight="1" x14ac:dyDescent="0.25">
      <c r="AB49" s="38"/>
      <c r="AC49" s="38"/>
      <c r="AD49" s="38"/>
      <c r="BH49" s="38"/>
      <c r="BI49" s="38"/>
      <c r="CN49" s="38"/>
    </row>
    <row r="50" spans="28:124" ht="15" customHeight="1" x14ac:dyDescent="0.25"/>
    <row r="51" spans="28:124" ht="15" customHeight="1" x14ac:dyDescent="0.25">
      <c r="AE51" s="96" t="s">
        <v>7</v>
      </c>
      <c r="BJ51" s="96" t="s">
        <v>11</v>
      </c>
      <c r="CO51" s="96" t="s">
        <v>15</v>
      </c>
      <c r="DT51" s="96" t="s">
        <v>82</v>
      </c>
    </row>
    <row r="52" spans="28:124" ht="15" customHeight="1" x14ac:dyDescent="0.25"/>
  </sheetData>
  <sheetProtection algorithmName="SHA-512" hashValue="KyHZJyE1H/oJVdxUHEApcUxXrBN52+GDLGbs3wXY8TDgrpJMLpr07bzKSvHDlrAJ5/XauP5DUqzXkGAyyvnXnw==" saltValue="8k8LL0RT71YYHjaRAGJYYA==" spinCount="100000" sheet="1" objects="1" scenarios="1"/>
  <mergeCells count="137">
    <mergeCell ref="N4:Z5"/>
    <mergeCell ref="C24:E24"/>
    <mergeCell ref="C37:E37"/>
    <mergeCell ref="AH11:AJ11"/>
    <mergeCell ref="AH24:AJ24"/>
    <mergeCell ref="AH37:AJ37"/>
    <mergeCell ref="AR31:BJ31"/>
    <mergeCell ref="AR32:BJ32"/>
    <mergeCell ref="AR28:BJ28"/>
    <mergeCell ref="AR29:BJ29"/>
    <mergeCell ref="AR13:BJ14"/>
    <mergeCell ref="AR15:BJ15"/>
    <mergeCell ref="AR24:BJ24"/>
    <mergeCell ref="AR26:BJ27"/>
    <mergeCell ref="AR30:BJ30"/>
    <mergeCell ref="AR16:BJ16"/>
    <mergeCell ref="F11:H11"/>
    <mergeCell ref="F24:H24"/>
    <mergeCell ref="F37:H37"/>
    <mergeCell ref="AK11:AM11"/>
    <mergeCell ref="AK24:AM24"/>
    <mergeCell ref="AK37:AM37"/>
    <mergeCell ref="AO13:AO14"/>
    <mergeCell ref="AO26:AO27"/>
    <mergeCell ref="K39:L39"/>
    <mergeCell ref="M11:AE11"/>
    <mergeCell ref="M13:AE14"/>
    <mergeCell ref="M24:AE24"/>
    <mergeCell ref="M26:AE27"/>
    <mergeCell ref="M37:AE37"/>
    <mergeCell ref="M39:AE40"/>
    <mergeCell ref="M28:AE28"/>
    <mergeCell ref="M29:AE29"/>
    <mergeCell ref="M30:AE30"/>
    <mergeCell ref="J37:L37"/>
    <mergeCell ref="J39:J40"/>
    <mergeCell ref="M15:AE15"/>
    <mergeCell ref="M16:AE16"/>
    <mergeCell ref="M17:AE17"/>
    <mergeCell ref="M18:AE18"/>
    <mergeCell ref="M19:AE19"/>
    <mergeCell ref="J13:J14"/>
    <mergeCell ref="K13:L13"/>
    <mergeCell ref="J26:J27"/>
    <mergeCell ref="K26:L26"/>
    <mergeCell ref="M45:AE45"/>
    <mergeCell ref="M31:AE31"/>
    <mergeCell ref="M32:AE32"/>
    <mergeCell ref="M44:AE44"/>
    <mergeCell ref="M41:AE41"/>
    <mergeCell ref="M42:AE42"/>
    <mergeCell ref="M43:AE43"/>
    <mergeCell ref="AP39:AQ39"/>
    <mergeCell ref="AR37:BJ37"/>
    <mergeCell ref="AR44:BJ44"/>
    <mergeCell ref="AR45:BJ45"/>
    <mergeCell ref="AO39:AO40"/>
    <mergeCell ref="AO37:AQ37"/>
    <mergeCell ref="AO35:BJ35"/>
    <mergeCell ref="BM37:BO37"/>
    <mergeCell ref="BW45:CO45"/>
    <mergeCell ref="BW44:CO44"/>
    <mergeCell ref="BW39:CO40"/>
    <mergeCell ref="AR41:BJ41"/>
    <mergeCell ref="AR42:BJ42"/>
    <mergeCell ref="AR39:BJ40"/>
    <mergeCell ref="AR43:BJ43"/>
    <mergeCell ref="BT39:BT40"/>
    <mergeCell ref="BU39:BV39"/>
    <mergeCell ref="BW41:CO41"/>
    <mergeCell ref="BW42:CO42"/>
    <mergeCell ref="BW43:CO43"/>
    <mergeCell ref="BW37:CO37"/>
    <mergeCell ref="BT37:BV37"/>
    <mergeCell ref="BP37:BR37"/>
    <mergeCell ref="BW29:CO29"/>
    <mergeCell ref="BW30:CO30"/>
    <mergeCell ref="BW31:CO31"/>
    <mergeCell ref="BW32:CO32"/>
    <mergeCell ref="CY13:CY14"/>
    <mergeCell ref="DB11:DT11"/>
    <mergeCell ref="DB13:DT14"/>
    <mergeCell ref="CZ13:DA13"/>
    <mergeCell ref="BM24:BO24"/>
    <mergeCell ref="DB17:DT17"/>
    <mergeCell ref="DB18:DT18"/>
    <mergeCell ref="DB19:DT19"/>
    <mergeCell ref="BW26:CO27"/>
    <mergeCell ref="BT26:BT27"/>
    <mergeCell ref="DB15:DT15"/>
    <mergeCell ref="DB16:DT16"/>
    <mergeCell ref="BW19:CO19"/>
    <mergeCell ref="BU26:BV26"/>
    <mergeCell ref="BW28:CO28"/>
    <mergeCell ref="AP26:AQ26"/>
    <mergeCell ref="CR24:CT24"/>
    <mergeCell ref="CY24:DA24"/>
    <mergeCell ref="DB24:DT24"/>
    <mergeCell ref="BT13:BT14"/>
    <mergeCell ref="BU13:BV13"/>
    <mergeCell ref="BW11:CO11"/>
    <mergeCell ref="BW13:CO14"/>
    <mergeCell ref="BW24:CO24"/>
    <mergeCell ref="BW16:CO16"/>
    <mergeCell ref="AP13:AQ13"/>
    <mergeCell ref="BM11:BO11"/>
    <mergeCell ref="BP11:BR11"/>
    <mergeCell ref="BP24:BR24"/>
    <mergeCell ref="CU11:CW11"/>
    <mergeCell ref="AR19:BJ19"/>
    <mergeCell ref="AR17:BJ17"/>
    <mergeCell ref="AR18:BJ18"/>
    <mergeCell ref="AR11:BJ11"/>
    <mergeCell ref="CR37:CT37"/>
    <mergeCell ref="CY37:DA37"/>
    <mergeCell ref="DB37:DT37"/>
    <mergeCell ref="CR11:CT11"/>
    <mergeCell ref="C11:E11"/>
    <mergeCell ref="BT9:CO9"/>
    <mergeCell ref="CY9:DT9"/>
    <mergeCell ref="BT22:CO22"/>
    <mergeCell ref="BT35:CO35"/>
    <mergeCell ref="J11:L11"/>
    <mergeCell ref="AO11:AQ11"/>
    <mergeCell ref="AO24:AQ24"/>
    <mergeCell ref="J24:L24"/>
    <mergeCell ref="BT11:BV11"/>
    <mergeCell ref="BT24:BV24"/>
    <mergeCell ref="CY11:DA11"/>
    <mergeCell ref="J9:AE9"/>
    <mergeCell ref="AO9:BJ9"/>
    <mergeCell ref="AO22:BJ22"/>
    <mergeCell ref="J22:AE22"/>
    <mergeCell ref="J35:AE35"/>
    <mergeCell ref="BW17:CO17"/>
    <mergeCell ref="BW15:CO15"/>
    <mergeCell ref="BW18:CO18"/>
  </mergeCells>
  <conditionalFormatting sqref="K15:K19">
    <cfRule type="expression" dxfId="322" priority="100" stopIfTrue="1">
      <formula>$B15=3</formula>
    </cfRule>
    <cfRule type="expression" dxfId="321" priority="20" stopIfTrue="1">
      <formula>$F15&gt;0</formula>
    </cfRule>
  </conditionalFormatting>
  <conditionalFormatting sqref="K20 AP20 BU20 CZ20 K33 AP33 BU33 K46 AP46 BU46">
    <cfRule type="cellIs" dxfId="320" priority="76" operator="notEqual">
      <formula>""</formula>
    </cfRule>
  </conditionalFormatting>
  <conditionalFormatting sqref="K28:K32">
    <cfRule type="expression" dxfId="319" priority="113" stopIfTrue="1">
      <formula>$B28=3</formula>
    </cfRule>
    <cfRule type="expression" dxfId="318" priority="18" stopIfTrue="1">
      <formula>$F28&gt;0</formula>
    </cfRule>
  </conditionalFormatting>
  <conditionalFormatting sqref="K41:K45">
    <cfRule type="expression" dxfId="317" priority="16" stopIfTrue="1">
      <formula>$F41&gt;0</formula>
    </cfRule>
    <cfRule type="expression" dxfId="316" priority="96" stopIfTrue="1">
      <formula>$B41=3</formula>
    </cfRule>
  </conditionalFormatting>
  <conditionalFormatting sqref="K15:L19">
    <cfRule type="expression" dxfId="315" priority="99" stopIfTrue="1">
      <formula>$B15=2</formula>
    </cfRule>
  </conditionalFormatting>
  <conditionalFormatting sqref="K28:L32">
    <cfRule type="expression" dxfId="314" priority="97" stopIfTrue="1">
      <formula>$B28=2</formula>
    </cfRule>
  </conditionalFormatting>
  <conditionalFormatting sqref="K41:L45">
    <cfRule type="expression" dxfId="313" priority="95" stopIfTrue="1">
      <formula>$B41=2</formula>
    </cfRule>
  </conditionalFormatting>
  <conditionalFormatting sqref="K15:AE19">
    <cfRule type="expression" dxfId="312" priority="240">
      <formula>$M$11&lt;&gt;0</formula>
    </cfRule>
    <cfRule type="expression" dxfId="311" priority="122" stopIfTrue="1">
      <formula>AND($M$11="",SUM($C$14:$E$14)&gt;0)</formula>
    </cfRule>
  </conditionalFormatting>
  <conditionalFormatting sqref="K28:AE32">
    <cfRule type="expression" dxfId="310" priority="243">
      <formula>$M$24&lt;&gt;0</formula>
    </cfRule>
    <cfRule type="expression" dxfId="309" priority="117" stopIfTrue="1">
      <formula>AND($M$24="",SUM($C$27:$E$27)&gt;0)</formula>
    </cfRule>
  </conditionalFormatting>
  <conditionalFormatting sqref="K41:AE45">
    <cfRule type="expression" dxfId="308" priority="107">
      <formula>$M$37&lt;&gt;0</formula>
    </cfRule>
    <cfRule type="expression" dxfId="307" priority="106" stopIfTrue="1">
      <formula>AND($M$37="",SUM($C$40:$E$40)&gt;0)</formula>
    </cfRule>
  </conditionalFormatting>
  <conditionalFormatting sqref="L15:L19">
    <cfRule type="expression" dxfId="306" priority="101" stopIfTrue="1">
      <formula>$B15=4</formula>
    </cfRule>
    <cfRule type="expression" dxfId="305" priority="19" stopIfTrue="1">
      <formula>$G15&gt;0</formula>
    </cfRule>
  </conditionalFormatting>
  <conditionalFormatting sqref="L28:L32">
    <cfRule type="expression" dxfId="304" priority="115" stopIfTrue="1">
      <formula>$B28=4</formula>
    </cfRule>
    <cfRule type="expression" dxfId="303" priority="17" stopIfTrue="1">
      <formula>$G28&gt;0</formula>
    </cfRule>
  </conditionalFormatting>
  <conditionalFormatting sqref="L41:L45">
    <cfRule type="expression" dxfId="302" priority="104" stopIfTrue="1">
      <formula>$B41=4</formula>
    </cfRule>
    <cfRule type="expression" dxfId="301" priority="15" stopIfTrue="1">
      <formula>$G41&gt;0</formula>
    </cfRule>
  </conditionalFormatting>
  <conditionalFormatting sqref="M11">
    <cfRule type="expression" dxfId="300" priority="50" stopIfTrue="1">
      <formula>$A$1&gt;0</formula>
    </cfRule>
    <cfRule type="expression" dxfId="299" priority="51">
      <formula>AND($B$9&lt;&gt;"",$B$9&gt;=2)</formula>
    </cfRule>
  </conditionalFormatting>
  <conditionalFormatting sqref="M24">
    <cfRule type="expression" dxfId="298" priority="36" stopIfTrue="1">
      <formula>$A$1&gt;0</formula>
    </cfRule>
    <cfRule type="expression" dxfId="297" priority="37">
      <formula>AND($B$9&lt;&gt;"",$B$9&gt;=2)</formula>
    </cfRule>
  </conditionalFormatting>
  <conditionalFormatting sqref="M37">
    <cfRule type="expression" dxfId="296" priority="28" stopIfTrue="1">
      <formula>$A$1&gt;0</formula>
    </cfRule>
    <cfRule type="expression" dxfId="295" priority="29">
      <formula>AND($B$9&lt;&gt;"",$B$9&gt;=2)</formula>
    </cfRule>
  </conditionalFormatting>
  <conditionalFormatting sqref="M15:AE19">
    <cfRule type="expression" dxfId="294" priority="271" stopIfTrue="1">
      <formula>AND($B15=5,SUM($C15,$E15)&gt;0,OR($I$24=1,SUM($C16,$E16)&gt;0))</formula>
    </cfRule>
  </conditionalFormatting>
  <conditionalFormatting sqref="M28:AE32">
    <cfRule type="expression" dxfId="293" priority="277" stopIfTrue="1">
      <formula>AND($B28=5,SUM($C28:$E28)&gt;0,OR($I$37=1,SUM($C28:$E29)&gt;0))</formula>
    </cfRule>
  </conditionalFormatting>
  <conditionalFormatting sqref="M41:AE45">
    <cfRule type="expression" dxfId="292" priority="105" stopIfTrue="1">
      <formula>AND($B41=5,SUM($C41:$E41)&gt;0,OR($AN$11=1,SUM($C42:$E42)&gt;0))</formula>
    </cfRule>
  </conditionalFormatting>
  <conditionalFormatting sqref="N4:Z5">
    <cfRule type="expression" dxfId="291" priority="21">
      <formula>$N$4&lt;&gt;""</formula>
    </cfRule>
  </conditionalFormatting>
  <conditionalFormatting sqref="AP15:AP19">
    <cfRule type="expression" dxfId="290" priority="81" stopIfTrue="1">
      <formula>$AG15=3</formula>
    </cfRule>
    <cfRule type="expression" dxfId="289" priority="14" stopIfTrue="1">
      <formula>$AK15&gt;0</formula>
    </cfRule>
  </conditionalFormatting>
  <conditionalFormatting sqref="AP28:AP32">
    <cfRule type="expression" dxfId="288" priority="88" stopIfTrue="1">
      <formula>$AG28=3</formula>
    </cfRule>
    <cfRule type="expression" dxfId="287" priority="12" stopIfTrue="1">
      <formula>$AK28&gt;0</formula>
    </cfRule>
  </conditionalFormatting>
  <conditionalFormatting sqref="AP41:AP45">
    <cfRule type="expression" dxfId="286" priority="10" stopIfTrue="1">
      <formula>$AK41&gt;0</formula>
    </cfRule>
    <cfRule type="expression" dxfId="285" priority="78" stopIfTrue="1">
      <formula>$AG41=3</formula>
    </cfRule>
  </conditionalFormatting>
  <conditionalFormatting sqref="AP15:AQ19">
    <cfRule type="expression" dxfId="284" priority="80" stopIfTrue="1">
      <formula>$AG15=2</formula>
    </cfRule>
  </conditionalFormatting>
  <conditionalFormatting sqref="AP28:AQ32">
    <cfRule type="expression" dxfId="283" priority="79" stopIfTrue="1">
      <formula>$AG28=2</formula>
    </cfRule>
  </conditionalFormatting>
  <conditionalFormatting sqref="AP41:AQ45">
    <cfRule type="expression" dxfId="282" priority="77" stopIfTrue="1">
      <formula>$AG41=2</formula>
    </cfRule>
  </conditionalFormatting>
  <conditionalFormatting sqref="AP15:BJ19">
    <cfRule type="expression" dxfId="281" priority="92" stopIfTrue="1">
      <formula>AND($AR$11="",SUM($AH$14:$AJ$14)&gt;0)</formula>
    </cfRule>
    <cfRule type="expression" dxfId="280" priority="93">
      <formula>$AR$11&lt;&gt;0</formula>
    </cfRule>
  </conditionalFormatting>
  <conditionalFormatting sqref="AP28:BJ32">
    <cfRule type="expression" dxfId="279" priority="91" stopIfTrue="1">
      <formula>AND($AR$24="",SUM($AH$27:$AJ$27)&gt;0)</formula>
    </cfRule>
    <cfRule type="expression" dxfId="278" priority="94">
      <formula>$AR$24&lt;&gt;0</formula>
    </cfRule>
  </conditionalFormatting>
  <conditionalFormatting sqref="AP41:BJ45">
    <cfRule type="expression" dxfId="277" priority="87">
      <formula>$AR$37&lt;&gt;0</formula>
    </cfRule>
    <cfRule type="expression" dxfId="276" priority="86" stopIfTrue="1">
      <formula>AND($AR$37="",SUM($AH$40:$AJ$40)&gt;0)</formula>
    </cfRule>
  </conditionalFormatting>
  <conditionalFormatting sqref="AQ15:AQ19">
    <cfRule type="expression" dxfId="275" priority="82" stopIfTrue="1">
      <formula>$AG15=4</formula>
    </cfRule>
    <cfRule type="expression" dxfId="274" priority="13" stopIfTrue="1">
      <formula>$AL15&gt;0</formula>
    </cfRule>
  </conditionalFormatting>
  <conditionalFormatting sqref="AQ28:AQ32">
    <cfRule type="expression" dxfId="273" priority="11" stopIfTrue="1">
      <formula>$AL28&gt;0</formula>
    </cfRule>
    <cfRule type="expression" dxfId="272" priority="89" stopIfTrue="1">
      <formula>$AG28=4</formula>
    </cfRule>
  </conditionalFormatting>
  <conditionalFormatting sqref="AQ41:AQ45">
    <cfRule type="expression" dxfId="271" priority="9" stopIfTrue="1">
      <formula>$AL41&gt;0</formula>
    </cfRule>
    <cfRule type="expression" dxfId="270" priority="84" stopIfTrue="1">
      <formula>$AG41=4</formula>
    </cfRule>
  </conditionalFormatting>
  <conditionalFormatting sqref="AR11">
    <cfRule type="expression" dxfId="269" priority="42" stopIfTrue="1">
      <formula>$A$1&gt;0</formula>
    </cfRule>
    <cfRule type="expression" dxfId="268" priority="43">
      <formula>AND($B$9&lt;&gt;"",$B$9&gt;=2)</formula>
    </cfRule>
  </conditionalFormatting>
  <conditionalFormatting sqref="AR24">
    <cfRule type="expression" dxfId="267" priority="34" stopIfTrue="1">
      <formula>$A$1&gt;0</formula>
    </cfRule>
    <cfRule type="expression" dxfId="266" priority="35">
      <formula>AND($B$9&lt;&gt;"",$B$9&gt;=2)</formula>
    </cfRule>
  </conditionalFormatting>
  <conditionalFormatting sqref="AR37">
    <cfRule type="expression" dxfId="265" priority="26" stopIfTrue="1">
      <formula>$A$1&gt;0</formula>
    </cfRule>
    <cfRule type="expression" dxfId="264" priority="27">
      <formula>AND($B$9&lt;&gt;"",$B$9&gt;=2)</formula>
    </cfRule>
  </conditionalFormatting>
  <conditionalFormatting sqref="AR15:BJ19">
    <cfRule type="expression" dxfId="263" priority="273" stopIfTrue="1">
      <formula>AND($AG15=5,SUM($AH15:$AJ15)&gt;0,OR($AN$24=1,SUM($AH16:$AJ16)&gt;0))</formula>
    </cfRule>
  </conditionalFormatting>
  <conditionalFormatting sqref="AR28:BJ32">
    <cfRule type="expression" dxfId="262" priority="279" stopIfTrue="1">
      <formula>AND($AG28=5,SUM($AH28:$AJ28)&gt;0,OR($AN$37=1,SUM($AH29:$AJ29)&gt;0))</formula>
    </cfRule>
  </conditionalFormatting>
  <conditionalFormatting sqref="AR41:BJ45">
    <cfRule type="expression" dxfId="261" priority="85" stopIfTrue="1">
      <formula>AND($AG41=5,SUM($AH41:$AJ41)&gt;0,OR($BS$11=1,SUM($AH42,$AJ42)&gt;0))</formula>
    </cfRule>
  </conditionalFormatting>
  <conditionalFormatting sqref="BU15:BU19">
    <cfRule type="expression" dxfId="260" priority="71" stopIfTrue="1">
      <formula>$BL15=3</formula>
    </cfRule>
    <cfRule type="expression" dxfId="259" priority="8" stopIfTrue="1">
      <formula>$BP15&gt;0</formula>
    </cfRule>
  </conditionalFormatting>
  <conditionalFormatting sqref="BU28:BU32">
    <cfRule type="expression" dxfId="258" priority="6" stopIfTrue="1">
      <formula>$BP28&gt;0</formula>
    </cfRule>
    <cfRule type="expression" dxfId="257" priority="65" stopIfTrue="1">
      <formula>$BL28=3</formula>
    </cfRule>
  </conditionalFormatting>
  <conditionalFormatting sqref="BU41:BU45">
    <cfRule type="expression" dxfId="256" priority="59" stopIfTrue="1">
      <formula>$BL41=3</formula>
    </cfRule>
    <cfRule type="expression" dxfId="255" priority="4" stopIfTrue="1">
      <formula>$BP41&gt;0</formula>
    </cfRule>
  </conditionalFormatting>
  <conditionalFormatting sqref="BU15:BV19">
    <cfRule type="expression" dxfId="254" priority="70" stopIfTrue="1">
      <formula>$BL15=2</formula>
    </cfRule>
  </conditionalFormatting>
  <conditionalFormatting sqref="BU28:BV32">
    <cfRule type="expression" dxfId="253" priority="64" stopIfTrue="1">
      <formula>$BL28=2</formula>
    </cfRule>
  </conditionalFormatting>
  <conditionalFormatting sqref="BU41:BV45">
    <cfRule type="expression" dxfId="252" priority="58" stopIfTrue="1">
      <formula>$BL41=2</formula>
    </cfRule>
  </conditionalFormatting>
  <conditionalFormatting sqref="BU15:CO19">
    <cfRule type="expression" dxfId="251" priority="74" stopIfTrue="1">
      <formula>AND($BW$11="",SUM($BM$14:$BO$14)&gt;0)</formula>
    </cfRule>
    <cfRule type="expression" dxfId="250" priority="75">
      <formula>$BW$11&lt;&gt;0</formula>
    </cfRule>
  </conditionalFormatting>
  <conditionalFormatting sqref="BU28:CO32">
    <cfRule type="expression" dxfId="249" priority="69">
      <formula>$BW$24&lt;&gt;0</formula>
    </cfRule>
    <cfRule type="expression" dxfId="248" priority="68" stopIfTrue="1">
      <formula>AND($BW$24="",SUM($BM$27:$BO$27)&gt;0)</formula>
    </cfRule>
  </conditionalFormatting>
  <conditionalFormatting sqref="BU41:CO45">
    <cfRule type="expression" dxfId="247" priority="62" stopIfTrue="1">
      <formula>AND($BW$37="",SUM($BM$40:$BO$40)&gt;0)</formula>
    </cfRule>
    <cfRule type="expression" dxfId="246" priority="63">
      <formula>$BW$37&lt;&gt;0</formula>
    </cfRule>
  </conditionalFormatting>
  <conditionalFormatting sqref="BV15:BV19">
    <cfRule type="expression" dxfId="245" priority="72" stopIfTrue="1">
      <formula>$BL15=4</formula>
    </cfRule>
    <cfRule type="expression" dxfId="244" priority="7" stopIfTrue="1">
      <formula>$BQ15&gt;0</formula>
    </cfRule>
  </conditionalFormatting>
  <conditionalFormatting sqref="BV28:BV32">
    <cfRule type="expression" dxfId="243" priority="5" stopIfTrue="1">
      <formula>$BQ28&gt;0</formula>
    </cfRule>
    <cfRule type="expression" dxfId="242" priority="66" stopIfTrue="1">
      <formula>$BL28=4</formula>
    </cfRule>
  </conditionalFormatting>
  <conditionalFormatting sqref="BV41:BV45">
    <cfRule type="expression" dxfId="241" priority="3" stopIfTrue="1">
      <formula>$BQ41&gt;0</formula>
    </cfRule>
    <cfRule type="expression" dxfId="240" priority="60" stopIfTrue="1">
      <formula>$BL41=4</formula>
    </cfRule>
  </conditionalFormatting>
  <conditionalFormatting sqref="BW11">
    <cfRule type="expression" dxfId="239" priority="40" stopIfTrue="1">
      <formula>$A$1&gt;0</formula>
    </cfRule>
    <cfRule type="expression" dxfId="238" priority="41">
      <formula>AND($B$9&lt;&gt;"",$B$9&gt;=2)</formula>
    </cfRule>
  </conditionalFormatting>
  <conditionalFormatting sqref="BW24">
    <cfRule type="expression" dxfId="237" priority="33">
      <formula>AND($B$9&lt;&gt;"",$B$9&gt;=2)</formula>
    </cfRule>
    <cfRule type="expression" dxfId="236" priority="32" stopIfTrue="1">
      <formula>$A$1&gt;0</formula>
    </cfRule>
  </conditionalFormatting>
  <conditionalFormatting sqref="BW37">
    <cfRule type="expression" dxfId="235" priority="24" stopIfTrue="1">
      <formula>$A$1&gt;0</formula>
    </cfRule>
    <cfRule type="expression" dxfId="234" priority="25">
      <formula>AND($B$9&lt;&gt;"",$B$9&gt;=2)</formula>
    </cfRule>
  </conditionalFormatting>
  <conditionalFormatting sqref="BW15:CO19 BW41:CO45">
    <cfRule type="expression" dxfId="233" priority="61" stopIfTrue="1">
      <formula>AND($BL15=5,SUM($BM15:$BO15)&gt;0,OR($BS$24=1,SUM($BM16:$BO16)&gt;0))</formula>
    </cfRule>
  </conditionalFormatting>
  <conditionalFormatting sqref="BW28:CO32">
    <cfRule type="expression" dxfId="232" priority="281" stopIfTrue="1">
      <formula>AND($BL28=5,SUM($BM28:$BO28)&gt;0,OR($BS$37=1,SUM($BM29,$BO29)&gt;0))</formula>
    </cfRule>
  </conditionalFormatting>
  <conditionalFormatting sqref="CZ15:CZ19">
    <cfRule type="expression" dxfId="231" priority="53" stopIfTrue="1">
      <formula>$CQ15=3</formula>
    </cfRule>
    <cfRule type="expression" dxfId="230" priority="2" stopIfTrue="1">
      <formula>$CU15&gt;0</formula>
    </cfRule>
  </conditionalFormatting>
  <conditionalFormatting sqref="CZ15:DA19">
    <cfRule type="expression" dxfId="229" priority="52" stopIfTrue="1">
      <formula>$CQ15=2</formula>
    </cfRule>
  </conditionalFormatting>
  <conditionalFormatting sqref="CZ15:DT19">
    <cfRule type="expression" dxfId="228" priority="56" stopIfTrue="1">
      <formula>AND($DB$11="",SUM($CR$14:$CT$14)&gt;0)</formula>
    </cfRule>
    <cfRule type="expression" dxfId="227" priority="57">
      <formula>$DB$11&lt;&gt;0</formula>
    </cfRule>
  </conditionalFormatting>
  <conditionalFormatting sqref="DA15:DA19">
    <cfRule type="expression" dxfId="226" priority="54" stopIfTrue="1">
      <formula>$CQ15=4</formula>
    </cfRule>
    <cfRule type="expression" dxfId="225" priority="1" stopIfTrue="1">
      <formula>$CV15&gt;0</formula>
    </cfRule>
  </conditionalFormatting>
  <conditionalFormatting sqref="DB11">
    <cfRule type="expression" dxfId="224" priority="38" stopIfTrue="1">
      <formula>$A$1&gt;0</formula>
    </cfRule>
    <cfRule type="expression" dxfId="223" priority="39">
      <formula>AND($B$9&lt;&gt;"",$B$9&gt;=2)</formula>
    </cfRule>
  </conditionalFormatting>
  <conditionalFormatting sqref="DB24">
    <cfRule type="expression" dxfId="222" priority="30" stopIfTrue="1">
      <formula>$A$1&gt;0</formula>
    </cfRule>
    <cfRule type="expression" dxfId="221" priority="31">
      <formula>AND($B$9&lt;&gt;"",$B$9&gt;=2)</formula>
    </cfRule>
  </conditionalFormatting>
  <conditionalFormatting sqref="DB37">
    <cfRule type="expression" dxfId="220" priority="23">
      <formula>AND($B$9&lt;&gt;"",$B$9&gt;=2)</formula>
    </cfRule>
    <cfRule type="expression" dxfId="219" priority="22" stopIfTrue="1">
      <formula>$A$1&gt;0</formula>
    </cfRule>
  </conditionalFormatting>
  <conditionalFormatting sqref="DB15:DT19">
    <cfRule type="expression" dxfId="218" priority="276" stopIfTrue="1">
      <formula>AND($CQ15=5,SUM($CR15,$CT15)&gt;0,OR($CX$24=1,SUM($CR16,$CT16)&gt;0))</formula>
    </cfRule>
  </conditionalFormatting>
  <printOptions horizontalCentered="1"/>
  <pageMargins left="0.39370078740157483" right="0.39370078740157483" top="0.39370078740157483" bottom="0.39370078740157483" header="0.19685039370078741" footer="0.19685039370078741"/>
  <pageSetup paperSize="9" scale="66" orientation="landscape" r:id="rId1"/>
  <colBreaks count="3" manualBreakCount="3">
    <brk id="40" max="1048575" man="1"/>
    <brk id="71" max="1048575" man="1"/>
    <brk id="10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93EDF9-9D22-4EF4-96BD-4F67B4DB2ED5}">
          <x14:formula1>
            <xm:f>AUXILIAR!$F$42:$F$66</xm:f>
          </x14:formula1>
          <xm:sqref>K15:L19 K28:L32 K41:L45 AP15:AQ19 AP28:AQ32 AP41:AQ45 BU15:BV19 BU28:BV32 BU41:BV45 CZ15:DA19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592CB"/>
  </sheetPr>
  <dimension ref="A1:U31"/>
  <sheetViews>
    <sheetView showGridLines="0" zoomScale="89" zoomScaleNormal="89" workbookViewId="0">
      <selection activeCell="C12" sqref="C12:Q12"/>
    </sheetView>
  </sheetViews>
  <sheetFormatPr baseColWidth="10" defaultColWidth="5.5703125" defaultRowHeight="15" customHeight="1" x14ac:dyDescent="0.25"/>
  <cols>
    <col min="1" max="1" width="5.7109375" style="10" customWidth="1"/>
    <col min="2" max="2" width="5.7109375" style="9" customWidth="1"/>
    <col min="3" max="17" width="5.7109375" style="10" customWidth="1"/>
    <col min="18" max="19" width="15.7109375" style="10" customWidth="1"/>
    <col min="20" max="20" width="5.5703125" style="10"/>
    <col min="21" max="21" width="82.140625" style="168" bestFit="1" customWidth="1"/>
    <col min="22" max="16384" width="5.5703125" style="10"/>
  </cols>
  <sheetData>
    <row r="1" spans="1:21" ht="15" customHeight="1" x14ac:dyDescent="0.25">
      <c r="A1" s="8"/>
      <c r="S1" s="14"/>
    </row>
    <row r="4" spans="1:21" ht="15" customHeight="1" x14ac:dyDescent="0.25">
      <c r="S4" s="14" t="str">
        <f>DATOS!P4</f>
        <v xml:space="preserve">SOLICITANTE: </v>
      </c>
    </row>
    <row r="5" spans="1:21" ht="15" customHeight="1" x14ac:dyDescent="0.25">
      <c r="S5" s="14" t="str">
        <f>DATOS!P5</f>
        <v xml:space="preserve">PROYECTO: </v>
      </c>
    </row>
    <row r="8" spans="1:21" ht="15" customHeight="1" thickBot="1" x14ac:dyDescent="0.3"/>
    <row r="9" spans="1:21" ht="20.100000000000001" customHeight="1" thickBot="1" x14ac:dyDescent="0.3">
      <c r="B9" s="183" t="s">
        <v>155</v>
      </c>
      <c r="C9" s="184"/>
      <c r="D9" s="184"/>
      <c r="E9" s="184"/>
      <c r="F9" s="184"/>
      <c r="G9" s="184"/>
      <c r="H9" s="184"/>
      <c r="I9" s="184"/>
      <c r="J9" s="184"/>
      <c r="K9" s="184"/>
      <c r="L9" s="184"/>
      <c r="M9" s="184"/>
      <c r="N9" s="184"/>
      <c r="O9" s="184"/>
      <c r="P9" s="184"/>
      <c r="Q9" s="184"/>
      <c r="R9" s="184"/>
      <c r="S9" s="184"/>
    </row>
    <row r="10" spans="1:21" ht="9.9499999999999993" customHeight="1" thickBot="1" x14ac:dyDescent="0.3"/>
    <row r="11" spans="1:21" ht="39.950000000000003" customHeight="1" thickBot="1" x14ac:dyDescent="0.3">
      <c r="B11" s="262" t="s">
        <v>148</v>
      </c>
      <c r="C11" s="263"/>
      <c r="D11" s="263"/>
      <c r="E11" s="263"/>
      <c r="F11" s="263"/>
      <c r="G11" s="263"/>
      <c r="H11" s="263"/>
      <c r="I11" s="263"/>
      <c r="J11" s="263"/>
      <c r="K11" s="263"/>
      <c r="L11" s="263"/>
      <c r="M11" s="263"/>
      <c r="N11" s="263"/>
      <c r="O11" s="263"/>
      <c r="P11" s="263"/>
      <c r="Q11" s="264"/>
      <c r="R11" s="98" t="s">
        <v>12</v>
      </c>
      <c r="S11" s="99" t="s">
        <v>147</v>
      </c>
    </row>
    <row r="12" spans="1:21" ht="20.100000000000001" customHeight="1" x14ac:dyDescent="0.25">
      <c r="B12" s="100" t="s">
        <v>116</v>
      </c>
      <c r="C12" s="259"/>
      <c r="D12" s="260"/>
      <c r="E12" s="260"/>
      <c r="F12" s="260"/>
      <c r="G12" s="260"/>
      <c r="H12" s="260"/>
      <c r="I12" s="260"/>
      <c r="J12" s="260"/>
      <c r="K12" s="260"/>
      <c r="L12" s="260"/>
      <c r="M12" s="260"/>
      <c r="N12" s="260"/>
      <c r="O12" s="260"/>
      <c r="P12" s="260"/>
      <c r="Q12" s="261"/>
      <c r="R12" s="5"/>
      <c r="S12" s="39"/>
      <c r="U12" s="168" t="str">
        <f>IF(AND(C12&lt;&gt;"",OR(R12="",S12="")),"REVISAR: NO SE HA INDICADO EL ACRÓNIMO O EL IMPORTE ASOCIADO AL COLABORADOR EXTERNO","")</f>
        <v/>
      </c>
    </row>
    <row r="13" spans="1:21" ht="20.100000000000001" customHeight="1" x14ac:dyDescent="0.25">
      <c r="B13" s="101" t="s">
        <v>117</v>
      </c>
      <c r="C13" s="255"/>
      <c r="D13" s="256"/>
      <c r="E13" s="256"/>
      <c r="F13" s="256"/>
      <c r="G13" s="256"/>
      <c r="H13" s="256"/>
      <c r="I13" s="256"/>
      <c r="J13" s="256"/>
      <c r="K13" s="256"/>
      <c r="L13" s="256"/>
      <c r="M13" s="256"/>
      <c r="N13" s="256"/>
      <c r="O13" s="256"/>
      <c r="P13" s="256"/>
      <c r="Q13" s="256"/>
      <c r="R13" s="6"/>
      <c r="S13" s="40"/>
      <c r="U13" s="168" t="str">
        <f>IF(AND(C13&lt;&gt;"",OR(R13="",S13="")),"REVISAR: NO SE HA INDICADO EL ACRÓNIMO O EL IMPORTE ASOCIADO AL COLABORADOR EXTERNO","")</f>
        <v/>
      </c>
    </row>
    <row r="14" spans="1:21" ht="20.100000000000001" customHeight="1" x14ac:dyDescent="0.25">
      <c r="B14" s="101" t="s">
        <v>118</v>
      </c>
      <c r="C14" s="255"/>
      <c r="D14" s="256"/>
      <c r="E14" s="256"/>
      <c r="F14" s="256"/>
      <c r="G14" s="256"/>
      <c r="H14" s="256"/>
      <c r="I14" s="256"/>
      <c r="J14" s="256"/>
      <c r="K14" s="256"/>
      <c r="L14" s="256"/>
      <c r="M14" s="256"/>
      <c r="N14" s="256"/>
      <c r="O14" s="256"/>
      <c r="P14" s="256"/>
      <c r="Q14" s="256"/>
      <c r="R14" s="6"/>
      <c r="S14" s="40"/>
      <c r="U14" s="168" t="str">
        <f>IF(AND(C14&lt;&gt;"",OR(R14="",S14="")),"REVISAR: NO SE HA INDICADO EL ACRÓNIMO O EL IMPORTE ASOCIADO AL COLABORADOR EXTERNO","")</f>
        <v/>
      </c>
    </row>
    <row r="15" spans="1:21" ht="20.100000000000001" customHeight="1" x14ac:dyDescent="0.25">
      <c r="B15" s="101" t="s">
        <v>119</v>
      </c>
      <c r="C15" s="255"/>
      <c r="D15" s="256"/>
      <c r="E15" s="256"/>
      <c r="F15" s="256"/>
      <c r="G15" s="256"/>
      <c r="H15" s="256"/>
      <c r="I15" s="256"/>
      <c r="J15" s="256"/>
      <c r="K15" s="256"/>
      <c r="L15" s="256"/>
      <c r="M15" s="256"/>
      <c r="N15" s="256"/>
      <c r="O15" s="256"/>
      <c r="P15" s="256"/>
      <c r="Q15" s="256"/>
      <c r="R15" s="6"/>
      <c r="S15" s="40"/>
      <c r="U15" s="168" t="str">
        <f>IF(AND(C15&lt;&gt;"",OR(R15="",S15="")),"REVISAR: NO SE HA INDICADO EL ACRÓNIMO O EL IMPORTE ASOCIADO AL COLABORADOR EXTERNO","")</f>
        <v/>
      </c>
    </row>
    <row r="16" spans="1:21" ht="20.100000000000001" customHeight="1" thickBot="1" x14ac:dyDescent="0.3">
      <c r="B16" s="102" t="s">
        <v>120</v>
      </c>
      <c r="C16" s="257"/>
      <c r="D16" s="258"/>
      <c r="E16" s="258"/>
      <c r="F16" s="258"/>
      <c r="G16" s="258"/>
      <c r="H16" s="258"/>
      <c r="I16" s="258"/>
      <c r="J16" s="258"/>
      <c r="K16" s="258"/>
      <c r="L16" s="258"/>
      <c r="M16" s="258"/>
      <c r="N16" s="258"/>
      <c r="O16" s="258"/>
      <c r="P16" s="258"/>
      <c r="Q16" s="258"/>
      <c r="R16" s="7"/>
      <c r="S16" s="41"/>
      <c r="U16" s="168" t="str">
        <f>IF(AND(C16&lt;&gt;"",OR(R16="",S16="")),"REVISAR: NO SE HA INDICADO EL ACRÓNIMO O EL IMPORTE ASOCIADO AL COLABORADOR EXTERNO","")</f>
        <v/>
      </c>
    </row>
    <row r="17" spans="18:19" ht="20.100000000000001" customHeight="1" thickBot="1" x14ac:dyDescent="0.3">
      <c r="R17" s="103" t="s">
        <v>23</v>
      </c>
      <c r="S17" s="104">
        <f>SUM(S12:S16)</f>
        <v>0</v>
      </c>
    </row>
    <row r="18" spans="18:19" ht="15" customHeight="1" x14ac:dyDescent="0.25">
      <c r="R18" s="36"/>
      <c r="S18" s="37"/>
    </row>
    <row r="19" spans="18:19" ht="15" customHeight="1" x14ac:dyDescent="0.25">
      <c r="R19" s="36"/>
      <c r="S19" s="169" t="str">
        <f>IF(COUNTBLANK(U12:U16)=5,"","NOTA: Sólo se trasladará a la pestaña RESUMEN aquellas colaboraciones externas para las que se haya cumplimentado tanto el acrónimo como el importe")</f>
        <v/>
      </c>
    </row>
    <row r="20" spans="18:19" ht="15" customHeight="1" x14ac:dyDescent="0.25">
      <c r="R20" s="36"/>
      <c r="S20" s="37"/>
    </row>
    <row r="21" spans="18:19" ht="15" customHeight="1" x14ac:dyDescent="0.25">
      <c r="R21" s="36"/>
      <c r="S21" s="37"/>
    </row>
    <row r="22" spans="18:19" ht="15" customHeight="1" x14ac:dyDescent="0.25">
      <c r="R22" s="36"/>
      <c r="S22" s="37"/>
    </row>
    <row r="23" spans="18:19" ht="15" customHeight="1" x14ac:dyDescent="0.25">
      <c r="R23" s="36"/>
      <c r="S23" s="37"/>
    </row>
    <row r="24" spans="18:19" ht="15" customHeight="1" x14ac:dyDescent="0.25">
      <c r="R24" s="36"/>
      <c r="S24" s="37"/>
    </row>
    <row r="25" spans="18:19" ht="15" customHeight="1" x14ac:dyDescent="0.25">
      <c r="R25" s="36"/>
      <c r="S25" s="37"/>
    </row>
    <row r="28" spans="18:19" ht="15" customHeight="1" x14ac:dyDescent="0.25">
      <c r="S28" s="38"/>
    </row>
    <row r="31" spans="18:19" ht="15" customHeight="1" x14ac:dyDescent="0.25">
      <c r="S31" s="97" t="s">
        <v>86</v>
      </c>
    </row>
  </sheetData>
  <sheetProtection algorithmName="SHA-512" hashValue="hyezDKcE29feKxxlRgg/QLrNDjScmS9/IoKZE5sGmdKAOmI5UMt569Oi0gfhpYcXdiWTwnW9GPjji45ghIPKcQ==" saltValue="0jKWqLIF7svNe7BMNHOO7g==" spinCount="100000" sheet="1" objects="1" scenarios="1"/>
  <mergeCells count="7">
    <mergeCell ref="C15:Q15"/>
    <mergeCell ref="C16:Q16"/>
    <mergeCell ref="B9:S9"/>
    <mergeCell ref="C13:Q13"/>
    <mergeCell ref="C12:Q12"/>
    <mergeCell ref="C14:Q14"/>
    <mergeCell ref="B11:Q11"/>
  </mergeCells>
  <conditionalFormatting sqref="U12:U16">
    <cfRule type="cellIs" dxfId="217" priority="1" operator="notEqual">
      <formula>""</formula>
    </cfRule>
  </conditionalFormatting>
  <printOptions horizontalCentered="1"/>
  <pageMargins left="0.39370078740157483" right="0.39370078740157483" top="0.39370078740157483" bottom="0.39370078740157483" header="0.19685039370078741" footer="0.19685039370078741"/>
  <pageSetup paperSize="9" orientation="landscape" r:id="rId1"/>
  <colBreaks count="1" manualBreakCount="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592CB"/>
  </sheetPr>
  <dimension ref="B1:AD31"/>
  <sheetViews>
    <sheetView showGridLines="0" topLeftCell="A2" zoomScale="95" zoomScaleNormal="95" workbookViewId="0">
      <selection activeCell="Z11" sqref="Z11:AA11"/>
    </sheetView>
  </sheetViews>
  <sheetFormatPr baseColWidth="10" defaultColWidth="5.5703125" defaultRowHeight="15" customHeight="1" x14ac:dyDescent="0.25"/>
  <cols>
    <col min="1" max="1" width="5.5703125" style="10"/>
    <col min="2" max="2" width="8.140625" style="10" bestFit="1" customWidth="1"/>
    <col min="3" max="11" width="5.7109375" style="10" customWidth="1"/>
    <col min="12" max="12" width="7.5703125" style="10" hidden="1" customWidth="1"/>
    <col min="13" max="25" width="5.5703125" style="10"/>
    <col min="26" max="27" width="9.7109375" style="10" customWidth="1"/>
    <col min="28" max="28" width="5.5703125" style="10"/>
    <col min="29" max="29" width="0" style="10" hidden="1" customWidth="1"/>
    <col min="30" max="30" width="7.5703125" style="10" bestFit="1" customWidth="1"/>
    <col min="31" max="16384" width="5.5703125" style="10"/>
  </cols>
  <sheetData>
    <row r="1" spans="2:30" ht="15" customHeight="1" x14ac:dyDescent="0.25">
      <c r="AA1" s="14"/>
    </row>
    <row r="4" spans="2:30" ht="15" customHeight="1" x14ac:dyDescent="0.25">
      <c r="AA4" s="14" t="str">
        <f>DATOS!P4</f>
        <v xml:space="preserve">SOLICITANTE: </v>
      </c>
    </row>
    <row r="5" spans="2:30" ht="15" customHeight="1" x14ac:dyDescent="0.25">
      <c r="AA5" s="14" t="str">
        <f>DATOS!P5</f>
        <v xml:space="preserve">PROYECTO: </v>
      </c>
    </row>
    <row r="8" spans="2:30" ht="15" customHeight="1" thickBot="1" x14ac:dyDescent="0.3"/>
    <row r="9" spans="2:30" ht="20.100000000000001" customHeight="1" thickBot="1" x14ac:dyDescent="0.3">
      <c r="B9" s="183" t="s">
        <v>14</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row>
    <row r="10" spans="2:30" ht="9.9499999999999993" customHeight="1" thickBot="1" x14ac:dyDescent="0.3"/>
    <row r="11" spans="2:30" s="31" customFormat="1" ht="60" customHeight="1" thickBot="1" x14ac:dyDescent="0.3">
      <c r="B11" s="105"/>
      <c r="C11" s="286" t="s">
        <v>122</v>
      </c>
      <c r="D11" s="287"/>
      <c r="E11" s="288"/>
      <c r="F11" s="289" t="s">
        <v>123</v>
      </c>
      <c r="G11" s="287"/>
      <c r="H11" s="288"/>
      <c r="I11" s="277" t="s">
        <v>9</v>
      </c>
      <c r="J11" s="277"/>
      <c r="K11" s="277"/>
      <c r="L11" s="106"/>
      <c r="M11" s="277" t="s">
        <v>8</v>
      </c>
      <c r="N11" s="277"/>
      <c r="O11" s="277" t="s">
        <v>10</v>
      </c>
      <c r="P11" s="277"/>
      <c r="Q11" s="277"/>
      <c r="R11" s="277"/>
      <c r="S11" s="277"/>
      <c r="T11" s="277"/>
      <c r="U11" s="277"/>
      <c r="V11" s="277"/>
      <c r="W11" s="277"/>
      <c r="X11" s="277"/>
      <c r="Y11" s="277"/>
      <c r="Z11" s="278" t="s">
        <v>180</v>
      </c>
      <c r="AA11" s="279"/>
      <c r="AC11" s="31">
        <f>SUM(AC12:AC21)</f>
        <v>0</v>
      </c>
      <c r="AD11" s="32"/>
    </row>
    <row r="12" spans="2:30" ht="20.100000000000001" customHeight="1" x14ac:dyDescent="0.25">
      <c r="B12" s="107" t="s">
        <v>106</v>
      </c>
      <c r="C12" s="290"/>
      <c r="D12" s="267"/>
      <c r="E12" s="267"/>
      <c r="F12" s="267"/>
      <c r="G12" s="267"/>
      <c r="H12" s="267"/>
      <c r="I12" s="267"/>
      <c r="J12" s="267"/>
      <c r="K12" s="267"/>
      <c r="L12" s="74" t="str">
        <f>UPPER(CONCATENATE(LEFT(C12,2),LEFT(F12,2),LEFT(I12,1)))</f>
        <v/>
      </c>
      <c r="M12" s="274" t="str">
        <f>SUBSTITUTE( SUBSTITUTE( SUBSTITUTE( SUBSTITUTE( SUBSTITUTE(L12, "Á", "A"), "É", "E"), "Í", "I"), "Ó", "O"), "Ú", "U")</f>
        <v/>
      </c>
      <c r="N12" s="275"/>
      <c r="O12" s="267"/>
      <c r="P12" s="267"/>
      <c r="Q12" s="267"/>
      <c r="R12" s="267"/>
      <c r="S12" s="267"/>
      <c r="T12" s="267"/>
      <c r="U12" s="267"/>
      <c r="V12" s="267"/>
      <c r="W12" s="267"/>
      <c r="X12" s="267"/>
      <c r="Y12" s="267"/>
      <c r="Z12" s="280"/>
      <c r="AA12" s="281"/>
      <c r="AC12" s="10">
        <f>IF(Z12/12&gt;7200,1,0)</f>
        <v>0</v>
      </c>
      <c r="AD12" s="33"/>
    </row>
    <row r="13" spans="2:30" ht="20.100000000000001" customHeight="1" x14ac:dyDescent="0.25">
      <c r="B13" s="108" t="s">
        <v>107</v>
      </c>
      <c r="C13" s="276"/>
      <c r="D13" s="268"/>
      <c r="E13" s="268"/>
      <c r="F13" s="268"/>
      <c r="G13" s="268"/>
      <c r="H13" s="268"/>
      <c r="I13" s="268"/>
      <c r="J13" s="268"/>
      <c r="K13" s="268"/>
      <c r="L13" s="75" t="str">
        <f t="shared" ref="L13:L21" si="0">UPPER(CONCATENATE(LEFT(C13,2),LEFT(F13,2),LEFT(I13,1)))</f>
        <v/>
      </c>
      <c r="M13" s="269" t="str">
        <f t="shared" ref="M13:M21" si="1">SUBSTITUTE( SUBSTITUTE( SUBSTITUTE( SUBSTITUTE( SUBSTITUTE(L13, "Á", "A"), "É", "E"), "Í", "I"), "Ó", "O"), "Ú", "U")</f>
        <v/>
      </c>
      <c r="N13" s="270"/>
      <c r="O13" s="268"/>
      <c r="P13" s="268"/>
      <c r="Q13" s="268"/>
      <c r="R13" s="268"/>
      <c r="S13" s="268"/>
      <c r="T13" s="268"/>
      <c r="U13" s="268"/>
      <c r="V13" s="268"/>
      <c r="W13" s="268"/>
      <c r="X13" s="268"/>
      <c r="Y13" s="268"/>
      <c r="Z13" s="282"/>
      <c r="AA13" s="283"/>
      <c r="AC13" s="10">
        <f t="shared" ref="AC13:AC21" si="2">IF(Z13/12&gt;7200,1,0)</f>
        <v>0</v>
      </c>
      <c r="AD13" s="33"/>
    </row>
    <row r="14" spans="2:30" ht="20.100000000000001" customHeight="1" x14ac:dyDescent="0.25">
      <c r="B14" s="108" t="s">
        <v>108</v>
      </c>
      <c r="C14" s="276"/>
      <c r="D14" s="268"/>
      <c r="E14" s="268"/>
      <c r="F14" s="268"/>
      <c r="G14" s="268"/>
      <c r="H14" s="268"/>
      <c r="I14" s="268"/>
      <c r="J14" s="268"/>
      <c r="K14" s="268"/>
      <c r="L14" s="75" t="str">
        <f t="shared" si="0"/>
        <v/>
      </c>
      <c r="M14" s="269" t="str">
        <f t="shared" si="1"/>
        <v/>
      </c>
      <c r="N14" s="270"/>
      <c r="O14" s="268"/>
      <c r="P14" s="268"/>
      <c r="Q14" s="268"/>
      <c r="R14" s="268"/>
      <c r="S14" s="268"/>
      <c r="T14" s="268"/>
      <c r="U14" s="268"/>
      <c r="V14" s="268"/>
      <c r="W14" s="268"/>
      <c r="X14" s="268"/>
      <c r="Y14" s="268"/>
      <c r="Z14" s="282"/>
      <c r="AA14" s="283"/>
      <c r="AC14" s="10">
        <f t="shared" si="2"/>
        <v>0</v>
      </c>
    </row>
    <row r="15" spans="2:30" ht="20.100000000000001" customHeight="1" x14ac:dyDescent="0.25">
      <c r="B15" s="108" t="s">
        <v>109</v>
      </c>
      <c r="C15" s="276"/>
      <c r="D15" s="268"/>
      <c r="E15" s="268"/>
      <c r="F15" s="268"/>
      <c r="G15" s="268"/>
      <c r="H15" s="268"/>
      <c r="I15" s="268"/>
      <c r="J15" s="268"/>
      <c r="K15" s="268"/>
      <c r="L15" s="75" t="str">
        <f t="shared" si="0"/>
        <v/>
      </c>
      <c r="M15" s="269" t="str">
        <f t="shared" si="1"/>
        <v/>
      </c>
      <c r="N15" s="270"/>
      <c r="O15" s="268"/>
      <c r="P15" s="268"/>
      <c r="Q15" s="268"/>
      <c r="R15" s="268"/>
      <c r="S15" s="268"/>
      <c r="T15" s="268"/>
      <c r="U15" s="268"/>
      <c r="V15" s="268"/>
      <c r="W15" s="268"/>
      <c r="X15" s="268"/>
      <c r="Y15" s="268"/>
      <c r="Z15" s="282"/>
      <c r="AA15" s="283"/>
      <c r="AC15" s="10">
        <f t="shared" si="2"/>
        <v>0</v>
      </c>
    </row>
    <row r="16" spans="2:30" ht="20.100000000000001" customHeight="1" x14ac:dyDescent="0.25">
      <c r="B16" s="108" t="s">
        <v>110</v>
      </c>
      <c r="C16" s="276"/>
      <c r="D16" s="268"/>
      <c r="E16" s="268"/>
      <c r="F16" s="268"/>
      <c r="G16" s="268"/>
      <c r="H16" s="268"/>
      <c r="I16" s="268"/>
      <c r="J16" s="268"/>
      <c r="K16" s="268"/>
      <c r="L16" s="75" t="str">
        <f t="shared" si="0"/>
        <v/>
      </c>
      <c r="M16" s="269" t="str">
        <f t="shared" si="1"/>
        <v/>
      </c>
      <c r="N16" s="270"/>
      <c r="O16" s="268"/>
      <c r="P16" s="268"/>
      <c r="Q16" s="268"/>
      <c r="R16" s="268"/>
      <c r="S16" s="268"/>
      <c r="T16" s="268"/>
      <c r="U16" s="268"/>
      <c r="V16" s="268"/>
      <c r="W16" s="268"/>
      <c r="X16" s="268"/>
      <c r="Y16" s="268"/>
      <c r="Z16" s="282"/>
      <c r="AA16" s="283"/>
      <c r="AC16" s="10">
        <f t="shared" si="2"/>
        <v>0</v>
      </c>
    </row>
    <row r="17" spans="2:29" ht="20.100000000000001" customHeight="1" x14ac:dyDescent="0.25">
      <c r="B17" s="108" t="s">
        <v>111</v>
      </c>
      <c r="C17" s="276"/>
      <c r="D17" s="268"/>
      <c r="E17" s="268"/>
      <c r="F17" s="268"/>
      <c r="G17" s="268"/>
      <c r="H17" s="268"/>
      <c r="I17" s="268"/>
      <c r="J17" s="268"/>
      <c r="K17" s="268"/>
      <c r="L17" s="75" t="str">
        <f t="shared" si="0"/>
        <v/>
      </c>
      <c r="M17" s="269" t="str">
        <f t="shared" si="1"/>
        <v/>
      </c>
      <c r="N17" s="270"/>
      <c r="O17" s="268"/>
      <c r="P17" s="268"/>
      <c r="Q17" s="268"/>
      <c r="R17" s="268"/>
      <c r="S17" s="268"/>
      <c r="T17" s="268"/>
      <c r="U17" s="268"/>
      <c r="V17" s="268"/>
      <c r="W17" s="268"/>
      <c r="X17" s="268"/>
      <c r="Y17" s="268"/>
      <c r="Z17" s="282"/>
      <c r="AA17" s="283"/>
      <c r="AC17" s="10">
        <f t="shared" si="2"/>
        <v>0</v>
      </c>
    </row>
    <row r="18" spans="2:29" ht="20.100000000000001" customHeight="1" x14ac:dyDescent="0.25">
      <c r="B18" s="108" t="s">
        <v>112</v>
      </c>
      <c r="C18" s="276"/>
      <c r="D18" s="268"/>
      <c r="E18" s="268"/>
      <c r="F18" s="268"/>
      <c r="G18" s="268"/>
      <c r="H18" s="268"/>
      <c r="I18" s="268"/>
      <c r="J18" s="268"/>
      <c r="K18" s="268"/>
      <c r="L18" s="75" t="str">
        <f t="shared" si="0"/>
        <v/>
      </c>
      <c r="M18" s="269" t="str">
        <f t="shared" si="1"/>
        <v/>
      </c>
      <c r="N18" s="270"/>
      <c r="O18" s="268"/>
      <c r="P18" s="268"/>
      <c r="Q18" s="268"/>
      <c r="R18" s="268"/>
      <c r="S18" s="268"/>
      <c r="T18" s="268"/>
      <c r="U18" s="268"/>
      <c r="V18" s="268"/>
      <c r="W18" s="268"/>
      <c r="X18" s="268"/>
      <c r="Y18" s="268"/>
      <c r="Z18" s="282"/>
      <c r="AA18" s="283"/>
      <c r="AC18" s="10">
        <f t="shared" si="2"/>
        <v>0</v>
      </c>
    </row>
    <row r="19" spans="2:29" ht="20.100000000000001" customHeight="1" x14ac:dyDescent="0.25">
      <c r="B19" s="108" t="s">
        <v>113</v>
      </c>
      <c r="C19" s="276"/>
      <c r="D19" s="268"/>
      <c r="E19" s="268"/>
      <c r="F19" s="268"/>
      <c r="G19" s="268"/>
      <c r="H19" s="268"/>
      <c r="I19" s="268"/>
      <c r="J19" s="268"/>
      <c r="K19" s="268"/>
      <c r="L19" s="75" t="str">
        <f t="shared" si="0"/>
        <v/>
      </c>
      <c r="M19" s="269" t="str">
        <f t="shared" si="1"/>
        <v/>
      </c>
      <c r="N19" s="270"/>
      <c r="O19" s="268"/>
      <c r="P19" s="268"/>
      <c r="Q19" s="268"/>
      <c r="R19" s="268"/>
      <c r="S19" s="268"/>
      <c r="T19" s="268"/>
      <c r="U19" s="268"/>
      <c r="V19" s="268"/>
      <c r="W19" s="268"/>
      <c r="X19" s="268"/>
      <c r="Y19" s="268"/>
      <c r="Z19" s="282"/>
      <c r="AA19" s="283"/>
      <c r="AC19" s="10">
        <f t="shared" si="2"/>
        <v>0</v>
      </c>
    </row>
    <row r="20" spans="2:29" ht="20.100000000000001" customHeight="1" x14ac:dyDescent="0.25">
      <c r="B20" s="108" t="s">
        <v>114</v>
      </c>
      <c r="C20" s="276"/>
      <c r="D20" s="268"/>
      <c r="E20" s="268"/>
      <c r="F20" s="268"/>
      <c r="G20" s="268"/>
      <c r="H20" s="268"/>
      <c r="I20" s="268"/>
      <c r="J20" s="268"/>
      <c r="K20" s="268"/>
      <c r="L20" s="75" t="str">
        <f t="shared" si="0"/>
        <v/>
      </c>
      <c r="M20" s="269" t="str">
        <f t="shared" si="1"/>
        <v/>
      </c>
      <c r="N20" s="270"/>
      <c r="O20" s="268"/>
      <c r="P20" s="268"/>
      <c r="Q20" s="268"/>
      <c r="R20" s="268"/>
      <c r="S20" s="268"/>
      <c r="T20" s="268"/>
      <c r="U20" s="268"/>
      <c r="V20" s="268"/>
      <c r="W20" s="268"/>
      <c r="X20" s="268"/>
      <c r="Y20" s="268"/>
      <c r="Z20" s="282"/>
      <c r="AA20" s="283"/>
      <c r="AC20" s="10">
        <f t="shared" si="2"/>
        <v>0</v>
      </c>
    </row>
    <row r="21" spans="2:29" ht="20.100000000000001" customHeight="1" thickBot="1" x14ac:dyDescent="0.3">
      <c r="B21" s="109" t="s">
        <v>115</v>
      </c>
      <c r="C21" s="291"/>
      <c r="D21" s="273"/>
      <c r="E21" s="273"/>
      <c r="F21" s="273"/>
      <c r="G21" s="273"/>
      <c r="H21" s="273"/>
      <c r="I21" s="273"/>
      <c r="J21" s="273"/>
      <c r="K21" s="273"/>
      <c r="L21" s="76" t="str">
        <f t="shared" si="0"/>
        <v/>
      </c>
      <c r="M21" s="271" t="str">
        <f t="shared" si="1"/>
        <v/>
      </c>
      <c r="N21" s="272"/>
      <c r="O21" s="273"/>
      <c r="P21" s="273"/>
      <c r="Q21" s="273"/>
      <c r="R21" s="273"/>
      <c r="S21" s="273"/>
      <c r="T21" s="273"/>
      <c r="U21" s="273"/>
      <c r="V21" s="273"/>
      <c r="W21" s="273"/>
      <c r="X21" s="273"/>
      <c r="Y21" s="273"/>
      <c r="Z21" s="284"/>
      <c r="AA21" s="285"/>
      <c r="AC21" s="10">
        <f t="shared" si="2"/>
        <v>0</v>
      </c>
    </row>
    <row r="23" spans="2:29" ht="15" customHeight="1" x14ac:dyDescent="0.25">
      <c r="C23" s="265" t="s">
        <v>181</v>
      </c>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row>
    <row r="24" spans="2:29" ht="15" customHeight="1" x14ac:dyDescent="0.25">
      <c r="B24" s="34"/>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row>
    <row r="25" spans="2:29" ht="15" customHeight="1" x14ac:dyDescent="0.25">
      <c r="C25" s="266" t="str">
        <f>IF(AC11&gt;0,CONCATENATE("NOTA 2: Existe algún trabajador con un coste bruto mensual empresa superior a 7.200 euros. Se considerará esté valor como el máximo mensual al calcular el importe del proyecto."),"")</f>
        <v/>
      </c>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row>
    <row r="26" spans="2:29" ht="15" customHeight="1" x14ac:dyDescent="0.25">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row>
    <row r="27" spans="2:29" ht="15" customHeigh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9" spans="2:29" ht="15" customHeight="1" x14ac:dyDescent="0.25">
      <c r="AA29" s="14"/>
    </row>
    <row r="31" spans="2:29" ht="15" customHeight="1" x14ac:dyDescent="0.25">
      <c r="AA31" s="38" t="s">
        <v>149</v>
      </c>
    </row>
  </sheetData>
  <sheetProtection algorithmName="SHA-512" hashValue="WjGTDdzoOeHbuo3RvifrEMP2k/OcBmLVtVZT761ZQUu8ayVz5eoCZi9AYI5Ssq+L/yDTnnjYDl+jWA5v34nXpQ==" saltValue="vgzKf9OHwdSte7MeHVGaaQ==" spinCount="100000" sheet="1" objects="1" scenarios="1"/>
  <mergeCells count="69">
    <mergeCell ref="Z21:AA21"/>
    <mergeCell ref="F20:H20"/>
    <mergeCell ref="F21:H21"/>
    <mergeCell ref="C11:E11"/>
    <mergeCell ref="F11:H11"/>
    <mergeCell ref="C12:E12"/>
    <mergeCell ref="C13:E13"/>
    <mergeCell ref="C14:E14"/>
    <mergeCell ref="F12:H12"/>
    <mergeCell ref="F13:H13"/>
    <mergeCell ref="F14:H14"/>
    <mergeCell ref="C20:E20"/>
    <mergeCell ref="C21:E21"/>
    <mergeCell ref="F15:H15"/>
    <mergeCell ref="F16:H16"/>
    <mergeCell ref="F17:H17"/>
    <mergeCell ref="Z16:AA16"/>
    <mergeCell ref="Z17:AA17"/>
    <mergeCell ref="Z18:AA18"/>
    <mergeCell ref="Z19:AA19"/>
    <mergeCell ref="Z20:AA20"/>
    <mergeCell ref="Z11:AA11"/>
    <mergeCell ref="Z12:AA12"/>
    <mergeCell ref="Z13:AA13"/>
    <mergeCell ref="Z14:AA14"/>
    <mergeCell ref="Z15:AA15"/>
    <mergeCell ref="O20:Y20"/>
    <mergeCell ref="O21:Y21"/>
    <mergeCell ref="I11:K11"/>
    <mergeCell ref="M11:N11"/>
    <mergeCell ref="O11:Y11"/>
    <mergeCell ref="O14:Y14"/>
    <mergeCell ref="O15:Y15"/>
    <mergeCell ref="O16:Y16"/>
    <mergeCell ref="O17:Y17"/>
    <mergeCell ref="O18:Y18"/>
    <mergeCell ref="M14:N14"/>
    <mergeCell ref="I15:K15"/>
    <mergeCell ref="I16:K16"/>
    <mergeCell ref="I17:K17"/>
    <mergeCell ref="I14:K14"/>
    <mergeCell ref="O12:Y12"/>
    <mergeCell ref="I18:K18"/>
    <mergeCell ref="I19:K19"/>
    <mergeCell ref="O13:Y13"/>
    <mergeCell ref="F19:H19"/>
    <mergeCell ref="C15:E15"/>
    <mergeCell ref="C16:E16"/>
    <mergeCell ref="C17:E17"/>
    <mergeCell ref="C18:E18"/>
    <mergeCell ref="C19:E19"/>
    <mergeCell ref="O19:Y19"/>
    <mergeCell ref="F18:H18"/>
    <mergeCell ref="C23:AA24"/>
    <mergeCell ref="C25:AA26"/>
    <mergeCell ref="B9:AA9"/>
    <mergeCell ref="I12:K12"/>
    <mergeCell ref="I13:K13"/>
    <mergeCell ref="M20:N20"/>
    <mergeCell ref="M21:N21"/>
    <mergeCell ref="I20:K20"/>
    <mergeCell ref="I21:K21"/>
    <mergeCell ref="M15:N15"/>
    <mergeCell ref="M16:N16"/>
    <mergeCell ref="M17:N17"/>
    <mergeCell ref="M18:N18"/>
    <mergeCell ref="M19:N19"/>
    <mergeCell ref="M12:N12"/>
    <mergeCell ref="M13:N13"/>
  </mergeCells>
  <phoneticPr fontId="2" type="noConversion"/>
  <conditionalFormatting sqref="C25">
    <cfRule type="expression" dxfId="216" priority="1">
      <formula>$AC$11&gt;0</formula>
    </cfRule>
  </conditionalFormatting>
  <printOptions horizontalCentered="1"/>
  <pageMargins left="0.39370078740157483" right="0.39370078740157483" top="0.39370078740157483" bottom="0.39370078740157483" header="0.19685039370078741" footer="0.19685039370078741"/>
  <pageSetup paperSize="9" scale="85" orientation="landscape" r:id="rId1"/>
  <colBreaks count="1" manualBreakCount="1">
    <brk id="28" max="1048575" man="1"/>
  </colBreaks>
  <ignoredErrors>
    <ignoredError sqref="N1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8D637"/>
    <pageSetUpPr fitToPage="1"/>
  </sheetPr>
  <dimension ref="B1:AG76"/>
  <sheetViews>
    <sheetView showGridLines="0" zoomScale="98" zoomScaleNormal="98" workbookViewId="0">
      <selection activeCell="D9" sqref="D9:E10"/>
    </sheetView>
  </sheetViews>
  <sheetFormatPr baseColWidth="10" defaultColWidth="5.5703125" defaultRowHeight="18.75" x14ac:dyDescent="0.25"/>
  <cols>
    <col min="1" max="1" width="5.5703125" style="10"/>
    <col min="2" max="3" width="5.5703125" style="8" hidden="1" customWidth="1"/>
    <col min="4" max="5" width="5.5703125" style="10"/>
    <col min="6" max="6" width="56.7109375" style="10" customWidth="1"/>
    <col min="7" max="8" width="7.42578125" style="10" customWidth="1"/>
    <col min="9" max="33" width="7.5703125" style="10" customWidth="1"/>
    <col min="34" max="16384" width="5.5703125" style="10"/>
  </cols>
  <sheetData>
    <row r="1" spans="2:33" ht="15" customHeight="1" x14ac:dyDescent="0.25">
      <c r="AF1" s="14"/>
    </row>
    <row r="2" spans="2:33" ht="15" customHeight="1" x14ac:dyDescent="0.25"/>
    <row r="3" spans="2:33" ht="15" customHeight="1" x14ac:dyDescent="0.25"/>
    <row r="4" spans="2:33" ht="15" customHeight="1" x14ac:dyDescent="0.25">
      <c r="G4" s="32" t="str">
        <f>IF(B9&gt;0,"ERROR: No se ha indicado el inicio o final de algún paquete de trabajo o tarea",IF(C9&gt;0,"ERROR: En algún paquete de trabajo o tarea el mes de inicio es posterior al mes de finalización",""))</f>
        <v/>
      </c>
      <c r="AG4" s="14" t="str">
        <f>DATOS!P4</f>
        <v xml:space="preserve">SOLICITANTE: </v>
      </c>
    </row>
    <row r="5" spans="2:33" ht="15" customHeight="1" x14ac:dyDescent="0.25">
      <c r="G5" s="32" t="str">
        <f>IF(OR(DATOS!$N$19="",DATOS!$F$30="",DATOS!$F$31="",DATOS!$N$30="",DATOS!$N$31=""),"",IF(AUXILIAR!$C$11&gt;AUXILIAR!$E$6,"ERROR: EL PLAZO DE EJECUCIÓN INDICADO EN LA PESTAÑA ''DATOS'' EXCEDE DEL MÁXIMO PERMITIDO",""))</f>
        <v/>
      </c>
      <c r="AG5" s="14" t="str">
        <f>DATOS!P5</f>
        <v xml:space="preserve">PROYECTO: </v>
      </c>
    </row>
    <row r="6" spans="2:33" ht="15" customHeight="1" x14ac:dyDescent="0.25">
      <c r="AG6" s="14"/>
    </row>
    <row r="7" spans="2:33" ht="15" customHeight="1" x14ac:dyDescent="0.25">
      <c r="B7" s="296" t="s">
        <v>182</v>
      </c>
      <c r="C7" s="296" t="s">
        <v>183</v>
      </c>
    </row>
    <row r="8" spans="2:33" ht="15" customHeight="1" thickBot="1" x14ac:dyDescent="0.3">
      <c r="B8" s="297"/>
      <c r="C8" s="297"/>
    </row>
    <row r="9" spans="2:33" ht="20.100000000000001" customHeight="1" thickTop="1" x14ac:dyDescent="0.25">
      <c r="B9" s="298">
        <f>SUM(B12:B71)</f>
        <v>0</v>
      </c>
      <c r="C9" s="298">
        <f>SUM(C12:C71)</f>
        <v>0</v>
      </c>
      <c r="D9" s="301" t="s">
        <v>96</v>
      </c>
      <c r="E9" s="302"/>
      <c r="F9" s="299" t="s">
        <v>97</v>
      </c>
      <c r="G9" s="110" t="s">
        <v>85</v>
      </c>
      <c r="H9" s="111" t="s">
        <v>85</v>
      </c>
      <c r="I9" s="292" t="s">
        <v>171</v>
      </c>
      <c r="J9" s="293"/>
      <c r="K9" s="293"/>
      <c r="L9" s="293"/>
      <c r="M9" s="293"/>
      <c r="N9" s="293"/>
      <c r="O9" s="293"/>
      <c r="P9" s="293"/>
      <c r="Q9" s="293"/>
      <c r="R9" s="293"/>
      <c r="S9" s="293"/>
      <c r="T9" s="293"/>
      <c r="U9" s="293"/>
      <c r="V9" s="293"/>
      <c r="W9" s="293"/>
      <c r="X9" s="293"/>
      <c r="Y9" s="293"/>
      <c r="Z9" s="293"/>
      <c r="AA9" s="293"/>
      <c r="AB9" s="293"/>
      <c r="AC9" s="293"/>
      <c r="AD9" s="293"/>
      <c r="AE9" s="293"/>
      <c r="AF9" s="293"/>
      <c r="AG9" s="294"/>
    </row>
    <row r="10" spans="2:33" ht="20.100000000000001" customHeight="1" thickBot="1" x14ac:dyDescent="0.3">
      <c r="B10" s="298"/>
      <c r="C10" s="298"/>
      <c r="D10" s="303"/>
      <c r="E10" s="304"/>
      <c r="F10" s="300"/>
      <c r="G10" s="112" t="s">
        <v>83</v>
      </c>
      <c r="H10" s="113" t="s">
        <v>95</v>
      </c>
      <c r="I10" s="114" t="str">
        <f>AUXILIAR!F42</f>
        <v/>
      </c>
      <c r="J10" s="115" t="str">
        <f t="shared" ref="J10:AG10" si="0">IF(I10="","",IF(EDATE(I10,1)&gt;MAX($G$12:$H$72),"",EDATE(I10,1)))</f>
        <v/>
      </c>
      <c r="K10" s="115" t="str">
        <f t="shared" si="0"/>
        <v/>
      </c>
      <c r="L10" s="115" t="str">
        <f t="shared" si="0"/>
        <v/>
      </c>
      <c r="M10" s="115" t="str">
        <f t="shared" si="0"/>
        <v/>
      </c>
      <c r="N10" s="115" t="str">
        <f t="shared" si="0"/>
        <v/>
      </c>
      <c r="O10" s="115" t="str">
        <f t="shared" si="0"/>
        <v/>
      </c>
      <c r="P10" s="115" t="str">
        <f t="shared" si="0"/>
        <v/>
      </c>
      <c r="Q10" s="115" t="str">
        <f t="shared" si="0"/>
        <v/>
      </c>
      <c r="R10" s="115" t="str">
        <f t="shared" si="0"/>
        <v/>
      </c>
      <c r="S10" s="115" t="str">
        <f t="shared" si="0"/>
        <v/>
      </c>
      <c r="T10" s="115" t="str">
        <f t="shared" si="0"/>
        <v/>
      </c>
      <c r="U10" s="115" t="str">
        <f t="shared" si="0"/>
        <v/>
      </c>
      <c r="V10" s="115" t="str">
        <f t="shared" si="0"/>
        <v/>
      </c>
      <c r="W10" s="115" t="str">
        <f t="shared" si="0"/>
        <v/>
      </c>
      <c r="X10" s="115" t="str">
        <f t="shared" si="0"/>
        <v/>
      </c>
      <c r="Y10" s="115" t="str">
        <f t="shared" si="0"/>
        <v/>
      </c>
      <c r="Z10" s="115" t="str">
        <f t="shared" si="0"/>
        <v/>
      </c>
      <c r="AA10" s="115" t="str">
        <f t="shared" si="0"/>
        <v/>
      </c>
      <c r="AB10" s="115" t="str">
        <f t="shared" si="0"/>
        <v/>
      </c>
      <c r="AC10" s="115" t="str">
        <f t="shared" si="0"/>
        <v/>
      </c>
      <c r="AD10" s="115" t="str">
        <f t="shared" si="0"/>
        <v/>
      </c>
      <c r="AE10" s="115" t="str">
        <f t="shared" si="0"/>
        <v/>
      </c>
      <c r="AF10" s="115" t="str">
        <f t="shared" si="0"/>
        <v/>
      </c>
      <c r="AG10" s="116" t="str">
        <f t="shared" si="0"/>
        <v/>
      </c>
    </row>
    <row r="11" spans="2:33" ht="9.9499999999999993" customHeight="1" thickTop="1" x14ac:dyDescent="0.25"/>
    <row r="12" spans="2:33" ht="15" customHeight="1" x14ac:dyDescent="0.4">
      <c r="B12" s="8">
        <f>IF(AND(D12&lt;&gt;"",OR(G12="",H12="")),1,0)</f>
        <v>0</v>
      </c>
      <c r="C12" s="8">
        <f>IF(AND(D12&lt;&gt;"",G12&gt;H12),1,0)</f>
        <v>0</v>
      </c>
      <c r="D12" s="295" t="str">
        <f>IF(AUXILIAR!X27="","",UPPER(AUXILIAR!X27))</f>
        <v/>
      </c>
      <c r="E12" s="295"/>
      <c r="F12" s="27" t="str">
        <f t="shared" ref="F12:F43" si="1">IF(D12="","",IF(LEN(D12)&lt;5,UPPER(VLOOKUP(D12,estructura,2,FALSE)),VLOOKUP(D12,estructura,2,FALSE)))</f>
        <v/>
      </c>
      <c r="G12" s="28" t="str">
        <f t="shared" ref="G12:G37" si="2">IF(D12="","",VLOOKUP(D12,estructura,3,FALSE))</f>
        <v/>
      </c>
      <c r="H12" s="28" t="str">
        <f t="shared" ref="H12:H37" si="3">IF(D12="","",VLOOKUP(D12,estructura,4,FALSE))</f>
        <v/>
      </c>
      <c r="I12" s="29"/>
    </row>
    <row r="13" spans="2:33" ht="15" customHeight="1" x14ac:dyDescent="0.4">
      <c r="B13" s="8">
        <f t="shared" ref="B13:B71" si="4">IF(AND(D13&lt;&gt;"",OR(G13="",H13="")),1,0)</f>
        <v>0</v>
      </c>
      <c r="C13" s="8">
        <f t="shared" ref="C13:C71" si="5">IF(AND(D13&lt;&gt;"",G13&gt;H13),1,0)</f>
        <v>0</v>
      </c>
      <c r="D13" s="295" t="str">
        <f>IF(AUXILIAR!X28="","",UPPER(AUXILIAR!X28))</f>
        <v/>
      </c>
      <c r="E13" s="295"/>
      <c r="F13" s="27" t="str">
        <f t="shared" si="1"/>
        <v/>
      </c>
      <c r="G13" s="28" t="str">
        <f t="shared" si="2"/>
        <v/>
      </c>
      <c r="H13" s="28" t="str">
        <f t="shared" si="3"/>
        <v/>
      </c>
      <c r="I13" s="29"/>
    </row>
    <row r="14" spans="2:33" ht="15" customHeight="1" x14ac:dyDescent="0.4">
      <c r="B14" s="8">
        <f t="shared" si="4"/>
        <v>0</v>
      </c>
      <c r="C14" s="8">
        <f t="shared" si="5"/>
        <v>0</v>
      </c>
      <c r="D14" s="295" t="str">
        <f>IF(AUXILIAR!X29="","",UPPER(AUXILIAR!X29))</f>
        <v/>
      </c>
      <c r="E14" s="295"/>
      <c r="F14" s="27" t="str">
        <f t="shared" si="1"/>
        <v/>
      </c>
      <c r="G14" s="28" t="str">
        <f t="shared" si="2"/>
        <v/>
      </c>
      <c r="H14" s="28" t="str">
        <f t="shared" si="3"/>
        <v/>
      </c>
      <c r="I14" s="29"/>
      <c r="P14" s="30"/>
    </row>
    <row r="15" spans="2:33" ht="15" customHeight="1" x14ac:dyDescent="0.4">
      <c r="B15" s="8">
        <f t="shared" si="4"/>
        <v>0</v>
      </c>
      <c r="C15" s="8">
        <f t="shared" si="5"/>
        <v>0</v>
      </c>
      <c r="D15" s="295" t="str">
        <f>IF(AUXILIAR!X30="","",UPPER(AUXILIAR!X30))</f>
        <v/>
      </c>
      <c r="E15" s="295"/>
      <c r="F15" s="27" t="str">
        <f t="shared" si="1"/>
        <v/>
      </c>
      <c r="G15" s="28" t="str">
        <f t="shared" si="2"/>
        <v/>
      </c>
      <c r="H15" s="28" t="str">
        <f t="shared" si="3"/>
        <v/>
      </c>
      <c r="I15" s="29"/>
    </row>
    <row r="16" spans="2:33" ht="15" customHeight="1" x14ac:dyDescent="0.4">
      <c r="B16" s="8">
        <f t="shared" si="4"/>
        <v>0</v>
      </c>
      <c r="C16" s="8">
        <f t="shared" si="5"/>
        <v>0</v>
      </c>
      <c r="D16" s="295" t="str">
        <f>IF(AUXILIAR!X31="","",UPPER(AUXILIAR!X31))</f>
        <v/>
      </c>
      <c r="E16" s="295"/>
      <c r="F16" s="27" t="str">
        <f t="shared" si="1"/>
        <v/>
      </c>
      <c r="G16" s="28" t="str">
        <f t="shared" si="2"/>
        <v/>
      </c>
      <c r="H16" s="28" t="str">
        <f t="shared" si="3"/>
        <v/>
      </c>
      <c r="I16" s="29"/>
    </row>
    <row r="17" spans="2:9" ht="15" customHeight="1" x14ac:dyDescent="0.4">
      <c r="B17" s="8">
        <f t="shared" si="4"/>
        <v>0</v>
      </c>
      <c r="C17" s="8">
        <f t="shared" si="5"/>
        <v>0</v>
      </c>
      <c r="D17" s="295" t="str">
        <f>IF(AUXILIAR!X32="","",UPPER(AUXILIAR!X32))</f>
        <v/>
      </c>
      <c r="E17" s="295"/>
      <c r="F17" s="27" t="str">
        <f t="shared" si="1"/>
        <v/>
      </c>
      <c r="G17" s="28" t="str">
        <f t="shared" si="2"/>
        <v/>
      </c>
      <c r="H17" s="28" t="str">
        <f t="shared" si="3"/>
        <v/>
      </c>
      <c r="I17" s="29"/>
    </row>
    <row r="18" spans="2:9" ht="15" customHeight="1" x14ac:dyDescent="0.4">
      <c r="B18" s="8">
        <f t="shared" si="4"/>
        <v>0</v>
      </c>
      <c r="C18" s="8">
        <f t="shared" si="5"/>
        <v>0</v>
      </c>
      <c r="D18" s="295" t="str">
        <f>IF(AUXILIAR!X33="","",UPPER(AUXILIAR!X33))</f>
        <v/>
      </c>
      <c r="E18" s="295"/>
      <c r="F18" s="27" t="str">
        <f t="shared" si="1"/>
        <v/>
      </c>
      <c r="G18" s="28" t="str">
        <f t="shared" si="2"/>
        <v/>
      </c>
      <c r="H18" s="28" t="str">
        <f t="shared" si="3"/>
        <v/>
      </c>
      <c r="I18" s="29"/>
    </row>
    <row r="19" spans="2:9" ht="15" customHeight="1" x14ac:dyDescent="0.4">
      <c r="B19" s="8">
        <f t="shared" si="4"/>
        <v>0</v>
      </c>
      <c r="C19" s="8">
        <f t="shared" si="5"/>
        <v>0</v>
      </c>
      <c r="D19" s="295" t="str">
        <f>IF(AUXILIAR!X34="","",UPPER(AUXILIAR!X34))</f>
        <v/>
      </c>
      <c r="E19" s="295"/>
      <c r="F19" s="27" t="str">
        <f t="shared" si="1"/>
        <v/>
      </c>
      <c r="G19" s="28" t="str">
        <f t="shared" si="2"/>
        <v/>
      </c>
      <c r="H19" s="28" t="str">
        <f t="shared" si="3"/>
        <v/>
      </c>
      <c r="I19" s="29"/>
    </row>
    <row r="20" spans="2:9" ht="15" customHeight="1" x14ac:dyDescent="0.4">
      <c r="B20" s="8">
        <f t="shared" si="4"/>
        <v>0</v>
      </c>
      <c r="C20" s="8">
        <f t="shared" si="5"/>
        <v>0</v>
      </c>
      <c r="D20" s="295" t="str">
        <f>IF(AUXILIAR!X35="","",UPPER(AUXILIAR!X35))</f>
        <v/>
      </c>
      <c r="E20" s="295"/>
      <c r="F20" s="27" t="str">
        <f t="shared" si="1"/>
        <v/>
      </c>
      <c r="G20" s="28" t="str">
        <f t="shared" si="2"/>
        <v/>
      </c>
      <c r="H20" s="28" t="str">
        <f t="shared" si="3"/>
        <v/>
      </c>
      <c r="I20" s="29"/>
    </row>
    <row r="21" spans="2:9" ht="15" customHeight="1" x14ac:dyDescent="0.4">
      <c r="B21" s="8">
        <f t="shared" si="4"/>
        <v>0</v>
      </c>
      <c r="C21" s="8">
        <f t="shared" si="5"/>
        <v>0</v>
      </c>
      <c r="D21" s="295" t="str">
        <f>IF(AUXILIAR!X36="","",UPPER(AUXILIAR!X36))</f>
        <v/>
      </c>
      <c r="E21" s="295"/>
      <c r="F21" s="27" t="str">
        <f t="shared" si="1"/>
        <v/>
      </c>
      <c r="G21" s="28" t="str">
        <f t="shared" si="2"/>
        <v/>
      </c>
      <c r="H21" s="28" t="str">
        <f t="shared" si="3"/>
        <v/>
      </c>
      <c r="I21" s="29"/>
    </row>
    <row r="22" spans="2:9" ht="15" customHeight="1" x14ac:dyDescent="0.4">
      <c r="B22" s="8">
        <f t="shared" si="4"/>
        <v>0</v>
      </c>
      <c r="C22" s="8">
        <f t="shared" si="5"/>
        <v>0</v>
      </c>
      <c r="D22" s="295" t="str">
        <f>IF(AUXILIAR!X37="","",UPPER(AUXILIAR!X37))</f>
        <v/>
      </c>
      <c r="E22" s="295"/>
      <c r="F22" s="27" t="str">
        <f t="shared" si="1"/>
        <v/>
      </c>
      <c r="G22" s="28" t="str">
        <f t="shared" si="2"/>
        <v/>
      </c>
      <c r="H22" s="28" t="str">
        <f t="shared" si="3"/>
        <v/>
      </c>
      <c r="I22" s="29"/>
    </row>
    <row r="23" spans="2:9" ht="15" customHeight="1" x14ac:dyDescent="0.4">
      <c r="B23" s="8">
        <f t="shared" si="4"/>
        <v>0</v>
      </c>
      <c r="C23" s="8">
        <f t="shared" si="5"/>
        <v>0</v>
      </c>
      <c r="D23" s="295" t="str">
        <f>IF(AUXILIAR!X38="","",UPPER(AUXILIAR!X38))</f>
        <v/>
      </c>
      <c r="E23" s="295"/>
      <c r="F23" s="27" t="str">
        <f t="shared" si="1"/>
        <v/>
      </c>
      <c r="G23" s="28" t="str">
        <f t="shared" si="2"/>
        <v/>
      </c>
      <c r="H23" s="28" t="str">
        <f t="shared" si="3"/>
        <v/>
      </c>
      <c r="I23" s="29"/>
    </row>
    <row r="24" spans="2:9" ht="15" customHeight="1" x14ac:dyDescent="0.4">
      <c r="B24" s="8">
        <f t="shared" si="4"/>
        <v>0</v>
      </c>
      <c r="C24" s="8">
        <f t="shared" si="5"/>
        <v>0</v>
      </c>
      <c r="D24" s="295" t="str">
        <f>IF(AUXILIAR!X39="","",UPPER(AUXILIAR!X39))</f>
        <v/>
      </c>
      <c r="E24" s="295"/>
      <c r="F24" s="27" t="str">
        <f t="shared" si="1"/>
        <v/>
      </c>
      <c r="G24" s="28" t="str">
        <f t="shared" si="2"/>
        <v/>
      </c>
      <c r="H24" s="28" t="str">
        <f t="shared" si="3"/>
        <v/>
      </c>
      <c r="I24" s="29"/>
    </row>
    <row r="25" spans="2:9" ht="15" customHeight="1" x14ac:dyDescent="0.4">
      <c r="B25" s="8">
        <f t="shared" si="4"/>
        <v>0</v>
      </c>
      <c r="C25" s="8">
        <f t="shared" si="5"/>
        <v>0</v>
      </c>
      <c r="D25" s="295" t="str">
        <f>IF(AUXILIAR!X40="","",UPPER(AUXILIAR!X40))</f>
        <v/>
      </c>
      <c r="E25" s="295"/>
      <c r="F25" s="27" t="str">
        <f t="shared" si="1"/>
        <v/>
      </c>
      <c r="G25" s="28" t="str">
        <f t="shared" si="2"/>
        <v/>
      </c>
      <c r="H25" s="28" t="str">
        <f t="shared" si="3"/>
        <v/>
      </c>
      <c r="I25" s="29"/>
    </row>
    <row r="26" spans="2:9" ht="15" customHeight="1" x14ac:dyDescent="0.4">
      <c r="B26" s="8">
        <f t="shared" si="4"/>
        <v>0</v>
      </c>
      <c r="C26" s="8">
        <f t="shared" si="5"/>
        <v>0</v>
      </c>
      <c r="D26" s="295" t="str">
        <f>IF(AUXILIAR!X41="","",UPPER(AUXILIAR!X41))</f>
        <v/>
      </c>
      <c r="E26" s="295"/>
      <c r="F26" s="27" t="str">
        <f t="shared" si="1"/>
        <v/>
      </c>
      <c r="G26" s="28" t="str">
        <f t="shared" si="2"/>
        <v/>
      </c>
      <c r="H26" s="28" t="str">
        <f t="shared" si="3"/>
        <v/>
      </c>
      <c r="I26" s="29"/>
    </row>
    <row r="27" spans="2:9" ht="15" customHeight="1" x14ac:dyDescent="0.4">
      <c r="B27" s="8">
        <f t="shared" si="4"/>
        <v>0</v>
      </c>
      <c r="C27" s="8">
        <f t="shared" si="5"/>
        <v>0</v>
      </c>
      <c r="D27" s="295" t="str">
        <f>IF(AUXILIAR!X42="","",UPPER(AUXILIAR!X42))</f>
        <v/>
      </c>
      <c r="E27" s="295"/>
      <c r="F27" s="27" t="str">
        <f t="shared" si="1"/>
        <v/>
      </c>
      <c r="G27" s="28" t="str">
        <f t="shared" si="2"/>
        <v/>
      </c>
      <c r="H27" s="28" t="str">
        <f t="shared" si="3"/>
        <v/>
      </c>
      <c r="I27" s="29"/>
    </row>
    <row r="28" spans="2:9" ht="15" customHeight="1" x14ac:dyDescent="0.4">
      <c r="B28" s="8">
        <f t="shared" si="4"/>
        <v>0</v>
      </c>
      <c r="C28" s="8">
        <f t="shared" si="5"/>
        <v>0</v>
      </c>
      <c r="D28" s="295" t="str">
        <f>IF(AUXILIAR!X43="","",UPPER(AUXILIAR!X43))</f>
        <v/>
      </c>
      <c r="E28" s="295"/>
      <c r="F28" s="27" t="str">
        <f t="shared" si="1"/>
        <v/>
      </c>
      <c r="G28" s="28" t="str">
        <f t="shared" si="2"/>
        <v/>
      </c>
      <c r="H28" s="28" t="str">
        <f t="shared" si="3"/>
        <v/>
      </c>
      <c r="I28" s="29"/>
    </row>
    <row r="29" spans="2:9" ht="15" customHeight="1" x14ac:dyDescent="0.4">
      <c r="B29" s="8">
        <f t="shared" si="4"/>
        <v>0</v>
      </c>
      <c r="C29" s="8">
        <f t="shared" si="5"/>
        <v>0</v>
      </c>
      <c r="D29" s="295" t="str">
        <f>IF(AUXILIAR!X44="","",UPPER(AUXILIAR!X44))</f>
        <v/>
      </c>
      <c r="E29" s="295"/>
      <c r="F29" s="27" t="str">
        <f t="shared" si="1"/>
        <v/>
      </c>
      <c r="G29" s="28" t="str">
        <f t="shared" si="2"/>
        <v/>
      </c>
      <c r="H29" s="28" t="str">
        <f t="shared" si="3"/>
        <v/>
      </c>
      <c r="I29" s="29"/>
    </row>
    <row r="30" spans="2:9" ht="15" customHeight="1" x14ac:dyDescent="0.4">
      <c r="B30" s="8">
        <f t="shared" si="4"/>
        <v>0</v>
      </c>
      <c r="C30" s="8">
        <f t="shared" si="5"/>
        <v>0</v>
      </c>
      <c r="D30" s="295" t="str">
        <f>IF(AUXILIAR!X45="","",UPPER(AUXILIAR!X45))</f>
        <v/>
      </c>
      <c r="E30" s="295"/>
      <c r="F30" s="27" t="str">
        <f t="shared" si="1"/>
        <v/>
      </c>
      <c r="G30" s="28" t="str">
        <f t="shared" si="2"/>
        <v/>
      </c>
      <c r="H30" s="28" t="str">
        <f t="shared" si="3"/>
        <v/>
      </c>
      <c r="I30" s="29"/>
    </row>
    <row r="31" spans="2:9" ht="15" customHeight="1" x14ac:dyDescent="0.4">
      <c r="B31" s="8">
        <f t="shared" si="4"/>
        <v>0</v>
      </c>
      <c r="C31" s="8">
        <f t="shared" si="5"/>
        <v>0</v>
      </c>
      <c r="D31" s="295" t="str">
        <f>IF(AUXILIAR!X46="","",UPPER(AUXILIAR!X46))</f>
        <v/>
      </c>
      <c r="E31" s="295"/>
      <c r="F31" s="27" t="str">
        <f t="shared" si="1"/>
        <v/>
      </c>
      <c r="G31" s="28" t="str">
        <f t="shared" si="2"/>
        <v/>
      </c>
      <c r="H31" s="28" t="str">
        <f t="shared" si="3"/>
        <v/>
      </c>
      <c r="I31" s="29"/>
    </row>
    <row r="32" spans="2:9" ht="15" customHeight="1" x14ac:dyDescent="0.4">
      <c r="B32" s="8">
        <f t="shared" si="4"/>
        <v>0</v>
      </c>
      <c r="C32" s="8">
        <f t="shared" si="5"/>
        <v>0</v>
      </c>
      <c r="D32" s="295" t="str">
        <f>IF(AUXILIAR!X47="","",UPPER(AUXILIAR!X47))</f>
        <v/>
      </c>
      <c r="E32" s="295"/>
      <c r="F32" s="27" t="str">
        <f t="shared" si="1"/>
        <v/>
      </c>
      <c r="G32" s="28" t="str">
        <f t="shared" si="2"/>
        <v/>
      </c>
      <c r="H32" s="28" t="str">
        <f t="shared" si="3"/>
        <v/>
      </c>
      <c r="I32" s="29"/>
    </row>
    <row r="33" spans="2:9" ht="15" customHeight="1" x14ac:dyDescent="0.4">
      <c r="B33" s="8">
        <f t="shared" si="4"/>
        <v>0</v>
      </c>
      <c r="C33" s="8">
        <f t="shared" si="5"/>
        <v>0</v>
      </c>
      <c r="D33" s="295" t="str">
        <f>IF(AUXILIAR!X48="","",UPPER(AUXILIAR!X48))</f>
        <v/>
      </c>
      <c r="E33" s="295"/>
      <c r="F33" s="27" t="str">
        <f t="shared" si="1"/>
        <v/>
      </c>
      <c r="G33" s="28" t="str">
        <f t="shared" si="2"/>
        <v/>
      </c>
      <c r="H33" s="28" t="str">
        <f t="shared" si="3"/>
        <v/>
      </c>
      <c r="I33" s="29"/>
    </row>
    <row r="34" spans="2:9" ht="15" customHeight="1" x14ac:dyDescent="0.4">
      <c r="B34" s="8">
        <f t="shared" si="4"/>
        <v>0</v>
      </c>
      <c r="C34" s="8">
        <f t="shared" si="5"/>
        <v>0</v>
      </c>
      <c r="D34" s="295" t="str">
        <f>IF(AUXILIAR!X49="","",UPPER(AUXILIAR!X49))</f>
        <v/>
      </c>
      <c r="E34" s="295"/>
      <c r="F34" s="27" t="str">
        <f t="shared" si="1"/>
        <v/>
      </c>
      <c r="G34" s="28" t="str">
        <f t="shared" si="2"/>
        <v/>
      </c>
      <c r="H34" s="28" t="str">
        <f t="shared" si="3"/>
        <v/>
      </c>
      <c r="I34" s="29"/>
    </row>
    <row r="35" spans="2:9" ht="15" customHeight="1" x14ac:dyDescent="0.4">
      <c r="B35" s="8">
        <f t="shared" si="4"/>
        <v>0</v>
      </c>
      <c r="C35" s="8">
        <f t="shared" si="5"/>
        <v>0</v>
      </c>
      <c r="D35" s="295" t="str">
        <f>IF(AUXILIAR!X50="","",UPPER(AUXILIAR!X50))</f>
        <v/>
      </c>
      <c r="E35" s="295"/>
      <c r="F35" s="27" t="str">
        <f t="shared" si="1"/>
        <v/>
      </c>
      <c r="G35" s="28" t="str">
        <f t="shared" si="2"/>
        <v/>
      </c>
      <c r="H35" s="28" t="str">
        <f t="shared" si="3"/>
        <v/>
      </c>
      <c r="I35" s="29"/>
    </row>
    <row r="36" spans="2:9" ht="15" customHeight="1" x14ac:dyDescent="0.4">
      <c r="B36" s="8">
        <f t="shared" si="4"/>
        <v>0</v>
      </c>
      <c r="C36" s="8">
        <f t="shared" si="5"/>
        <v>0</v>
      </c>
      <c r="D36" s="295" t="str">
        <f>IF(AUXILIAR!X51="","",UPPER(AUXILIAR!X51))</f>
        <v/>
      </c>
      <c r="E36" s="295"/>
      <c r="F36" s="27" t="str">
        <f t="shared" si="1"/>
        <v/>
      </c>
      <c r="G36" s="28" t="str">
        <f t="shared" si="2"/>
        <v/>
      </c>
      <c r="H36" s="28" t="str">
        <f t="shared" si="3"/>
        <v/>
      </c>
      <c r="I36" s="29"/>
    </row>
    <row r="37" spans="2:9" ht="15" customHeight="1" x14ac:dyDescent="0.4">
      <c r="B37" s="8">
        <f t="shared" si="4"/>
        <v>0</v>
      </c>
      <c r="C37" s="8">
        <f t="shared" si="5"/>
        <v>0</v>
      </c>
      <c r="D37" s="295" t="str">
        <f>IF(AUXILIAR!X52="","",UPPER(AUXILIAR!X52))</f>
        <v/>
      </c>
      <c r="E37" s="295"/>
      <c r="F37" s="27" t="str">
        <f t="shared" si="1"/>
        <v/>
      </c>
      <c r="G37" s="28" t="str">
        <f t="shared" si="2"/>
        <v/>
      </c>
      <c r="H37" s="28" t="str">
        <f t="shared" si="3"/>
        <v/>
      </c>
      <c r="I37" s="29"/>
    </row>
    <row r="38" spans="2:9" ht="15" customHeight="1" x14ac:dyDescent="0.4">
      <c r="B38" s="8">
        <f t="shared" si="4"/>
        <v>0</v>
      </c>
      <c r="C38" s="8">
        <f t="shared" si="5"/>
        <v>0</v>
      </c>
      <c r="D38" s="295" t="str">
        <f>IF(AUXILIAR!X53="","",UPPER(AUXILIAR!X53))</f>
        <v/>
      </c>
      <c r="E38" s="295"/>
      <c r="F38" s="27" t="str">
        <f t="shared" si="1"/>
        <v/>
      </c>
      <c r="G38" s="28" t="str">
        <f t="shared" ref="G38:G49" si="6">IF(D38="","",VLOOKUP(D38,estructura,3,FALSE))</f>
        <v/>
      </c>
      <c r="H38" s="28" t="str">
        <f t="shared" ref="H38:H49" si="7">IF(D38="","",VLOOKUP(D38,estructura,4,FALSE))</f>
        <v/>
      </c>
      <c r="I38" s="29"/>
    </row>
    <row r="39" spans="2:9" ht="15" customHeight="1" x14ac:dyDescent="0.4">
      <c r="B39" s="8">
        <f t="shared" si="4"/>
        <v>0</v>
      </c>
      <c r="C39" s="8">
        <f t="shared" si="5"/>
        <v>0</v>
      </c>
      <c r="D39" s="295" t="str">
        <f>IF(AUXILIAR!X54="","",UPPER(AUXILIAR!X54))</f>
        <v/>
      </c>
      <c r="E39" s="295"/>
      <c r="F39" s="27" t="str">
        <f t="shared" si="1"/>
        <v/>
      </c>
      <c r="G39" s="28" t="str">
        <f t="shared" si="6"/>
        <v/>
      </c>
      <c r="H39" s="28" t="str">
        <f t="shared" si="7"/>
        <v/>
      </c>
      <c r="I39" s="29"/>
    </row>
    <row r="40" spans="2:9" ht="15" customHeight="1" x14ac:dyDescent="0.4">
      <c r="B40" s="8">
        <f t="shared" si="4"/>
        <v>0</v>
      </c>
      <c r="C40" s="8">
        <f t="shared" si="5"/>
        <v>0</v>
      </c>
      <c r="D40" s="295" t="str">
        <f>IF(AUXILIAR!X55="","",UPPER(AUXILIAR!X55))</f>
        <v/>
      </c>
      <c r="E40" s="295"/>
      <c r="F40" s="27" t="str">
        <f t="shared" si="1"/>
        <v/>
      </c>
      <c r="G40" s="28" t="str">
        <f t="shared" si="6"/>
        <v/>
      </c>
      <c r="H40" s="28" t="str">
        <f t="shared" si="7"/>
        <v/>
      </c>
      <c r="I40" s="29"/>
    </row>
    <row r="41" spans="2:9" ht="15" customHeight="1" x14ac:dyDescent="0.4">
      <c r="B41" s="8">
        <f t="shared" si="4"/>
        <v>0</v>
      </c>
      <c r="C41" s="8">
        <f t="shared" si="5"/>
        <v>0</v>
      </c>
      <c r="D41" s="295" t="str">
        <f>IF(AUXILIAR!X56="","",UPPER(AUXILIAR!X56))</f>
        <v/>
      </c>
      <c r="E41" s="295"/>
      <c r="F41" s="27" t="str">
        <f t="shared" si="1"/>
        <v/>
      </c>
      <c r="G41" s="28" t="str">
        <f t="shared" si="6"/>
        <v/>
      </c>
      <c r="H41" s="28" t="str">
        <f t="shared" si="7"/>
        <v/>
      </c>
      <c r="I41" s="29"/>
    </row>
    <row r="42" spans="2:9" ht="15" customHeight="1" x14ac:dyDescent="0.4">
      <c r="B42" s="8">
        <f t="shared" si="4"/>
        <v>0</v>
      </c>
      <c r="C42" s="8">
        <f t="shared" si="5"/>
        <v>0</v>
      </c>
      <c r="D42" s="295" t="str">
        <f>IF(AUXILIAR!X57="","",UPPER(AUXILIAR!X57))</f>
        <v/>
      </c>
      <c r="E42" s="295"/>
      <c r="F42" s="27" t="str">
        <f t="shared" si="1"/>
        <v/>
      </c>
      <c r="G42" s="28" t="str">
        <f t="shared" si="6"/>
        <v/>
      </c>
      <c r="H42" s="28" t="str">
        <f t="shared" si="7"/>
        <v/>
      </c>
      <c r="I42" s="29"/>
    </row>
    <row r="43" spans="2:9" ht="15" customHeight="1" x14ac:dyDescent="0.4">
      <c r="B43" s="8">
        <f t="shared" si="4"/>
        <v>0</v>
      </c>
      <c r="C43" s="8">
        <f t="shared" si="5"/>
        <v>0</v>
      </c>
      <c r="D43" s="295" t="str">
        <f>IF(AUXILIAR!X58="","",UPPER(AUXILIAR!X58))</f>
        <v/>
      </c>
      <c r="E43" s="295"/>
      <c r="F43" s="27" t="str">
        <f t="shared" si="1"/>
        <v/>
      </c>
      <c r="G43" s="28" t="str">
        <f t="shared" si="6"/>
        <v/>
      </c>
      <c r="H43" s="28" t="str">
        <f t="shared" si="7"/>
        <v/>
      </c>
      <c r="I43" s="29"/>
    </row>
    <row r="44" spans="2:9" ht="15" customHeight="1" x14ac:dyDescent="0.4">
      <c r="B44" s="8">
        <f t="shared" si="4"/>
        <v>0</v>
      </c>
      <c r="C44" s="8">
        <f t="shared" si="5"/>
        <v>0</v>
      </c>
      <c r="D44" s="295" t="str">
        <f>IF(AUXILIAR!X59="","",UPPER(AUXILIAR!X59))</f>
        <v/>
      </c>
      <c r="E44" s="295"/>
      <c r="F44" s="27" t="str">
        <f t="shared" ref="F44:F71" si="8">IF(D44="","",IF(LEN(D44)&lt;5,UPPER(VLOOKUP(D44,estructura,2,FALSE)),VLOOKUP(D44,estructura,2,FALSE)))</f>
        <v/>
      </c>
      <c r="G44" s="28" t="str">
        <f t="shared" si="6"/>
        <v/>
      </c>
      <c r="H44" s="28" t="str">
        <f t="shared" si="7"/>
        <v/>
      </c>
      <c r="I44" s="29"/>
    </row>
    <row r="45" spans="2:9" ht="15" customHeight="1" x14ac:dyDescent="0.4">
      <c r="B45" s="8">
        <f t="shared" si="4"/>
        <v>0</v>
      </c>
      <c r="C45" s="8">
        <f t="shared" si="5"/>
        <v>0</v>
      </c>
      <c r="D45" s="295" t="str">
        <f>IF(AUXILIAR!X60="","",UPPER(AUXILIAR!X60))</f>
        <v/>
      </c>
      <c r="E45" s="295"/>
      <c r="F45" s="27" t="str">
        <f t="shared" si="8"/>
        <v/>
      </c>
      <c r="G45" s="28" t="str">
        <f t="shared" si="6"/>
        <v/>
      </c>
      <c r="H45" s="28" t="str">
        <f t="shared" si="7"/>
        <v/>
      </c>
      <c r="I45" s="29"/>
    </row>
    <row r="46" spans="2:9" ht="15" customHeight="1" x14ac:dyDescent="0.4">
      <c r="B46" s="8">
        <f t="shared" si="4"/>
        <v>0</v>
      </c>
      <c r="C46" s="8">
        <f t="shared" si="5"/>
        <v>0</v>
      </c>
      <c r="D46" s="295" t="str">
        <f>IF(AUXILIAR!X61="","",UPPER(AUXILIAR!X61))</f>
        <v/>
      </c>
      <c r="E46" s="295"/>
      <c r="F46" s="27" t="str">
        <f t="shared" si="8"/>
        <v/>
      </c>
      <c r="G46" s="28" t="str">
        <f t="shared" si="6"/>
        <v/>
      </c>
      <c r="H46" s="28" t="str">
        <f t="shared" si="7"/>
        <v/>
      </c>
      <c r="I46" s="29"/>
    </row>
    <row r="47" spans="2:9" ht="15" customHeight="1" x14ac:dyDescent="0.4">
      <c r="B47" s="8">
        <f t="shared" si="4"/>
        <v>0</v>
      </c>
      <c r="C47" s="8">
        <f t="shared" si="5"/>
        <v>0</v>
      </c>
      <c r="D47" s="295" t="str">
        <f>IF(AUXILIAR!X62="","",UPPER(AUXILIAR!X62))</f>
        <v/>
      </c>
      <c r="E47" s="295"/>
      <c r="F47" s="27" t="str">
        <f t="shared" si="8"/>
        <v/>
      </c>
      <c r="G47" s="28" t="str">
        <f t="shared" si="6"/>
        <v/>
      </c>
      <c r="H47" s="28" t="str">
        <f t="shared" si="7"/>
        <v/>
      </c>
      <c r="I47" s="29"/>
    </row>
    <row r="48" spans="2:9" ht="15" customHeight="1" x14ac:dyDescent="0.4">
      <c r="B48" s="8">
        <f t="shared" si="4"/>
        <v>0</v>
      </c>
      <c r="C48" s="8">
        <f t="shared" si="5"/>
        <v>0</v>
      </c>
      <c r="D48" s="295" t="str">
        <f>IF(AUXILIAR!X63="","",UPPER(AUXILIAR!X63))</f>
        <v/>
      </c>
      <c r="E48" s="295"/>
      <c r="F48" s="27" t="str">
        <f t="shared" si="8"/>
        <v/>
      </c>
      <c r="G48" s="28" t="str">
        <f t="shared" si="6"/>
        <v/>
      </c>
      <c r="H48" s="28" t="str">
        <f t="shared" si="7"/>
        <v/>
      </c>
      <c r="I48" s="29"/>
    </row>
    <row r="49" spans="2:9" ht="15" customHeight="1" x14ac:dyDescent="0.4">
      <c r="B49" s="8">
        <f t="shared" si="4"/>
        <v>0</v>
      </c>
      <c r="C49" s="8">
        <f t="shared" si="5"/>
        <v>0</v>
      </c>
      <c r="D49" s="224" t="str">
        <f>IF(AUXILIAR!X64="","",UPPER(AUXILIAR!X64))</f>
        <v/>
      </c>
      <c r="E49" s="224"/>
      <c r="F49" s="27" t="str">
        <f t="shared" si="8"/>
        <v/>
      </c>
      <c r="G49" s="28" t="str">
        <f t="shared" si="6"/>
        <v/>
      </c>
      <c r="H49" s="28" t="str">
        <f t="shared" si="7"/>
        <v/>
      </c>
      <c r="I49" s="29"/>
    </row>
    <row r="50" spans="2:9" ht="15" customHeight="1" x14ac:dyDescent="0.4">
      <c r="B50" s="8">
        <f t="shared" si="4"/>
        <v>0</v>
      </c>
      <c r="C50" s="8">
        <f t="shared" si="5"/>
        <v>0</v>
      </c>
      <c r="D50" s="224" t="str">
        <f>IF(AUXILIAR!X65="","",UPPER(AUXILIAR!X65))</f>
        <v/>
      </c>
      <c r="E50" s="224"/>
      <c r="F50" s="27" t="str">
        <f t="shared" si="8"/>
        <v/>
      </c>
      <c r="G50" s="28" t="str">
        <f t="shared" ref="G50:G71" si="9">IF(D50="","",VLOOKUP(D50,estructura,3,FALSE))</f>
        <v/>
      </c>
      <c r="H50" s="28" t="str">
        <f t="shared" ref="H50:H71" si="10">IF(D50="","",VLOOKUP(D50,estructura,4,FALSE))</f>
        <v/>
      </c>
      <c r="I50" s="29"/>
    </row>
    <row r="51" spans="2:9" ht="15" customHeight="1" x14ac:dyDescent="0.4">
      <c r="B51" s="8">
        <f t="shared" si="4"/>
        <v>0</v>
      </c>
      <c r="C51" s="8">
        <f t="shared" si="5"/>
        <v>0</v>
      </c>
      <c r="D51" s="224" t="str">
        <f>IF(AUXILIAR!X66="","",UPPER(AUXILIAR!X66))</f>
        <v/>
      </c>
      <c r="E51" s="224"/>
      <c r="F51" s="27" t="str">
        <f t="shared" si="8"/>
        <v/>
      </c>
      <c r="G51" s="28" t="str">
        <f t="shared" si="9"/>
        <v/>
      </c>
      <c r="H51" s="28" t="str">
        <f t="shared" si="10"/>
        <v/>
      </c>
      <c r="I51" s="29"/>
    </row>
    <row r="52" spans="2:9" ht="15" customHeight="1" x14ac:dyDescent="0.4">
      <c r="B52" s="8">
        <f t="shared" si="4"/>
        <v>0</v>
      </c>
      <c r="C52" s="8">
        <f t="shared" si="5"/>
        <v>0</v>
      </c>
      <c r="D52" s="224" t="str">
        <f>IF(AUXILIAR!X67="","",UPPER(AUXILIAR!X67))</f>
        <v/>
      </c>
      <c r="E52" s="224"/>
      <c r="F52" s="27" t="str">
        <f t="shared" si="8"/>
        <v/>
      </c>
      <c r="G52" s="28" t="str">
        <f t="shared" si="9"/>
        <v/>
      </c>
      <c r="H52" s="28" t="str">
        <f t="shared" si="10"/>
        <v/>
      </c>
      <c r="I52" s="29"/>
    </row>
    <row r="53" spans="2:9" ht="15" customHeight="1" x14ac:dyDescent="0.4">
      <c r="B53" s="8">
        <f t="shared" si="4"/>
        <v>0</v>
      </c>
      <c r="C53" s="8">
        <f t="shared" si="5"/>
        <v>0</v>
      </c>
      <c r="D53" s="224" t="str">
        <f>IF(AUXILIAR!X68="","",UPPER(AUXILIAR!X68))</f>
        <v/>
      </c>
      <c r="E53" s="224"/>
      <c r="F53" s="27" t="str">
        <f t="shared" si="8"/>
        <v/>
      </c>
      <c r="G53" s="28" t="str">
        <f t="shared" si="9"/>
        <v/>
      </c>
      <c r="H53" s="28" t="str">
        <f t="shared" si="10"/>
        <v/>
      </c>
      <c r="I53" s="29"/>
    </row>
    <row r="54" spans="2:9" ht="15" customHeight="1" x14ac:dyDescent="0.4">
      <c r="B54" s="8">
        <f t="shared" si="4"/>
        <v>0</v>
      </c>
      <c r="C54" s="8">
        <f t="shared" si="5"/>
        <v>0</v>
      </c>
      <c r="D54" s="224" t="str">
        <f>IF(AUXILIAR!X69="","",UPPER(AUXILIAR!X69))</f>
        <v/>
      </c>
      <c r="E54" s="224"/>
      <c r="F54" s="27" t="str">
        <f t="shared" si="8"/>
        <v/>
      </c>
      <c r="G54" s="28" t="str">
        <f t="shared" si="9"/>
        <v/>
      </c>
      <c r="H54" s="28" t="str">
        <f t="shared" si="10"/>
        <v/>
      </c>
      <c r="I54" s="29"/>
    </row>
    <row r="55" spans="2:9" ht="15" customHeight="1" x14ac:dyDescent="0.4">
      <c r="B55" s="8">
        <f t="shared" si="4"/>
        <v>0</v>
      </c>
      <c r="C55" s="8">
        <f t="shared" si="5"/>
        <v>0</v>
      </c>
      <c r="D55" s="224" t="str">
        <f>IF(AUXILIAR!X70="","",UPPER(AUXILIAR!X70))</f>
        <v/>
      </c>
      <c r="E55" s="224"/>
      <c r="F55" s="27" t="str">
        <f t="shared" si="8"/>
        <v/>
      </c>
      <c r="G55" s="28" t="str">
        <f t="shared" si="9"/>
        <v/>
      </c>
      <c r="H55" s="28" t="str">
        <f t="shared" si="10"/>
        <v/>
      </c>
      <c r="I55" s="29"/>
    </row>
    <row r="56" spans="2:9" ht="15" customHeight="1" x14ac:dyDescent="0.4">
      <c r="B56" s="8">
        <f t="shared" si="4"/>
        <v>0</v>
      </c>
      <c r="C56" s="8">
        <f t="shared" si="5"/>
        <v>0</v>
      </c>
      <c r="D56" s="224" t="str">
        <f>IF(AUXILIAR!X71="","",UPPER(AUXILIAR!X71))</f>
        <v/>
      </c>
      <c r="E56" s="224"/>
      <c r="F56" s="27" t="str">
        <f t="shared" si="8"/>
        <v/>
      </c>
      <c r="G56" s="28" t="str">
        <f t="shared" si="9"/>
        <v/>
      </c>
      <c r="H56" s="28" t="str">
        <f t="shared" si="10"/>
        <v/>
      </c>
      <c r="I56" s="29"/>
    </row>
    <row r="57" spans="2:9" ht="15" customHeight="1" x14ac:dyDescent="0.4">
      <c r="B57" s="8">
        <f t="shared" si="4"/>
        <v>0</v>
      </c>
      <c r="C57" s="8">
        <f t="shared" si="5"/>
        <v>0</v>
      </c>
      <c r="D57" s="224" t="str">
        <f>IF(AUXILIAR!X72="","",UPPER(AUXILIAR!X72))</f>
        <v/>
      </c>
      <c r="E57" s="224"/>
      <c r="F57" s="27" t="str">
        <f t="shared" si="8"/>
        <v/>
      </c>
      <c r="G57" s="28" t="str">
        <f t="shared" si="9"/>
        <v/>
      </c>
      <c r="H57" s="28" t="str">
        <f t="shared" si="10"/>
        <v/>
      </c>
      <c r="I57" s="29"/>
    </row>
    <row r="58" spans="2:9" ht="15" customHeight="1" x14ac:dyDescent="0.4">
      <c r="B58" s="8">
        <f t="shared" si="4"/>
        <v>0</v>
      </c>
      <c r="C58" s="8">
        <f t="shared" si="5"/>
        <v>0</v>
      </c>
      <c r="D58" s="224" t="str">
        <f>IF(AUXILIAR!X73="","",UPPER(AUXILIAR!X73))</f>
        <v/>
      </c>
      <c r="E58" s="224"/>
      <c r="F58" s="27" t="str">
        <f t="shared" si="8"/>
        <v/>
      </c>
      <c r="G58" s="28" t="str">
        <f t="shared" si="9"/>
        <v/>
      </c>
      <c r="H58" s="28" t="str">
        <f t="shared" si="10"/>
        <v/>
      </c>
      <c r="I58" s="29"/>
    </row>
    <row r="59" spans="2:9" ht="15" customHeight="1" x14ac:dyDescent="0.4">
      <c r="B59" s="8">
        <f t="shared" si="4"/>
        <v>0</v>
      </c>
      <c r="C59" s="8">
        <f t="shared" si="5"/>
        <v>0</v>
      </c>
      <c r="D59" s="224" t="str">
        <f>IF(AUXILIAR!X74="","",UPPER(AUXILIAR!X74))</f>
        <v/>
      </c>
      <c r="E59" s="224"/>
      <c r="F59" s="27" t="str">
        <f t="shared" si="8"/>
        <v/>
      </c>
      <c r="G59" s="28" t="str">
        <f t="shared" si="9"/>
        <v/>
      </c>
      <c r="H59" s="28" t="str">
        <f t="shared" si="10"/>
        <v/>
      </c>
      <c r="I59" s="29"/>
    </row>
    <row r="60" spans="2:9" ht="15" customHeight="1" x14ac:dyDescent="0.4">
      <c r="B60" s="8">
        <f t="shared" si="4"/>
        <v>0</v>
      </c>
      <c r="C60" s="8">
        <f t="shared" si="5"/>
        <v>0</v>
      </c>
      <c r="D60" s="224" t="str">
        <f>IF(AUXILIAR!X75="","",UPPER(AUXILIAR!X75))</f>
        <v/>
      </c>
      <c r="E60" s="224"/>
      <c r="F60" s="27" t="str">
        <f t="shared" si="8"/>
        <v/>
      </c>
      <c r="G60" s="28" t="str">
        <f t="shared" si="9"/>
        <v/>
      </c>
      <c r="H60" s="28" t="str">
        <f t="shared" si="10"/>
        <v/>
      </c>
      <c r="I60" s="29"/>
    </row>
    <row r="61" spans="2:9" ht="15" customHeight="1" x14ac:dyDescent="0.4">
      <c r="B61" s="8">
        <f t="shared" si="4"/>
        <v>0</v>
      </c>
      <c r="C61" s="8">
        <f t="shared" si="5"/>
        <v>0</v>
      </c>
      <c r="D61" s="224" t="str">
        <f>IF(AUXILIAR!X76="","",UPPER(AUXILIAR!X76))</f>
        <v/>
      </c>
      <c r="E61" s="224"/>
      <c r="F61" s="27" t="str">
        <f t="shared" si="8"/>
        <v/>
      </c>
      <c r="G61" s="28" t="str">
        <f t="shared" si="9"/>
        <v/>
      </c>
      <c r="H61" s="28" t="str">
        <f t="shared" si="10"/>
        <v/>
      </c>
      <c r="I61" s="29"/>
    </row>
    <row r="62" spans="2:9" ht="15" customHeight="1" x14ac:dyDescent="0.4">
      <c r="B62" s="8">
        <f t="shared" si="4"/>
        <v>0</v>
      </c>
      <c r="C62" s="8">
        <f t="shared" si="5"/>
        <v>0</v>
      </c>
      <c r="D62" s="224" t="str">
        <f>IF(AUXILIAR!X77="","",UPPER(AUXILIAR!X77))</f>
        <v/>
      </c>
      <c r="E62" s="224"/>
      <c r="F62" s="27" t="str">
        <f t="shared" si="8"/>
        <v/>
      </c>
      <c r="G62" s="28" t="str">
        <f t="shared" si="9"/>
        <v/>
      </c>
      <c r="H62" s="28" t="str">
        <f t="shared" si="10"/>
        <v/>
      </c>
      <c r="I62" s="29"/>
    </row>
    <row r="63" spans="2:9" ht="15" customHeight="1" x14ac:dyDescent="0.4">
      <c r="B63" s="8">
        <f t="shared" si="4"/>
        <v>0</v>
      </c>
      <c r="C63" s="8">
        <f t="shared" si="5"/>
        <v>0</v>
      </c>
      <c r="D63" s="224" t="str">
        <f>IF(AUXILIAR!X78="","",UPPER(AUXILIAR!X78))</f>
        <v/>
      </c>
      <c r="E63" s="224"/>
      <c r="F63" s="27" t="str">
        <f t="shared" si="8"/>
        <v/>
      </c>
      <c r="G63" s="28" t="str">
        <f t="shared" si="9"/>
        <v/>
      </c>
      <c r="H63" s="28" t="str">
        <f t="shared" si="10"/>
        <v/>
      </c>
      <c r="I63" s="29"/>
    </row>
    <row r="64" spans="2:9" ht="15" customHeight="1" x14ac:dyDescent="0.4">
      <c r="B64" s="8">
        <f t="shared" si="4"/>
        <v>0</v>
      </c>
      <c r="C64" s="8">
        <f t="shared" si="5"/>
        <v>0</v>
      </c>
      <c r="D64" s="224" t="str">
        <f>IF(AUXILIAR!X79="","",UPPER(AUXILIAR!X79))</f>
        <v/>
      </c>
      <c r="E64" s="224"/>
      <c r="F64" s="27" t="str">
        <f t="shared" si="8"/>
        <v/>
      </c>
      <c r="G64" s="28" t="str">
        <f t="shared" si="9"/>
        <v/>
      </c>
      <c r="H64" s="28" t="str">
        <f t="shared" si="10"/>
        <v/>
      </c>
      <c r="I64" s="29"/>
    </row>
    <row r="65" spans="2:32" ht="15" customHeight="1" x14ac:dyDescent="0.4">
      <c r="B65" s="8">
        <f t="shared" si="4"/>
        <v>0</v>
      </c>
      <c r="C65" s="8">
        <f t="shared" si="5"/>
        <v>0</v>
      </c>
      <c r="D65" s="224" t="str">
        <f>IF(AUXILIAR!X80="","",UPPER(AUXILIAR!X80))</f>
        <v/>
      </c>
      <c r="E65" s="224"/>
      <c r="F65" s="27" t="str">
        <f t="shared" si="8"/>
        <v/>
      </c>
      <c r="G65" s="28" t="str">
        <f t="shared" si="9"/>
        <v/>
      </c>
      <c r="H65" s="28" t="str">
        <f t="shared" si="10"/>
        <v/>
      </c>
      <c r="I65" s="29"/>
    </row>
    <row r="66" spans="2:32" ht="15" customHeight="1" x14ac:dyDescent="0.4">
      <c r="B66" s="8">
        <f t="shared" si="4"/>
        <v>0</v>
      </c>
      <c r="C66" s="8">
        <f t="shared" si="5"/>
        <v>0</v>
      </c>
      <c r="D66" s="224" t="str">
        <f>IF(AUXILIAR!X81="","",UPPER(AUXILIAR!X81))</f>
        <v/>
      </c>
      <c r="E66" s="224"/>
      <c r="F66" s="27" t="str">
        <f t="shared" si="8"/>
        <v/>
      </c>
      <c r="G66" s="28" t="str">
        <f t="shared" si="9"/>
        <v/>
      </c>
      <c r="H66" s="28" t="str">
        <f t="shared" si="10"/>
        <v/>
      </c>
      <c r="I66" s="29"/>
    </row>
    <row r="67" spans="2:32" ht="15" customHeight="1" x14ac:dyDescent="0.4">
      <c r="B67" s="8">
        <f t="shared" si="4"/>
        <v>0</v>
      </c>
      <c r="C67" s="8">
        <f t="shared" si="5"/>
        <v>0</v>
      </c>
      <c r="D67" s="224" t="str">
        <f>IF(AUXILIAR!X82="","",UPPER(AUXILIAR!X82))</f>
        <v/>
      </c>
      <c r="E67" s="224"/>
      <c r="F67" s="27" t="str">
        <f t="shared" si="8"/>
        <v/>
      </c>
      <c r="G67" s="28" t="str">
        <f t="shared" si="9"/>
        <v/>
      </c>
      <c r="H67" s="28" t="str">
        <f t="shared" si="10"/>
        <v/>
      </c>
      <c r="I67" s="29"/>
    </row>
    <row r="68" spans="2:32" ht="15" customHeight="1" x14ac:dyDescent="0.4">
      <c r="B68" s="8">
        <f t="shared" si="4"/>
        <v>0</v>
      </c>
      <c r="C68" s="8">
        <f t="shared" si="5"/>
        <v>0</v>
      </c>
      <c r="D68" s="224" t="str">
        <f>IF(AUXILIAR!X83="","",UPPER(AUXILIAR!X83))</f>
        <v/>
      </c>
      <c r="E68" s="224"/>
      <c r="F68" s="27" t="str">
        <f t="shared" si="8"/>
        <v/>
      </c>
      <c r="G68" s="28" t="str">
        <f t="shared" si="9"/>
        <v/>
      </c>
      <c r="H68" s="28" t="str">
        <f t="shared" si="10"/>
        <v/>
      </c>
      <c r="I68" s="29"/>
    </row>
    <row r="69" spans="2:32" ht="15" customHeight="1" x14ac:dyDescent="0.4">
      <c r="B69" s="8">
        <f t="shared" si="4"/>
        <v>0</v>
      </c>
      <c r="C69" s="8">
        <f t="shared" si="5"/>
        <v>0</v>
      </c>
      <c r="D69" s="224" t="str">
        <f>IF(AUXILIAR!X84="","",UPPER(AUXILIAR!X84))</f>
        <v/>
      </c>
      <c r="E69" s="224"/>
      <c r="F69" s="27" t="str">
        <f t="shared" si="8"/>
        <v/>
      </c>
      <c r="G69" s="28" t="str">
        <f t="shared" si="9"/>
        <v/>
      </c>
      <c r="H69" s="28" t="str">
        <f t="shared" si="10"/>
        <v/>
      </c>
      <c r="I69" s="29"/>
    </row>
    <row r="70" spans="2:32" ht="15" customHeight="1" x14ac:dyDescent="0.4">
      <c r="B70" s="8">
        <f t="shared" si="4"/>
        <v>0</v>
      </c>
      <c r="C70" s="8">
        <f t="shared" si="5"/>
        <v>0</v>
      </c>
      <c r="D70" s="224" t="str">
        <f>IF(AUXILIAR!X85="","",UPPER(AUXILIAR!X85))</f>
        <v/>
      </c>
      <c r="E70" s="224"/>
      <c r="F70" s="27" t="str">
        <f t="shared" si="8"/>
        <v/>
      </c>
      <c r="G70" s="28" t="str">
        <f t="shared" si="9"/>
        <v/>
      </c>
      <c r="H70" s="28" t="str">
        <f t="shared" si="10"/>
        <v/>
      </c>
      <c r="I70" s="29"/>
    </row>
    <row r="71" spans="2:32" ht="15" customHeight="1" x14ac:dyDescent="0.4">
      <c r="B71" s="8">
        <f t="shared" si="4"/>
        <v>0</v>
      </c>
      <c r="C71" s="8">
        <f t="shared" si="5"/>
        <v>0</v>
      </c>
      <c r="D71" s="224" t="str">
        <f>IF(AUXILIAR!X86="","",UPPER(AUXILIAR!X86))</f>
        <v/>
      </c>
      <c r="E71" s="224"/>
      <c r="F71" s="27" t="str">
        <f t="shared" si="8"/>
        <v/>
      </c>
      <c r="G71" s="28" t="str">
        <f t="shared" si="9"/>
        <v/>
      </c>
      <c r="H71" s="28" t="str">
        <f t="shared" si="10"/>
        <v/>
      </c>
      <c r="I71" s="29"/>
    </row>
    <row r="72" spans="2:32" ht="15" customHeight="1" x14ac:dyDescent="0.25"/>
    <row r="76" spans="2:32" x14ac:dyDescent="0.25">
      <c r="AF76" s="38" t="s">
        <v>87</v>
      </c>
    </row>
  </sheetData>
  <sheetProtection algorithmName="SHA-512" hashValue="uo9XLgFabjetnHa8qMdlXS96J2PDhkS7Qw0bjgIPX3cIHWM+xs1zcY8IlOOwHanZT10PWFMdVbWPGu+mwciv7w==" saltValue="Hj84UNnaMlfWem5dHvX1yw==" spinCount="100000" sheet="1" objects="1" scenarios="1"/>
  <mergeCells count="67">
    <mergeCell ref="D69:E69"/>
    <mergeCell ref="D70:E70"/>
    <mergeCell ref="D71:E71"/>
    <mergeCell ref="D64:E64"/>
    <mergeCell ref="D65:E65"/>
    <mergeCell ref="D66:E66"/>
    <mergeCell ref="D67:E67"/>
    <mergeCell ref="D68:E68"/>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D53:E53"/>
    <mergeCell ref="D43:E43"/>
    <mergeCell ref="D47:E47"/>
    <mergeCell ref="D48:E48"/>
    <mergeCell ref="D15:E15"/>
    <mergeCell ref="D16:E16"/>
    <mergeCell ref="D17:E17"/>
    <mergeCell ref="D18:E18"/>
    <mergeCell ref="D38:E38"/>
    <mergeCell ref="D39:E39"/>
    <mergeCell ref="D40:E40"/>
    <mergeCell ref="D30:E30"/>
    <mergeCell ref="D44:E44"/>
    <mergeCell ref="D45:E45"/>
    <mergeCell ref="D46:E46"/>
    <mergeCell ref="D41:E41"/>
    <mergeCell ref="D42:E42"/>
    <mergeCell ref="D29:E29"/>
    <mergeCell ref="D31:E31"/>
    <mergeCell ref="D19:E19"/>
    <mergeCell ref="D20:E20"/>
    <mergeCell ref="D21:E21"/>
    <mergeCell ref="D22:E22"/>
    <mergeCell ref="D23:E23"/>
    <mergeCell ref="D24:E24"/>
    <mergeCell ref="D37:E37"/>
    <mergeCell ref="D34:E34"/>
    <mergeCell ref="D35:E35"/>
    <mergeCell ref="D36:E36"/>
    <mergeCell ref="D32:E32"/>
    <mergeCell ref="D33:E33"/>
    <mergeCell ref="B7:B8"/>
    <mergeCell ref="B9:B10"/>
    <mergeCell ref="F9:F10"/>
    <mergeCell ref="C9:C10"/>
    <mergeCell ref="C7:C8"/>
    <mergeCell ref="D9:E10"/>
    <mergeCell ref="I9:AG9"/>
    <mergeCell ref="D27:E27"/>
    <mergeCell ref="D28:E28"/>
    <mergeCell ref="D12:E12"/>
    <mergeCell ref="D13:E13"/>
    <mergeCell ref="D14:E14"/>
    <mergeCell ref="D25:E25"/>
    <mergeCell ref="D26:E26"/>
  </mergeCells>
  <conditionalFormatting sqref="D12:H71">
    <cfRule type="expression" dxfId="214" priority="10">
      <formula>AND($D12&lt;&gt;"",LEN($D12)&gt;=3,LEN($D12)&lt;=4)</formula>
    </cfRule>
    <cfRule type="expression" dxfId="213" priority="31">
      <formula>$D12&lt;&gt;""</formula>
    </cfRule>
  </conditionalFormatting>
  <conditionalFormatting sqref="G4">
    <cfRule type="cellIs" dxfId="212" priority="2" operator="notEqual">
      <formula>""</formula>
    </cfRule>
  </conditionalFormatting>
  <conditionalFormatting sqref="G12:H71">
    <cfRule type="expression" dxfId="211" priority="7" stopIfTrue="1">
      <formula>AND($D12&lt;&gt;"",OR($G12="",$H12=""))</formula>
    </cfRule>
    <cfRule type="expression" dxfId="210" priority="8" stopIfTrue="1">
      <formula>AND($D12&lt;&gt;"",$G12&gt;$H12)</formula>
    </cfRule>
  </conditionalFormatting>
  <conditionalFormatting sqref="AG12:AG13 D12:AF71">
    <cfRule type="expression" dxfId="209" priority="6" stopIfTrue="1">
      <formula>$D12=""</formula>
    </cfRule>
  </conditionalFormatting>
  <conditionalFormatting sqref="AG12:AG13 I12:AF71">
    <cfRule type="expression" dxfId="208" priority="46" stopIfTrue="1">
      <formula>AND($G12&lt;&gt;"",$H12&lt;&gt;"",I$10&gt;=$G12,I$10&lt;=$H12,LEN($D12)&lt;=4)</formula>
    </cfRule>
    <cfRule type="expression" dxfId="207" priority="47" stopIfTrue="1">
      <formula>AND($G12&lt;&gt;"",$H12&lt;&gt;"",I$10&gt;=$G12,I$10&lt;=$H12,LEN($D12)&gt;4)</formula>
    </cfRule>
  </conditionalFormatting>
  <printOptions horizontalCentered="1" verticalCentered="1"/>
  <pageMargins left="0.39370078740157483" right="0.39370078740157483" top="0.39370078740157483" bottom="0.39370078740157483" header="0.19685039370078741" footer="0.19685039370078741"/>
  <pageSetup paperSize="9" scale="4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A06BC5DD-082F-42BC-8104-266BF37F461A}">
            <xm:f>AUXILIAR!$C$11&gt;AUXILIAR!$E$6</xm:f>
            <x14:dxf>
              <font>
                <color theme="0"/>
              </font>
              <fill>
                <patternFill>
                  <bgColor theme="0"/>
                </patternFill>
              </fill>
              <border>
                <left/>
                <right/>
                <top/>
                <bottom/>
                <vertical/>
                <horizontal/>
              </border>
            </x14:dxf>
          </x14:cfRule>
          <xm:sqref>A12:XFD71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1C75-EE6A-4C82-A67D-4A69757DD771}">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2"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191</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IF(AND(R19="",SUM(R21:R30)&gt;0),1,0)</f>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17" t="str">
        <f>IF(RRHH!M12="","",CONCATENATE(UPPER(RRHH!I12)," ",UPPER(RRHH!C12)," ",UPPER(RRHH!F12)))</f>
        <v/>
      </c>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9"/>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IF(R19="",0,SUM(R21:R30))</f>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IF(H19="","",IF(EDATE(H19,1)&gt;MAX($F$21:$G$32),"",EDATE(H19,1)))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 t="str">
        <f>IF(AUXILIAR!AC27="","",UPPER(AUXILIAR!AC27))</f>
        <v/>
      </c>
      <c r="E21" s="17" t="str">
        <f t="shared" ref="E21:E30" si="8">IF(D21="","",UPPER(VLOOKUP(D21,estructura,2,FALSE)))</f>
        <v/>
      </c>
      <c r="F21" s="18" t="str">
        <f t="shared" ref="F21" si="9">IF(D21="","",VLOOKUP(D21,estructura,3,FALSE))</f>
        <v/>
      </c>
      <c r="G21" s="18" t="str">
        <f t="shared" ref="G21"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ref="AS21:AS30" si="12">IF(AND(R21&gt;0,OR(R$19&lt;$F21,R$19&gt;$G21)),1,0)</f>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3">IF(AND(D22&lt;&gt;"",OR(F22="",G22="")),1,0)</f>
        <v>0</v>
      </c>
      <c r="C22" s="8">
        <f t="shared" ref="C22:C30" si="14">IF(AND(D22&lt;&gt;"",F22&gt;G22),1,0)</f>
        <v>0</v>
      </c>
      <c r="D22" s="16" t="str">
        <f>IF(AUXILIAR!AC28="","",UPPER(AUXILIAR!AC28))</f>
        <v/>
      </c>
      <c r="E22" s="17" t="str">
        <f t="shared" si="8"/>
        <v/>
      </c>
      <c r="F22" s="18" t="str">
        <f t="shared" ref="F22:F30" si="15">IF(D22="","",VLOOKUP(D22,estructura,3,FALSE))</f>
        <v/>
      </c>
      <c r="G22" s="18" t="str">
        <f t="shared" ref="G22:G30" si="16">IF(D22="","",VLOOKUP(D22,estructura,4,FALSE))</f>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7">IF(AND(D22&lt;&gt;"",OR(F22="",G22="")),1,SUM(AI22:BG22))</f>
        <v>0</v>
      </c>
      <c r="AI22" s="19">
        <f t="shared" ref="AI22:AI24" si="18">IF(AND(H22&gt;0,OR(H$19&lt;$F22,H$19&gt;$G22)),1,0)</f>
        <v>0</v>
      </c>
      <c r="AJ22" s="19">
        <f t="shared" ref="AJ22:AR24" si="19">IF(AND(I22&gt;0,OR(I$19&lt;$F22,I$19&gt;$G22)),1,0)</f>
        <v>0</v>
      </c>
      <c r="AK22" s="19">
        <f t="shared" si="19"/>
        <v>0</v>
      </c>
      <c r="AL22" s="19">
        <f t="shared" si="19"/>
        <v>0</v>
      </c>
      <c r="AM22" s="19">
        <f t="shared" si="19"/>
        <v>0</v>
      </c>
      <c r="AN22" s="19">
        <f t="shared" si="19"/>
        <v>0</v>
      </c>
      <c r="AO22" s="19">
        <f t="shared" si="19"/>
        <v>0</v>
      </c>
      <c r="AP22" s="19">
        <f t="shared" si="19"/>
        <v>0</v>
      </c>
      <c r="AQ22" s="19">
        <f t="shared" si="19"/>
        <v>0</v>
      </c>
      <c r="AR22" s="19">
        <f t="shared" si="19"/>
        <v>0</v>
      </c>
      <c r="AS22" s="19">
        <f t="shared" si="12"/>
        <v>0</v>
      </c>
      <c r="AT22" s="19">
        <f t="shared" ref="AT22:BC24" si="20">IF(AND(S22&gt;0,OR(S$19&lt;$F22,S$19&gt;$G22)),1,0)</f>
        <v>0</v>
      </c>
      <c r="AU22" s="19">
        <f t="shared" si="20"/>
        <v>0</v>
      </c>
      <c r="AV22" s="19">
        <f t="shared" si="20"/>
        <v>0</v>
      </c>
      <c r="AW22" s="19">
        <f t="shared" si="20"/>
        <v>0</v>
      </c>
      <c r="AX22" s="19">
        <f t="shared" si="20"/>
        <v>0</v>
      </c>
      <c r="AY22" s="19">
        <f t="shared" si="20"/>
        <v>0</v>
      </c>
      <c r="AZ22" s="19">
        <f t="shared" si="20"/>
        <v>0</v>
      </c>
      <c r="BA22" s="19">
        <f t="shared" si="20"/>
        <v>0</v>
      </c>
      <c r="BB22" s="19">
        <f t="shared" si="20"/>
        <v>0</v>
      </c>
      <c r="BC22" s="19">
        <f t="shared" si="20"/>
        <v>0</v>
      </c>
      <c r="BD22" s="19">
        <f t="shared" ref="BD22:BG24" si="21">IF(AND(AC22&gt;0,OR(AC$19&lt;$F22,AC$19&gt;$G22)),1,0)</f>
        <v>0</v>
      </c>
      <c r="BE22" s="19">
        <f t="shared" si="21"/>
        <v>0</v>
      </c>
      <c r="BF22" s="19">
        <f t="shared" si="21"/>
        <v>0</v>
      </c>
      <c r="BG22" s="19">
        <f t="shared" si="21"/>
        <v>0</v>
      </c>
    </row>
    <row r="23" spans="1:64" ht="39.950000000000003" customHeight="1" x14ac:dyDescent="0.25">
      <c r="B23" s="8">
        <f t="shared" si="13"/>
        <v>0</v>
      </c>
      <c r="C23" s="8">
        <f t="shared" si="14"/>
        <v>0</v>
      </c>
      <c r="D23" s="16" t="str">
        <f>IF(AUXILIAR!AC29="","",UPPER(AUXILIAR!AC29))</f>
        <v/>
      </c>
      <c r="E23" s="17" t="str">
        <f t="shared" si="8"/>
        <v/>
      </c>
      <c r="F23" s="18" t="str">
        <f t="shared" si="15"/>
        <v/>
      </c>
      <c r="G23" s="18" t="str">
        <f t="shared" si="16"/>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7"/>
        <v>0</v>
      </c>
      <c r="AI23" s="19">
        <f t="shared" si="18"/>
        <v>0</v>
      </c>
      <c r="AJ23" s="19">
        <f t="shared" si="19"/>
        <v>0</v>
      </c>
      <c r="AK23" s="19">
        <f t="shared" si="19"/>
        <v>0</v>
      </c>
      <c r="AL23" s="19">
        <f t="shared" si="19"/>
        <v>0</v>
      </c>
      <c r="AM23" s="19">
        <f t="shared" si="19"/>
        <v>0</v>
      </c>
      <c r="AN23" s="19">
        <f t="shared" si="19"/>
        <v>0</v>
      </c>
      <c r="AO23" s="19">
        <f t="shared" si="19"/>
        <v>0</v>
      </c>
      <c r="AP23" s="19">
        <f t="shared" si="19"/>
        <v>0</v>
      </c>
      <c r="AQ23" s="19">
        <f t="shared" si="19"/>
        <v>0</v>
      </c>
      <c r="AR23" s="19">
        <f t="shared" si="19"/>
        <v>0</v>
      </c>
      <c r="AS23" s="19">
        <f t="shared" si="12"/>
        <v>0</v>
      </c>
      <c r="AT23" s="19">
        <f t="shared" si="20"/>
        <v>0</v>
      </c>
      <c r="AU23" s="19">
        <f t="shared" si="20"/>
        <v>0</v>
      </c>
      <c r="AV23" s="19">
        <f t="shared" si="20"/>
        <v>0</v>
      </c>
      <c r="AW23" s="19">
        <f t="shared" si="20"/>
        <v>0</v>
      </c>
      <c r="AX23" s="19">
        <f t="shared" si="20"/>
        <v>0</v>
      </c>
      <c r="AY23" s="19">
        <f t="shared" si="20"/>
        <v>0</v>
      </c>
      <c r="AZ23" s="19">
        <f t="shared" si="20"/>
        <v>0</v>
      </c>
      <c r="BA23" s="19">
        <f t="shared" si="20"/>
        <v>0</v>
      </c>
      <c r="BB23" s="19">
        <f t="shared" si="20"/>
        <v>0</v>
      </c>
      <c r="BC23" s="19">
        <f t="shared" si="20"/>
        <v>0</v>
      </c>
      <c r="BD23" s="19">
        <f t="shared" si="21"/>
        <v>0</v>
      </c>
      <c r="BE23" s="19">
        <f t="shared" si="21"/>
        <v>0</v>
      </c>
      <c r="BF23" s="19">
        <f t="shared" si="21"/>
        <v>0</v>
      </c>
      <c r="BG23" s="19">
        <f t="shared" si="21"/>
        <v>0</v>
      </c>
    </row>
    <row r="24" spans="1:64" ht="39.950000000000003" customHeight="1" x14ac:dyDescent="0.25">
      <c r="B24" s="8">
        <f t="shared" si="13"/>
        <v>0</v>
      </c>
      <c r="C24" s="8">
        <f t="shared" si="14"/>
        <v>0</v>
      </c>
      <c r="D24" s="16" t="str">
        <f>IF(AUXILIAR!AC30="","",UPPER(AUXILIAR!AC30))</f>
        <v/>
      </c>
      <c r="E24" s="17" t="str">
        <f t="shared" si="8"/>
        <v/>
      </c>
      <c r="F24" s="18" t="str">
        <f t="shared" si="15"/>
        <v/>
      </c>
      <c r="G24" s="18" t="str">
        <f t="shared" si="16"/>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7"/>
        <v>0</v>
      </c>
      <c r="AI24" s="19">
        <f t="shared" si="18"/>
        <v>0</v>
      </c>
      <c r="AJ24" s="19">
        <f t="shared" si="19"/>
        <v>0</v>
      </c>
      <c r="AK24" s="19">
        <f t="shared" si="19"/>
        <v>0</v>
      </c>
      <c r="AL24" s="19">
        <f t="shared" si="19"/>
        <v>0</v>
      </c>
      <c r="AM24" s="19">
        <f t="shared" si="19"/>
        <v>0</v>
      </c>
      <c r="AN24" s="19">
        <f t="shared" si="19"/>
        <v>0</v>
      </c>
      <c r="AO24" s="19">
        <f t="shared" si="19"/>
        <v>0</v>
      </c>
      <c r="AP24" s="19">
        <f t="shared" si="19"/>
        <v>0</v>
      </c>
      <c r="AQ24" s="19">
        <f t="shared" si="19"/>
        <v>0</v>
      </c>
      <c r="AR24" s="19">
        <f t="shared" si="19"/>
        <v>0</v>
      </c>
      <c r="AS24" s="19">
        <f t="shared" si="12"/>
        <v>0</v>
      </c>
      <c r="AT24" s="19">
        <f t="shared" si="20"/>
        <v>0</v>
      </c>
      <c r="AU24" s="19">
        <f t="shared" si="20"/>
        <v>0</v>
      </c>
      <c r="AV24" s="19">
        <f t="shared" si="20"/>
        <v>0</v>
      </c>
      <c r="AW24" s="19">
        <f t="shared" si="20"/>
        <v>0</v>
      </c>
      <c r="AX24" s="19">
        <f t="shared" si="20"/>
        <v>0</v>
      </c>
      <c r="AY24" s="19">
        <f t="shared" si="20"/>
        <v>0</v>
      </c>
      <c r="AZ24" s="19">
        <f t="shared" si="20"/>
        <v>0</v>
      </c>
      <c r="BA24" s="19">
        <f t="shared" si="20"/>
        <v>0</v>
      </c>
      <c r="BB24" s="19">
        <f t="shared" si="20"/>
        <v>0</v>
      </c>
      <c r="BC24" s="19">
        <f t="shared" si="20"/>
        <v>0</v>
      </c>
      <c r="BD24" s="19">
        <f t="shared" si="21"/>
        <v>0</v>
      </c>
      <c r="BE24" s="19">
        <f t="shared" si="21"/>
        <v>0</v>
      </c>
      <c r="BF24" s="19">
        <f t="shared" si="21"/>
        <v>0</v>
      </c>
      <c r="BG24" s="19">
        <f t="shared" si="21"/>
        <v>0</v>
      </c>
    </row>
    <row r="25" spans="1:64" ht="39.950000000000003" customHeight="1" x14ac:dyDescent="0.25">
      <c r="B25" s="8">
        <f t="shared" si="13"/>
        <v>0</v>
      </c>
      <c r="C25" s="8">
        <f t="shared" si="14"/>
        <v>0</v>
      </c>
      <c r="D25" s="16" t="str">
        <f>IF(AUXILIAR!AC31="","",UPPER(AUXILIAR!AC31))</f>
        <v/>
      </c>
      <c r="E25" s="17" t="str">
        <f t="shared" si="8"/>
        <v/>
      </c>
      <c r="F25" s="18" t="str">
        <f t="shared" si="15"/>
        <v/>
      </c>
      <c r="G25" s="18" t="str">
        <f t="shared" si="16"/>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7"/>
        <v>0</v>
      </c>
      <c r="AI25" s="19">
        <f t="shared" ref="AI25:AI30" si="22">IF(AND(H25&gt;0,OR(H$19&lt;$F25,H$19&gt;$G25)),1,0)</f>
        <v>0</v>
      </c>
      <c r="AJ25" s="19">
        <f t="shared" ref="AJ25:AJ30" si="23">IF(AND(I25&gt;0,OR(I$19&lt;$F25,I$19&gt;$G25)),1,0)</f>
        <v>0</v>
      </c>
      <c r="AK25" s="19">
        <f t="shared" ref="AK25:AK30" si="24">IF(AND(J25&gt;0,OR(J$19&lt;$F25,J$19&gt;$G25)),1,0)</f>
        <v>0</v>
      </c>
      <c r="AL25" s="19">
        <f t="shared" ref="AL25:AL30" si="25">IF(AND(K25&gt;0,OR(K$19&lt;$F25,K$19&gt;$G25)),1,0)</f>
        <v>0</v>
      </c>
      <c r="AM25" s="19">
        <f t="shared" ref="AM25:AM30" si="26">IF(AND(L25&gt;0,OR(L$19&lt;$F25,L$19&gt;$G25)),1,0)</f>
        <v>0</v>
      </c>
      <c r="AN25" s="19">
        <f t="shared" ref="AN25:AN30" si="27">IF(AND(M25&gt;0,OR(M$19&lt;$F25,M$19&gt;$G25)),1,0)</f>
        <v>0</v>
      </c>
      <c r="AO25" s="19">
        <f t="shared" ref="AO25:AO30" si="28">IF(AND(N25&gt;0,OR(N$19&lt;$F25,N$19&gt;$G25)),1,0)</f>
        <v>0</v>
      </c>
      <c r="AP25" s="19">
        <f t="shared" ref="AP25:AP30" si="29">IF(AND(O25&gt;0,OR(O$19&lt;$F25,O$19&gt;$G25)),1,0)</f>
        <v>0</v>
      </c>
      <c r="AQ25" s="19">
        <f t="shared" ref="AQ25:AQ30" si="30">IF(AND(P25&gt;0,OR(P$19&lt;$F25,P$19&gt;$G25)),1,0)</f>
        <v>0</v>
      </c>
      <c r="AR25" s="19">
        <f t="shared" ref="AR25:AR30" si="31">IF(AND(Q25&gt;0,OR(Q$19&lt;$F25,Q$19&gt;$G25)),1,0)</f>
        <v>0</v>
      </c>
      <c r="AS25" s="19">
        <f t="shared" si="12"/>
        <v>0</v>
      </c>
      <c r="AT25" s="19">
        <f t="shared" ref="AT25:AT30" si="32">IF(AND(S25&gt;0,OR(S$19&lt;$F25,S$19&gt;$G25)),1,0)</f>
        <v>0</v>
      </c>
      <c r="AU25" s="19">
        <f t="shared" ref="AU25:AU30" si="33">IF(AND(T25&gt;0,OR(T$19&lt;$F25,T$19&gt;$G25)),1,0)</f>
        <v>0</v>
      </c>
      <c r="AV25" s="19">
        <f t="shared" ref="AV25:AV30" si="34">IF(AND(U25&gt;0,OR(U$19&lt;$F25,U$19&gt;$G25)),1,0)</f>
        <v>0</v>
      </c>
      <c r="AW25" s="19">
        <f t="shared" ref="AW25:AW30" si="35">IF(AND(V25&gt;0,OR(V$19&lt;$F25,V$19&gt;$G25)),1,0)</f>
        <v>0</v>
      </c>
      <c r="AX25" s="19">
        <f t="shared" ref="AX25:AX30" si="36">IF(AND(W25&gt;0,OR(W$19&lt;$F25,W$19&gt;$G25)),1,0)</f>
        <v>0</v>
      </c>
      <c r="AY25" s="19">
        <f t="shared" ref="AY25:AY30" si="37">IF(AND(X25&gt;0,OR(X$19&lt;$F25,X$19&gt;$G25)),1,0)</f>
        <v>0</v>
      </c>
      <c r="AZ25" s="19">
        <f t="shared" ref="AZ25:AZ30" si="38">IF(AND(Y25&gt;0,OR(Y$19&lt;$F25,Y$19&gt;$G25)),1,0)</f>
        <v>0</v>
      </c>
      <c r="BA25" s="19">
        <f t="shared" ref="BA25:BA30" si="39">IF(AND(Z25&gt;0,OR(Z$19&lt;$F25,Z$19&gt;$G25)),1,0)</f>
        <v>0</v>
      </c>
      <c r="BB25" s="19">
        <f t="shared" ref="BB25:BB30" si="40">IF(AND(AA25&gt;0,OR(AA$19&lt;$F25,AA$19&gt;$G25)),1,0)</f>
        <v>0</v>
      </c>
      <c r="BC25" s="19">
        <f t="shared" ref="BC25:BC30" si="41">IF(AND(AB25&gt;0,OR(AB$19&lt;$F25,AB$19&gt;$G25)),1,0)</f>
        <v>0</v>
      </c>
      <c r="BD25" s="19">
        <f t="shared" ref="BD25:BD30" si="42">IF(AND(AC25&gt;0,OR(AC$19&lt;$F25,AC$19&gt;$G25)),1,0)</f>
        <v>0</v>
      </c>
      <c r="BE25" s="19">
        <f t="shared" ref="BE25:BE30" si="43">IF(AND(AD25&gt;0,OR(AD$19&lt;$F25,AD$19&gt;$G25)),1,0)</f>
        <v>0</v>
      </c>
      <c r="BF25" s="19">
        <f t="shared" ref="BF25:BG30" si="44">IF(AND(AE25&gt;0,OR(AE$19&lt;$F25,AE$19&gt;$G25)),1,0)</f>
        <v>0</v>
      </c>
      <c r="BG25" s="19">
        <f t="shared" si="44"/>
        <v>0</v>
      </c>
    </row>
    <row r="26" spans="1:64" ht="39.950000000000003" customHeight="1" x14ac:dyDescent="0.25">
      <c r="B26" s="8">
        <f t="shared" si="13"/>
        <v>0</v>
      </c>
      <c r="C26" s="8">
        <f t="shared" si="14"/>
        <v>0</v>
      </c>
      <c r="D26" s="16" t="str">
        <f>IF(AUXILIAR!AC32="","",UPPER(AUXILIAR!AC32))</f>
        <v/>
      </c>
      <c r="E26" s="17" t="str">
        <f t="shared" si="8"/>
        <v/>
      </c>
      <c r="F26" s="18" t="str">
        <f t="shared" si="15"/>
        <v/>
      </c>
      <c r="G26" s="18" t="str">
        <f t="shared" si="16"/>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7"/>
        <v>0</v>
      </c>
      <c r="AI26" s="19">
        <f t="shared" si="22"/>
        <v>0</v>
      </c>
      <c r="AJ26" s="19">
        <f t="shared" si="23"/>
        <v>0</v>
      </c>
      <c r="AK26" s="19">
        <f t="shared" si="24"/>
        <v>0</v>
      </c>
      <c r="AL26" s="19">
        <f t="shared" si="25"/>
        <v>0</v>
      </c>
      <c r="AM26" s="19">
        <f t="shared" si="26"/>
        <v>0</v>
      </c>
      <c r="AN26" s="19">
        <f t="shared" si="27"/>
        <v>0</v>
      </c>
      <c r="AO26" s="19">
        <f t="shared" si="28"/>
        <v>0</v>
      </c>
      <c r="AP26" s="19">
        <f t="shared" si="29"/>
        <v>0</v>
      </c>
      <c r="AQ26" s="19">
        <f t="shared" si="30"/>
        <v>0</v>
      </c>
      <c r="AR26" s="19">
        <f t="shared" si="31"/>
        <v>0</v>
      </c>
      <c r="AS26" s="19">
        <f t="shared" si="12"/>
        <v>0</v>
      </c>
      <c r="AT26" s="19">
        <f t="shared" si="32"/>
        <v>0</v>
      </c>
      <c r="AU26" s="19">
        <f t="shared" si="33"/>
        <v>0</v>
      </c>
      <c r="AV26" s="19">
        <f t="shared" si="34"/>
        <v>0</v>
      </c>
      <c r="AW26" s="19">
        <f t="shared" si="35"/>
        <v>0</v>
      </c>
      <c r="AX26" s="19">
        <f t="shared" si="36"/>
        <v>0</v>
      </c>
      <c r="AY26" s="19">
        <f t="shared" si="37"/>
        <v>0</v>
      </c>
      <c r="AZ26" s="19">
        <f t="shared" si="38"/>
        <v>0</v>
      </c>
      <c r="BA26" s="19">
        <f t="shared" si="39"/>
        <v>0</v>
      </c>
      <c r="BB26" s="19">
        <f t="shared" si="40"/>
        <v>0</v>
      </c>
      <c r="BC26" s="19">
        <f t="shared" si="41"/>
        <v>0</v>
      </c>
      <c r="BD26" s="19">
        <f t="shared" si="42"/>
        <v>0</v>
      </c>
      <c r="BE26" s="19">
        <f t="shared" si="43"/>
        <v>0</v>
      </c>
      <c r="BF26" s="19">
        <f t="shared" si="44"/>
        <v>0</v>
      </c>
      <c r="BG26" s="19">
        <f t="shared" si="44"/>
        <v>0</v>
      </c>
    </row>
    <row r="27" spans="1:64" ht="39.950000000000003" customHeight="1" x14ac:dyDescent="0.25">
      <c r="B27" s="8">
        <f t="shared" si="13"/>
        <v>0</v>
      </c>
      <c r="C27" s="8">
        <f t="shared" si="14"/>
        <v>0</v>
      </c>
      <c r="D27" s="16" t="str">
        <f>IF(AUXILIAR!AC33="","",UPPER(AUXILIAR!AC33))</f>
        <v/>
      </c>
      <c r="E27" s="17" t="str">
        <f t="shared" si="8"/>
        <v/>
      </c>
      <c r="F27" s="18" t="str">
        <f t="shared" si="15"/>
        <v/>
      </c>
      <c r="G27" s="18" t="str">
        <f t="shared" si="16"/>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7"/>
        <v>0</v>
      </c>
      <c r="AI27" s="19">
        <f t="shared" si="22"/>
        <v>0</v>
      </c>
      <c r="AJ27" s="19">
        <f t="shared" si="23"/>
        <v>0</v>
      </c>
      <c r="AK27" s="19">
        <f t="shared" si="24"/>
        <v>0</v>
      </c>
      <c r="AL27" s="19">
        <f t="shared" si="25"/>
        <v>0</v>
      </c>
      <c r="AM27" s="19">
        <f t="shared" si="26"/>
        <v>0</v>
      </c>
      <c r="AN27" s="19">
        <f t="shared" si="27"/>
        <v>0</v>
      </c>
      <c r="AO27" s="19">
        <f t="shared" si="28"/>
        <v>0</v>
      </c>
      <c r="AP27" s="19">
        <f t="shared" si="29"/>
        <v>0</v>
      </c>
      <c r="AQ27" s="19">
        <f t="shared" si="30"/>
        <v>0</v>
      </c>
      <c r="AR27" s="19">
        <f t="shared" si="31"/>
        <v>0</v>
      </c>
      <c r="AS27" s="19">
        <f t="shared" si="12"/>
        <v>0</v>
      </c>
      <c r="AT27" s="19">
        <f t="shared" si="32"/>
        <v>0</v>
      </c>
      <c r="AU27" s="19">
        <f t="shared" si="33"/>
        <v>0</v>
      </c>
      <c r="AV27" s="19">
        <f t="shared" si="34"/>
        <v>0</v>
      </c>
      <c r="AW27" s="19">
        <f t="shared" si="35"/>
        <v>0</v>
      </c>
      <c r="AX27" s="19">
        <f t="shared" si="36"/>
        <v>0</v>
      </c>
      <c r="AY27" s="19">
        <f t="shared" si="37"/>
        <v>0</v>
      </c>
      <c r="AZ27" s="19">
        <f t="shared" si="38"/>
        <v>0</v>
      </c>
      <c r="BA27" s="19">
        <f t="shared" si="39"/>
        <v>0</v>
      </c>
      <c r="BB27" s="19">
        <f t="shared" si="40"/>
        <v>0</v>
      </c>
      <c r="BC27" s="19">
        <f t="shared" si="41"/>
        <v>0</v>
      </c>
      <c r="BD27" s="19">
        <f t="shared" si="42"/>
        <v>0</v>
      </c>
      <c r="BE27" s="19">
        <f t="shared" si="43"/>
        <v>0</v>
      </c>
      <c r="BF27" s="19">
        <f t="shared" si="44"/>
        <v>0</v>
      </c>
      <c r="BG27" s="19">
        <f t="shared" si="44"/>
        <v>0</v>
      </c>
    </row>
    <row r="28" spans="1:64" ht="39.950000000000003" customHeight="1" x14ac:dyDescent="0.25">
      <c r="B28" s="8">
        <f t="shared" si="13"/>
        <v>0</v>
      </c>
      <c r="C28" s="8">
        <f t="shared" si="14"/>
        <v>0</v>
      </c>
      <c r="D28" s="16" t="str">
        <f>IF(AUXILIAR!AC34="","",UPPER(AUXILIAR!AC34))</f>
        <v/>
      </c>
      <c r="E28" s="17" t="str">
        <f t="shared" si="8"/>
        <v/>
      </c>
      <c r="F28" s="18" t="str">
        <f t="shared" si="15"/>
        <v/>
      </c>
      <c r="G28" s="18" t="str">
        <f t="shared" si="16"/>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7"/>
        <v>0</v>
      </c>
      <c r="AI28" s="19">
        <f t="shared" si="22"/>
        <v>0</v>
      </c>
      <c r="AJ28" s="19">
        <f t="shared" si="23"/>
        <v>0</v>
      </c>
      <c r="AK28" s="19">
        <f t="shared" si="24"/>
        <v>0</v>
      </c>
      <c r="AL28" s="19">
        <f t="shared" si="25"/>
        <v>0</v>
      </c>
      <c r="AM28" s="19">
        <f t="shared" si="26"/>
        <v>0</v>
      </c>
      <c r="AN28" s="19">
        <f t="shared" si="27"/>
        <v>0</v>
      </c>
      <c r="AO28" s="19">
        <f t="shared" si="28"/>
        <v>0</v>
      </c>
      <c r="AP28" s="19">
        <f t="shared" si="29"/>
        <v>0</v>
      </c>
      <c r="AQ28" s="19">
        <f t="shared" si="30"/>
        <v>0</v>
      </c>
      <c r="AR28" s="19">
        <f t="shared" si="31"/>
        <v>0</v>
      </c>
      <c r="AS28" s="19">
        <f t="shared" si="12"/>
        <v>0</v>
      </c>
      <c r="AT28" s="19">
        <f t="shared" si="32"/>
        <v>0</v>
      </c>
      <c r="AU28" s="19">
        <f t="shared" si="33"/>
        <v>0</v>
      </c>
      <c r="AV28" s="19">
        <f t="shared" si="34"/>
        <v>0</v>
      </c>
      <c r="AW28" s="19">
        <f t="shared" si="35"/>
        <v>0</v>
      </c>
      <c r="AX28" s="19">
        <f t="shared" si="36"/>
        <v>0</v>
      </c>
      <c r="AY28" s="19">
        <f t="shared" si="37"/>
        <v>0</v>
      </c>
      <c r="AZ28" s="19">
        <f t="shared" si="38"/>
        <v>0</v>
      </c>
      <c r="BA28" s="19">
        <f t="shared" si="39"/>
        <v>0</v>
      </c>
      <c r="BB28" s="19">
        <f t="shared" si="40"/>
        <v>0</v>
      </c>
      <c r="BC28" s="19">
        <f t="shared" si="41"/>
        <v>0</v>
      </c>
      <c r="BD28" s="19">
        <f t="shared" si="42"/>
        <v>0</v>
      </c>
      <c r="BE28" s="19">
        <f t="shared" si="43"/>
        <v>0</v>
      </c>
      <c r="BF28" s="19">
        <f t="shared" si="44"/>
        <v>0</v>
      </c>
      <c r="BG28" s="19">
        <f t="shared" si="44"/>
        <v>0</v>
      </c>
    </row>
    <row r="29" spans="1:64" ht="39.950000000000003" customHeight="1" x14ac:dyDescent="0.25">
      <c r="B29" s="8">
        <f t="shared" si="13"/>
        <v>0</v>
      </c>
      <c r="C29" s="8">
        <f t="shared" si="14"/>
        <v>0</v>
      </c>
      <c r="D29" s="16" t="str">
        <f>IF(AUXILIAR!AC35="","",UPPER(AUXILIAR!AC35))</f>
        <v/>
      </c>
      <c r="E29" s="17" t="str">
        <f t="shared" si="8"/>
        <v/>
      </c>
      <c r="F29" s="18" t="str">
        <f t="shared" si="15"/>
        <v/>
      </c>
      <c r="G29" s="18" t="str">
        <f t="shared" si="16"/>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7"/>
        <v>0</v>
      </c>
      <c r="AI29" s="19">
        <f t="shared" si="22"/>
        <v>0</v>
      </c>
      <c r="AJ29" s="19">
        <f t="shared" si="23"/>
        <v>0</v>
      </c>
      <c r="AK29" s="19">
        <f t="shared" si="24"/>
        <v>0</v>
      </c>
      <c r="AL29" s="19">
        <f t="shared" si="25"/>
        <v>0</v>
      </c>
      <c r="AM29" s="19">
        <f t="shared" si="26"/>
        <v>0</v>
      </c>
      <c r="AN29" s="19">
        <f t="shared" si="27"/>
        <v>0</v>
      </c>
      <c r="AO29" s="19">
        <f t="shared" si="28"/>
        <v>0</v>
      </c>
      <c r="AP29" s="19">
        <f t="shared" si="29"/>
        <v>0</v>
      </c>
      <c r="AQ29" s="19">
        <f t="shared" si="30"/>
        <v>0</v>
      </c>
      <c r="AR29" s="19">
        <f t="shared" si="31"/>
        <v>0</v>
      </c>
      <c r="AS29" s="19">
        <f t="shared" si="12"/>
        <v>0</v>
      </c>
      <c r="AT29" s="19">
        <f t="shared" si="32"/>
        <v>0</v>
      </c>
      <c r="AU29" s="19">
        <f t="shared" si="33"/>
        <v>0</v>
      </c>
      <c r="AV29" s="19">
        <f t="shared" si="34"/>
        <v>0</v>
      </c>
      <c r="AW29" s="19">
        <f t="shared" si="35"/>
        <v>0</v>
      </c>
      <c r="AX29" s="19">
        <f t="shared" si="36"/>
        <v>0</v>
      </c>
      <c r="AY29" s="19">
        <f t="shared" si="37"/>
        <v>0</v>
      </c>
      <c r="AZ29" s="19">
        <f t="shared" si="38"/>
        <v>0</v>
      </c>
      <c r="BA29" s="19">
        <f t="shared" si="39"/>
        <v>0</v>
      </c>
      <c r="BB29" s="19">
        <f t="shared" si="40"/>
        <v>0</v>
      </c>
      <c r="BC29" s="19">
        <f t="shared" si="41"/>
        <v>0</v>
      </c>
      <c r="BD29" s="19">
        <f t="shared" si="42"/>
        <v>0</v>
      </c>
      <c r="BE29" s="19">
        <f t="shared" si="43"/>
        <v>0</v>
      </c>
      <c r="BF29" s="19">
        <f t="shared" si="44"/>
        <v>0</v>
      </c>
      <c r="BG29" s="19">
        <f t="shared" si="44"/>
        <v>0</v>
      </c>
    </row>
    <row r="30" spans="1:64" ht="39.950000000000003" customHeight="1" x14ac:dyDescent="0.25">
      <c r="B30" s="8">
        <f t="shared" si="13"/>
        <v>0</v>
      </c>
      <c r="C30" s="8">
        <f t="shared" si="14"/>
        <v>0</v>
      </c>
      <c r="D30" s="16" t="str">
        <f>IF(AUXILIAR!AC36="","",UPPER(AUXILIAR!AC36))</f>
        <v/>
      </c>
      <c r="E30" s="17" t="str">
        <f t="shared" si="8"/>
        <v/>
      </c>
      <c r="F30" s="18" t="str">
        <f t="shared" si="15"/>
        <v/>
      </c>
      <c r="G30" s="18" t="str">
        <f t="shared" si="16"/>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7"/>
        <v>0</v>
      </c>
      <c r="AI30" s="19">
        <f t="shared" si="22"/>
        <v>0</v>
      </c>
      <c r="AJ30" s="19">
        <f t="shared" si="23"/>
        <v>0</v>
      </c>
      <c r="AK30" s="19">
        <f t="shared" si="24"/>
        <v>0</v>
      </c>
      <c r="AL30" s="19">
        <f t="shared" si="25"/>
        <v>0</v>
      </c>
      <c r="AM30" s="19">
        <f t="shared" si="26"/>
        <v>0</v>
      </c>
      <c r="AN30" s="19">
        <f t="shared" si="27"/>
        <v>0</v>
      </c>
      <c r="AO30" s="19">
        <f t="shared" si="28"/>
        <v>0</v>
      </c>
      <c r="AP30" s="19">
        <f t="shared" si="29"/>
        <v>0</v>
      </c>
      <c r="AQ30" s="19">
        <f t="shared" si="30"/>
        <v>0</v>
      </c>
      <c r="AR30" s="19">
        <f t="shared" si="31"/>
        <v>0</v>
      </c>
      <c r="AS30" s="19">
        <f t="shared" si="12"/>
        <v>0</v>
      </c>
      <c r="AT30" s="19">
        <f t="shared" si="32"/>
        <v>0</v>
      </c>
      <c r="AU30" s="19">
        <f t="shared" si="33"/>
        <v>0</v>
      </c>
      <c r="AV30" s="19">
        <f t="shared" si="34"/>
        <v>0</v>
      </c>
      <c r="AW30" s="19">
        <f t="shared" si="35"/>
        <v>0</v>
      </c>
      <c r="AX30" s="19">
        <f t="shared" si="36"/>
        <v>0</v>
      </c>
      <c r="AY30" s="19">
        <f t="shared" si="37"/>
        <v>0</v>
      </c>
      <c r="AZ30" s="19">
        <f t="shared" si="38"/>
        <v>0</v>
      </c>
      <c r="BA30" s="19">
        <f t="shared" si="39"/>
        <v>0</v>
      </c>
      <c r="BB30" s="19">
        <f t="shared" si="40"/>
        <v>0</v>
      </c>
      <c r="BC30" s="19">
        <f t="shared" si="41"/>
        <v>0</v>
      </c>
      <c r="BD30" s="19">
        <f t="shared" si="42"/>
        <v>0</v>
      </c>
      <c r="BE30" s="19">
        <f t="shared" si="43"/>
        <v>0</v>
      </c>
      <c r="BF30" s="19">
        <f t="shared" si="44"/>
        <v>0</v>
      </c>
      <c r="BG30" s="19">
        <f t="shared" si="44"/>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98</v>
      </c>
    </row>
    <row r="38" spans="32:33" ht="15" customHeight="1" x14ac:dyDescent="0.25"/>
  </sheetData>
  <sheetProtection algorithmName="SHA-512" hashValue="rf5USqtXpX+vaxhohf06FGrLfpxLWKzGR3FA2IbYYZtYsWClpQFuefwFSwxLESu3RzZv5vM/SLKqaKvBplxuaw==" saltValue="+pbF2wlG24AMytCbecuSTA==" spinCount="100000" sheet="1" objects="1" scenarios="1"/>
  <mergeCells count="11">
    <mergeCell ref="B14:B17"/>
    <mergeCell ref="C14:C17"/>
    <mergeCell ref="B18:B19"/>
    <mergeCell ref="C18:C19"/>
    <mergeCell ref="E17:E19"/>
    <mergeCell ref="F17:F19"/>
    <mergeCell ref="G17:G19"/>
    <mergeCell ref="D17:D19"/>
    <mergeCell ref="D14:AF14"/>
    <mergeCell ref="D15:AF15"/>
    <mergeCell ref="H17:AF17"/>
  </mergeCells>
  <conditionalFormatting sqref="A17:XFD30">
    <cfRule type="expression" dxfId="206" priority="1">
      <formula>$A$1=0</formula>
    </cfRule>
  </conditionalFormatting>
  <conditionalFormatting sqref="D21:G31">
    <cfRule type="expression" dxfId="204" priority="17">
      <formula>$D21&lt;&gt;""</formula>
    </cfRule>
  </conditionalFormatting>
  <conditionalFormatting sqref="D21:AF31">
    <cfRule type="expression" dxfId="203" priority="6" stopIfTrue="1">
      <formula>AND($D21="",$H21&gt;0)</formula>
    </cfRule>
  </conditionalFormatting>
  <conditionalFormatting sqref="F2:F3">
    <cfRule type="cellIs" dxfId="202" priority="5" operator="notEqual">
      <formula>""</formula>
    </cfRule>
  </conditionalFormatting>
  <conditionalFormatting sqref="F21:G31">
    <cfRule type="expression" dxfId="201" priority="102" stopIfTrue="1">
      <formula>AND($D21&lt;&gt;"",OR($F21="",$G21=""))</formula>
    </cfRule>
    <cfRule type="expression" dxfId="200" priority="103" stopIfTrue="1">
      <formula>AND($D21&lt;&gt;"",$F21&gt;$G21)</formula>
    </cfRule>
  </conditionalFormatting>
  <conditionalFormatting sqref="H21:AF31">
    <cfRule type="expression" dxfId="199" priority="113" stopIfTrue="1">
      <formula>AND(H21&gt;1)</formula>
    </cfRule>
    <cfRule type="expression" dxfId="198" priority="114" stopIfTrue="1">
      <formula>AND(OR($F21="",$G21=""),H21&gt;0)</formula>
    </cfRule>
    <cfRule type="expression" dxfId="197" priority="117" stopIfTrue="1">
      <formula>AND(H21&gt;0,H$11=1)</formula>
    </cfRule>
    <cfRule type="expression" dxfId="196" priority="118" stopIfTrue="1">
      <formula>AND(H21&gt;0,OR(H$19&lt;$F21,H$19&gt;$G21,$D21=""))</formula>
    </cfRule>
    <cfRule type="expression" dxfId="195" priority="120">
      <formula>AND($F21&lt;&gt;"",$G21&lt;&gt;"",H$19&gt;=$F21,H$19&lt;=$G21,H21=0)</formula>
    </cfRule>
    <cfRule type="expression" dxfId="194" priority="121">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00000000-000E-0000-0600-000001000000}">
            <xm:f>AUXILIAR!$C$11&gt;AUXILIAR!$E$6</xm:f>
            <x14:dxf>
              <font>
                <color theme="0"/>
              </font>
              <fill>
                <patternFill>
                  <bgColor theme="0"/>
                </patternFill>
              </fill>
              <border>
                <left/>
                <right/>
                <top/>
                <bottom/>
                <vertical/>
                <horizontal/>
              </border>
            </x14:dxf>
          </x14:cfRule>
          <xm:sqref>A17:XFD30</xm:sqref>
        </x14:conditionalFormatting>
        <x14:conditionalFormatting xmlns:xm="http://schemas.microsoft.com/office/excel/2006/main">
          <x14:cfRule type="expression" priority="209" id="{FD1A45F9-AB69-4E0A-ABC1-D6B20200BD0A}">
            <xm:f>DATOS!$N$19="N"</xm:f>
            <x14:dxf>
              <font>
                <color theme="0"/>
              </font>
            </x14:dxf>
          </x14:cfRule>
          <xm:sqref>AA18:AF18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1085-DEFB-4252-81F3-8F72600BFA4D}">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32"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17" t="str">
        <f>IF(RRHH!M13="","",CONCATENATE(UPPER(RRHH!I13)," ",UPPER(RRHH!C13)," ",UPPER(RRHH!F13)))</f>
        <v/>
      </c>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9"/>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29" t="s">
        <v>167</v>
      </c>
      <c r="E17" s="332" t="s">
        <v>97</v>
      </c>
      <c r="F17" s="335" t="s">
        <v>169</v>
      </c>
      <c r="G17" s="326"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30"/>
      <c r="E18" s="333"/>
      <c r="F18" s="336"/>
      <c r="G18" s="327"/>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31"/>
      <c r="E19" s="334"/>
      <c r="F19" s="337"/>
      <c r="G19" s="328"/>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 t="str">
        <f>IF(AUXILIAR!AC27="","",UPPER(AUXILIAR!AC27))</f>
        <v/>
      </c>
      <c r="E21" s="17" t="str">
        <f t="shared" ref="E21:E30" si="8">IF(D21="","",UPPER(VLOOKUP(D21,estructura,2,FALSE)))</f>
        <v/>
      </c>
      <c r="F21" s="18" t="str">
        <f t="shared" ref="F21:F30" si="9">IF(D21="","",VLOOKUP(D21,estructura,3,FALSE))</f>
        <v/>
      </c>
      <c r="G21" s="18"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 t="str">
        <f>IF(AUXILIAR!AC28="","",UPPER(AUXILIAR!AC28))</f>
        <v/>
      </c>
      <c r="E22" s="17" t="str">
        <f t="shared" si="8"/>
        <v/>
      </c>
      <c r="F22" s="18" t="str">
        <f t="shared" si="9"/>
        <v/>
      </c>
      <c r="G22" s="18"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 t="str">
        <f>IF(AUXILIAR!AC29="","",UPPER(AUXILIAR!AC29))</f>
        <v/>
      </c>
      <c r="E23" s="17" t="str">
        <f t="shared" si="8"/>
        <v/>
      </c>
      <c r="F23" s="18" t="str">
        <f t="shared" si="9"/>
        <v/>
      </c>
      <c r="G23" s="18"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 t="str">
        <f>IF(AUXILIAR!AC30="","",UPPER(AUXILIAR!AC30))</f>
        <v/>
      </c>
      <c r="E24" s="17" t="str">
        <f t="shared" si="8"/>
        <v/>
      </c>
      <c r="F24" s="18" t="str">
        <f t="shared" si="9"/>
        <v/>
      </c>
      <c r="G24" s="18"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 t="str">
        <f>IF(AUXILIAR!AC31="","",UPPER(AUXILIAR!AC31))</f>
        <v/>
      </c>
      <c r="E25" s="17" t="str">
        <f t="shared" si="8"/>
        <v/>
      </c>
      <c r="F25" s="18" t="str">
        <f t="shared" si="9"/>
        <v/>
      </c>
      <c r="G25" s="18"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 t="str">
        <f>IF(AUXILIAR!AC32="","",UPPER(AUXILIAR!AC32))</f>
        <v/>
      </c>
      <c r="E26" s="17" t="str">
        <f t="shared" si="8"/>
        <v/>
      </c>
      <c r="F26" s="18" t="str">
        <f t="shared" si="9"/>
        <v/>
      </c>
      <c r="G26" s="18"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 t="str">
        <f>IF(AUXILIAR!AC33="","",UPPER(AUXILIAR!AC33))</f>
        <v/>
      </c>
      <c r="E27" s="17" t="str">
        <f t="shared" si="8"/>
        <v/>
      </c>
      <c r="F27" s="18" t="str">
        <f t="shared" si="9"/>
        <v/>
      </c>
      <c r="G27" s="18"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 t="str">
        <f>IF(AUXILIAR!AC34="","",UPPER(AUXILIAR!AC34))</f>
        <v/>
      </c>
      <c r="E28" s="17" t="str">
        <f t="shared" si="8"/>
        <v/>
      </c>
      <c r="F28" s="18" t="str">
        <f t="shared" si="9"/>
        <v/>
      </c>
      <c r="G28" s="18"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 t="str">
        <f>IF(AUXILIAR!AC35="","",UPPER(AUXILIAR!AC35))</f>
        <v/>
      </c>
      <c r="E29" s="17" t="str">
        <f t="shared" si="8"/>
        <v/>
      </c>
      <c r="F29" s="18" t="str">
        <f t="shared" si="9"/>
        <v/>
      </c>
      <c r="G29" s="18"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 t="str">
        <f>IF(AUXILIAR!AC36="","",UPPER(AUXILIAR!AC36))</f>
        <v/>
      </c>
      <c r="E30" s="17" t="str">
        <f t="shared" si="8"/>
        <v/>
      </c>
      <c r="F30" s="18" t="str">
        <f t="shared" si="9"/>
        <v/>
      </c>
      <c r="G30" s="18"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100</v>
      </c>
    </row>
    <row r="38" spans="32:33" ht="15" customHeight="1" x14ac:dyDescent="0.25"/>
  </sheetData>
  <sheetProtection algorithmName="SHA-512" hashValue="UEQKM2mZGfaS9fhrN4NqNYPEvHQmhaOYY1k+V5MHwOP18OPGCH3e1vW6Ne9ce6GfQv5fr1xbNvj4fzu1ZYCbBQ==" saltValue="qm8V2ONsxzhIV9A3/nxvcw==" spinCount="100000" sheet="1" objects="1" scenarios="1"/>
  <mergeCells count="11">
    <mergeCell ref="G17:G19"/>
    <mergeCell ref="B18:B19"/>
    <mergeCell ref="C18:C19"/>
    <mergeCell ref="D14:AF14"/>
    <mergeCell ref="D15:AF15"/>
    <mergeCell ref="H17:AF17"/>
    <mergeCell ref="B14:B17"/>
    <mergeCell ref="C14:C17"/>
    <mergeCell ref="D17:D19"/>
    <mergeCell ref="E17:E19"/>
    <mergeCell ref="F17:F19"/>
  </mergeCells>
  <conditionalFormatting sqref="A9:XFD13 A14:C15 AG14:XFD15">
    <cfRule type="expression" dxfId="192" priority="16">
      <formula>$A$1=0</formula>
    </cfRule>
  </conditionalFormatting>
  <conditionalFormatting sqref="A16:XFD31">
    <cfRule type="expression" dxfId="190" priority="1">
      <formula>$A$1=0</formula>
    </cfRule>
  </conditionalFormatting>
  <conditionalFormatting sqref="D21:G31">
    <cfRule type="expression" dxfId="188" priority="4">
      <formula>$D21&lt;&gt;""</formula>
    </cfRule>
  </conditionalFormatting>
  <conditionalFormatting sqref="D21:AF31">
    <cfRule type="expression" dxfId="187" priority="3" stopIfTrue="1">
      <formula>AND($D21="",$H21&gt;0)</formula>
    </cfRule>
  </conditionalFormatting>
  <conditionalFormatting sqref="F2">
    <cfRule type="cellIs" dxfId="186" priority="19" operator="notEqual">
      <formula>""</formula>
    </cfRule>
  </conditionalFormatting>
  <conditionalFormatting sqref="F21:G31">
    <cfRule type="expression" dxfId="185" priority="5" stopIfTrue="1">
      <formula>AND($D21&lt;&gt;"",OR($F21="",$G21=""))</formula>
    </cfRule>
    <cfRule type="expression" dxfId="184" priority="6" stopIfTrue="1">
      <formula>AND($D21&lt;&gt;"",$F21&gt;$G21)</formula>
    </cfRule>
  </conditionalFormatting>
  <conditionalFormatting sqref="H21:AF31">
    <cfRule type="expression" dxfId="183" priority="7" stopIfTrue="1">
      <formula>AND(H21&gt;1)</formula>
    </cfRule>
    <cfRule type="expression" dxfId="182" priority="8" stopIfTrue="1">
      <formula>AND(OR($F21="",$G21=""),H21&gt;0)</formula>
    </cfRule>
    <cfRule type="expression" dxfId="181" priority="9" stopIfTrue="1">
      <formula>AND(H21&gt;0,H$11=1)</formula>
    </cfRule>
    <cfRule type="expression" dxfId="180" priority="10" stopIfTrue="1">
      <formula>AND(H21&gt;0,OR(H$19&lt;$F21,H$19&gt;$G21,$D21=""))</formula>
    </cfRule>
    <cfRule type="expression" dxfId="179" priority="11">
      <formula>AND($F21&lt;&gt;"",$G21&lt;&gt;"",H$19&gt;=$F21,H$19&lt;=$G21,H21=0)</formula>
    </cfRule>
    <cfRule type="expression" dxfId="178"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7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2D028CF4-89C0-4CF7-AF2F-820EC4D1FF08}">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24" id="{2DFD54A1-E758-46C5-9BD5-BA2E14D39D04}">
            <xm:f>DATOS!$N$19="N"</xm:f>
            <x14:dxf>
              <font>
                <color theme="0"/>
              </font>
            </x14:dxf>
          </x14:cfRule>
          <xm:sqref>AA18:AF18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F57B-EE5E-487F-891B-72E840812A2A}">
  <sheetPr>
    <tabColor rgb="FF0592CB"/>
  </sheetPr>
  <dimension ref="A1:BL38"/>
  <sheetViews>
    <sheetView showGridLines="0" zoomScaleNormal="100" workbookViewId="0">
      <selection activeCell="H21" sqref="H21"/>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15" customHeight="1" x14ac:dyDescent="0.25">
      <c r="A1" s="26">
        <f>IF(D15&lt;&gt;"",1,0)</f>
        <v>0</v>
      </c>
      <c r="AE1" s="11"/>
      <c r="AF1" s="11"/>
      <c r="AG1" s="11"/>
    </row>
    <row r="2" spans="1:45" ht="15" customHeight="1" x14ac:dyDescent="0.25">
      <c r="F2" s="172" t="str">
        <f>IF(B18&gt;0,"ERROR: no se ha indicado el inicio o final de algún paquete de trabajo o tarea",IF(C18&gt;0,"ERROR: en algún paquete de trabajo o tarea el mes de inicio es posterior al mes de finalización",IF(G11&gt;0,CONCATENATE("ERROR: hay ",G11," mes(es) con una dedicación acumulada superior al 100%"),IF(G12&gt;0,CONCATENATE("ERROR: hay ",G12," mes(es) en los que ha reflejado % de dedicación fuera del plazo de ejcución del proyecto"),""))))</f>
        <v/>
      </c>
    </row>
    <row r="3" spans="1:45" ht="15" customHeight="1" x14ac:dyDescent="0.25">
      <c r="F3" s="166" t="str">
        <f>IF(OR(DATOS!$N$19="",DATOS!$F$30="",DATOS!$F$31="",DATOS!$N$30="",DATOS!$N$31=""),"",IF(AUXILIAR!$C$11&gt;AUXILIAR!$E$6,"ERROR: EL PLAZO DE EJECUCIÓN INDICADO EN LA PESTAÑA ''DATOS'' EXCEDE DEL MÁXIMO PERMITIDO",IF(AND(DATOS!$N$19="N",OR($H$18=0,$Z$18=0)),"",IF(AND(DATOS!$N$19="S",OR($H$18=0,$AF$18=0)),"",IF(AND(DATOS!$N$19="N",AUXILIAR!$E$6=AUXILIAR!$C$11,$H$18+$Z$18&gt;100%),CONCATENATE("REVISAR: LOS % DE DEDICACIÓN INDICADOS DURANTE EL PLAZO DE EJECUCIÓN PUEDEN SUPONER QUE SE SUPERE EL PLAZO MÁXIMO DE EJECUCIÓN PERMITIDO PARA PROYECTO INDIVIDUAL (",AUXILIAR!$E$6," meses)"),IF(AND(DATOS!$N$19="S",AUXILIAR!$E$6=AUXILIAR!$C$11,$H$18+$AF$18&gt;100%),CONCATENATE("REVISAR: LOS % DE DEDICACIÓN INDICADOS DURANTE EL PLAZO DE EJECUCIÓN PUEDEN SUPONER QUE SE SUPERE EL PLAZO MÁXIMO DE EJECUCIÓN PERMITIDO PARA PROYECTO EN COOPERACIÓN (",AUXILIAR!$E$6," meses)"),""))))))</f>
        <v/>
      </c>
      <c r="G3" s="13"/>
      <c r="H3" s="13"/>
      <c r="I3" s="13"/>
    </row>
    <row r="4" spans="1:45" ht="15" customHeight="1" x14ac:dyDescent="0.25">
      <c r="AF4" s="14" t="str">
        <f>DATOS!P4</f>
        <v xml:space="preserve">SOLICITANTE: </v>
      </c>
      <c r="AG4" s="14"/>
    </row>
    <row r="5" spans="1:45" ht="15" customHeight="1" x14ac:dyDescent="0.25">
      <c r="AF5" s="14" t="str">
        <f>DATOS!P5</f>
        <v xml:space="preserve">PROYECTO: </v>
      </c>
      <c r="AG5" s="14"/>
    </row>
    <row r="6" spans="1:45" ht="15" customHeight="1" x14ac:dyDescent="0.25">
      <c r="AF6" s="14"/>
      <c r="AG6" s="14"/>
    </row>
    <row r="7" spans="1:45" ht="15" customHeight="1" x14ac:dyDescent="0.25">
      <c r="AF7" s="14"/>
      <c r="AG7" s="14"/>
    </row>
    <row r="8" spans="1:45" ht="15" customHeight="1" thickBot="1" x14ac:dyDescent="0.3">
      <c r="AE8" s="11"/>
      <c r="AF8" s="11"/>
      <c r="AG8" s="11"/>
    </row>
    <row r="9" spans="1:45" s="12" customFormat="1" ht="20.100000000000001" hidden="1" customHeight="1" x14ac:dyDescent="0.25">
      <c r="B9" s="8"/>
      <c r="C9" s="8"/>
      <c r="D9" s="8"/>
      <c r="G9" s="8" t="s">
        <v>151</v>
      </c>
      <c r="H9" s="8"/>
      <c r="I9" s="8"/>
      <c r="J9" s="8"/>
      <c r="K9" s="8"/>
      <c r="L9" s="8"/>
      <c r="M9" s="8"/>
      <c r="N9" s="8"/>
      <c r="O9" s="8"/>
      <c r="P9" s="8"/>
      <c r="Q9" s="8"/>
      <c r="R9" s="8"/>
      <c r="S9" s="8"/>
      <c r="T9" s="8"/>
      <c r="U9" s="8"/>
      <c r="V9" s="8"/>
      <c r="W9" s="8"/>
      <c r="X9" s="8"/>
      <c r="Y9" s="8"/>
      <c r="Z9" s="8"/>
      <c r="AA9" s="8"/>
      <c r="AB9" s="8"/>
      <c r="AC9" s="8"/>
      <c r="AD9" s="8"/>
      <c r="AE9" s="11"/>
      <c r="AF9" s="11"/>
      <c r="AG9" s="11"/>
      <c r="AH9" s="8"/>
      <c r="AI9" s="8"/>
      <c r="AJ9" s="8"/>
      <c r="AK9" s="8"/>
      <c r="AL9" s="8"/>
      <c r="AM9" s="8"/>
      <c r="AN9" s="8"/>
      <c r="AO9" s="8"/>
      <c r="AP9" s="8"/>
      <c r="AQ9" s="8"/>
      <c r="AR9" s="8"/>
      <c r="AS9" s="8"/>
    </row>
    <row r="10" spans="1:45" s="12" customFormat="1" ht="20.100000000000001" hidden="1" customHeight="1" x14ac:dyDescent="0.25">
      <c r="B10" s="8"/>
      <c r="C10" s="8"/>
      <c r="D10" s="8"/>
      <c r="F10" s="15" t="s">
        <v>190</v>
      </c>
      <c r="G10" s="8">
        <f>SUM(G11:G13)</f>
        <v>0</v>
      </c>
      <c r="H10" s="8"/>
      <c r="I10" s="8"/>
      <c r="J10" s="8"/>
      <c r="K10" s="8"/>
      <c r="L10" s="8"/>
      <c r="M10" s="8"/>
      <c r="N10" s="8"/>
      <c r="O10" s="8"/>
      <c r="P10" s="8"/>
      <c r="Q10" s="8"/>
      <c r="R10" s="8"/>
      <c r="S10" s="8"/>
      <c r="T10" s="8"/>
      <c r="U10" s="8"/>
      <c r="V10" s="8"/>
      <c r="W10" s="8"/>
      <c r="X10" s="8"/>
      <c r="Y10" s="8"/>
      <c r="Z10" s="8"/>
      <c r="AA10" s="8"/>
      <c r="AB10" s="8"/>
      <c r="AC10" s="8"/>
      <c r="AD10" s="8"/>
      <c r="AE10" s="11"/>
      <c r="AF10" s="11"/>
      <c r="AG10" s="11"/>
      <c r="AH10" s="8"/>
      <c r="AI10" s="8"/>
      <c r="AJ10" s="8"/>
      <c r="AK10" s="8"/>
      <c r="AL10" s="8"/>
      <c r="AM10" s="8"/>
      <c r="AN10" s="8"/>
      <c r="AO10" s="8"/>
      <c r="AP10" s="8"/>
      <c r="AQ10" s="8"/>
      <c r="AR10" s="8"/>
      <c r="AS10" s="8"/>
    </row>
    <row r="11" spans="1:45" s="12" customFormat="1" ht="20.100000000000001" hidden="1" customHeight="1" x14ac:dyDescent="0.25">
      <c r="B11" s="8"/>
      <c r="C11" s="8"/>
      <c r="D11" s="8"/>
      <c r="F11" s="15" t="s">
        <v>150</v>
      </c>
      <c r="G11" s="8">
        <f>SUM(H11:AF11)</f>
        <v>0</v>
      </c>
      <c r="H11" s="8">
        <f t="shared" ref="H11:T11" si="0">IF(H18="",0,IF(H18&gt;1,1,0))</f>
        <v>0</v>
      </c>
      <c r="I11" s="8">
        <f t="shared" si="0"/>
        <v>0</v>
      </c>
      <c r="J11" s="8">
        <f t="shared" si="0"/>
        <v>0</v>
      </c>
      <c r="K11" s="8">
        <f t="shared" si="0"/>
        <v>0</v>
      </c>
      <c r="L11" s="8">
        <f t="shared" si="0"/>
        <v>0</v>
      </c>
      <c r="M11" s="8">
        <f t="shared" si="0"/>
        <v>0</v>
      </c>
      <c r="N11" s="8">
        <f t="shared" si="0"/>
        <v>0</v>
      </c>
      <c r="O11" s="8">
        <f t="shared" si="0"/>
        <v>0</v>
      </c>
      <c r="P11" s="8">
        <f t="shared" si="0"/>
        <v>0</v>
      </c>
      <c r="Q11" s="8">
        <f t="shared" si="0"/>
        <v>0</v>
      </c>
      <c r="R11" s="8">
        <f t="shared" si="0"/>
        <v>0</v>
      </c>
      <c r="S11" s="8">
        <f t="shared" si="0"/>
        <v>0</v>
      </c>
      <c r="T11" s="8">
        <f t="shared" si="0"/>
        <v>0</v>
      </c>
      <c r="U11" s="8">
        <f>IF(U18="",0,IF(U18&gt;1,1,0))</f>
        <v>0</v>
      </c>
      <c r="V11" s="8">
        <f t="shared" ref="V11:AE11" si="1">IF(V18="",0,IF(V18&gt;1,1,0))</f>
        <v>0</v>
      </c>
      <c r="W11" s="8">
        <f t="shared" si="1"/>
        <v>0</v>
      </c>
      <c r="X11" s="8">
        <f t="shared" si="1"/>
        <v>0</v>
      </c>
      <c r="Y11" s="8">
        <f t="shared" si="1"/>
        <v>0</v>
      </c>
      <c r="Z11" s="8">
        <f t="shared" si="1"/>
        <v>0</v>
      </c>
      <c r="AA11" s="8">
        <f t="shared" si="1"/>
        <v>0</v>
      </c>
      <c r="AB11" s="8">
        <f t="shared" si="1"/>
        <v>0</v>
      </c>
      <c r="AC11" s="8">
        <f t="shared" si="1"/>
        <v>0</v>
      </c>
      <c r="AD11" s="8">
        <f t="shared" si="1"/>
        <v>0</v>
      </c>
      <c r="AE11" s="8">
        <f t="shared" si="1"/>
        <v>0</v>
      </c>
      <c r="AF11" s="8">
        <f t="shared" ref="AF11" si="2">IF(AF18="",0,IF(AF18&gt;1,1,0))</f>
        <v>0</v>
      </c>
      <c r="AG11" s="8"/>
      <c r="AH11" s="8"/>
      <c r="AI11" s="8"/>
      <c r="AJ11" s="8"/>
      <c r="AK11" s="8"/>
      <c r="AL11" s="8"/>
      <c r="AM11" s="8"/>
      <c r="AN11" s="8"/>
      <c r="AO11" s="8"/>
      <c r="AP11" s="8"/>
      <c r="AQ11" s="8"/>
      <c r="AR11" s="8"/>
      <c r="AS11" s="8"/>
    </row>
    <row r="12" spans="1:45" s="12" customFormat="1" ht="20.100000000000001" hidden="1" customHeight="1" x14ac:dyDescent="0.25">
      <c r="B12" s="8"/>
      <c r="C12" s="8"/>
      <c r="D12" s="8"/>
      <c r="F12" s="15" t="s">
        <v>184</v>
      </c>
      <c r="G12" s="8">
        <f>SUM(H12:AF12)</f>
        <v>0</v>
      </c>
      <c r="H12" s="8">
        <f t="shared" ref="H12:U12" si="3">IF(AND(H19="",SUM(H21:H30)&gt;0),1,0)</f>
        <v>0</v>
      </c>
      <c r="I12" s="8">
        <f t="shared" si="3"/>
        <v>0</v>
      </c>
      <c r="J12" s="8">
        <f t="shared" si="3"/>
        <v>0</v>
      </c>
      <c r="K12" s="8">
        <f t="shared" si="3"/>
        <v>0</v>
      </c>
      <c r="L12" s="8">
        <f t="shared" si="3"/>
        <v>0</v>
      </c>
      <c r="M12" s="8">
        <f t="shared" si="3"/>
        <v>0</v>
      </c>
      <c r="N12" s="8">
        <f t="shared" si="3"/>
        <v>0</v>
      </c>
      <c r="O12" s="8">
        <f t="shared" si="3"/>
        <v>0</v>
      </c>
      <c r="P12" s="8">
        <f t="shared" si="3"/>
        <v>0</v>
      </c>
      <c r="Q12" s="8">
        <f t="shared" si="3"/>
        <v>0</v>
      </c>
      <c r="R12" s="8">
        <f t="shared" si="3"/>
        <v>0</v>
      </c>
      <c r="S12" s="8">
        <f t="shared" si="3"/>
        <v>0</v>
      </c>
      <c r="T12" s="8">
        <f t="shared" si="3"/>
        <v>0</v>
      </c>
      <c r="U12" s="8">
        <f t="shared" si="3"/>
        <v>0</v>
      </c>
      <c r="V12" s="8">
        <f>IF(AND(V19="",SUM(V21:V30)&gt;0),1,0)</f>
        <v>0</v>
      </c>
      <c r="W12" s="8">
        <f t="shared" ref="W12:AE12" si="4">IF(AND(W19="",SUM(W21:W30)&gt;0),1,0)</f>
        <v>0</v>
      </c>
      <c r="X12" s="8">
        <f t="shared" si="4"/>
        <v>0</v>
      </c>
      <c r="Y12" s="8">
        <f t="shared" si="4"/>
        <v>0</v>
      </c>
      <c r="Z12" s="8">
        <f t="shared" si="4"/>
        <v>0</v>
      </c>
      <c r="AA12" s="8">
        <f t="shared" si="4"/>
        <v>0</v>
      </c>
      <c r="AB12" s="8">
        <f t="shared" si="4"/>
        <v>0</v>
      </c>
      <c r="AC12" s="8">
        <f t="shared" si="4"/>
        <v>0</v>
      </c>
      <c r="AD12" s="8">
        <f t="shared" si="4"/>
        <v>0</v>
      </c>
      <c r="AE12" s="8">
        <f t="shared" si="4"/>
        <v>0</v>
      </c>
      <c r="AF12" s="8">
        <f t="shared" ref="AF12" si="5">IF(AND(AF19="",SUM(AF21:AF30)&gt;0),1,0)</f>
        <v>0</v>
      </c>
      <c r="AG12" s="8"/>
      <c r="AH12" s="8"/>
      <c r="AI12" s="8"/>
      <c r="AJ12" s="8"/>
      <c r="AK12" s="8"/>
      <c r="AL12" s="8"/>
      <c r="AM12" s="8"/>
      <c r="AN12" s="8"/>
      <c r="AO12" s="8"/>
      <c r="AP12" s="8"/>
      <c r="AQ12" s="8"/>
      <c r="AR12" s="8"/>
      <c r="AS12" s="8"/>
    </row>
    <row r="13" spans="1:45" s="12" customFormat="1" ht="20.100000000000001" hidden="1" customHeight="1" thickBot="1" x14ac:dyDescent="0.3">
      <c r="B13" s="8"/>
      <c r="C13" s="8"/>
      <c r="D13" s="8"/>
      <c r="F13" s="15" t="s">
        <v>192</v>
      </c>
      <c r="G13" s="8">
        <f>SUM(AH21:AH30)</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5" ht="24.95" customHeight="1" x14ac:dyDescent="0.25">
      <c r="B14" s="296" t="s">
        <v>182</v>
      </c>
      <c r="C14" s="296" t="s">
        <v>183</v>
      </c>
      <c r="D14" s="314" t="s">
        <v>188</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6"/>
      <c r="AG14" s="8"/>
    </row>
    <row r="15" spans="1:45" ht="24.95" customHeight="1" thickBot="1" x14ac:dyDescent="0.3">
      <c r="B15" s="296"/>
      <c r="C15" s="296"/>
      <c r="D15" s="338" t="str">
        <f>IF(RRHH!M14="","",CONCATENATE(UPPER(RRHH!I14)," ",UPPER(RRHH!C14)," ",UPPER(RRHH!F14)))</f>
        <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40"/>
      <c r="AG15" s="8"/>
    </row>
    <row r="16" spans="1:45" ht="9.9499999999999993" customHeight="1" thickBot="1" x14ac:dyDescent="0.3">
      <c r="B16" s="296"/>
      <c r="C16" s="296"/>
      <c r="D16" s="139"/>
      <c r="E16" s="139"/>
      <c r="F16" s="139"/>
      <c r="G16" s="139"/>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8"/>
    </row>
    <row r="17" spans="1:64" ht="20.100000000000001" customHeight="1" thickBot="1" x14ac:dyDescent="0.3">
      <c r="B17" s="297"/>
      <c r="C17" s="297"/>
      <c r="D17" s="311" t="s">
        <v>167</v>
      </c>
      <c r="E17" s="323" t="s">
        <v>97</v>
      </c>
      <c r="F17" s="305" t="s">
        <v>169</v>
      </c>
      <c r="G17" s="308" t="s">
        <v>168</v>
      </c>
      <c r="H17" s="320" t="s">
        <v>170</v>
      </c>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2"/>
      <c r="AG17" s="8"/>
    </row>
    <row r="18" spans="1:64" ht="20.100000000000001" customHeight="1" thickBot="1" x14ac:dyDescent="0.3">
      <c r="B18" s="298">
        <f>SUM(B21:B30)</f>
        <v>0</v>
      </c>
      <c r="C18" s="298">
        <f>SUM(C21:C30)</f>
        <v>0</v>
      </c>
      <c r="D18" s="312"/>
      <c r="E18" s="324"/>
      <c r="F18" s="306"/>
      <c r="G18" s="309"/>
      <c r="H18" s="80">
        <f>IF(H19="",0,SUM(H21:H30))</f>
        <v>0</v>
      </c>
      <c r="I18" s="81">
        <f t="shared" ref="I18:AF18" si="6">IF(I19="",0,SUM(I21:I30))</f>
        <v>0</v>
      </c>
      <c r="J18" s="81">
        <f t="shared" si="6"/>
        <v>0</v>
      </c>
      <c r="K18" s="81">
        <f t="shared" si="6"/>
        <v>0</v>
      </c>
      <c r="L18" s="81">
        <f t="shared" si="6"/>
        <v>0</v>
      </c>
      <c r="M18" s="81">
        <f t="shared" si="6"/>
        <v>0</v>
      </c>
      <c r="N18" s="81">
        <f t="shared" si="6"/>
        <v>0</v>
      </c>
      <c r="O18" s="81">
        <f t="shared" si="6"/>
        <v>0</v>
      </c>
      <c r="P18" s="81">
        <f t="shared" si="6"/>
        <v>0</v>
      </c>
      <c r="Q18" s="81">
        <f t="shared" si="6"/>
        <v>0</v>
      </c>
      <c r="R18" s="81">
        <f t="shared" si="6"/>
        <v>0</v>
      </c>
      <c r="S18" s="81">
        <f t="shared" si="6"/>
        <v>0</v>
      </c>
      <c r="T18" s="81">
        <f t="shared" si="6"/>
        <v>0</v>
      </c>
      <c r="U18" s="81">
        <f t="shared" si="6"/>
        <v>0</v>
      </c>
      <c r="V18" s="81">
        <f t="shared" si="6"/>
        <v>0</v>
      </c>
      <c r="W18" s="81">
        <f t="shared" si="6"/>
        <v>0</v>
      </c>
      <c r="X18" s="81">
        <f t="shared" si="6"/>
        <v>0</v>
      </c>
      <c r="Y18" s="81">
        <f t="shared" si="6"/>
        <v>0</v>
      </c>
      <c r="Z18" s="81">
        <f t="shared" si="6"/>
        <v>0</v>
      </c>
      <c r="AA18" s="81">
        <f t="shared" si="6"/>
        <v>0</v>
      </c>
      <c r="AB18" s="81">
        <f t="shared" si="6"/>
        <v>0</v>
      </c>
      <c r="AC18" s="81">
        <f t="shared" si="6"/>
        <v>0</v>
      </c>
      <c r="AD18" s="81">
        <f t="shared" si="6"/>
        <v>0</v>
      </c>
      <c r="AE18" s="81">
        <f t="shared" si="6"/>
        <v>0</v>
      </c>
      <c r="AF18" s="141">
        <f t="shared" si="6"/>
        <v>0</v>
      </c>
      <c r="AG18" s="8"/>
    </row>
    <row r="19" spans="1:64" ht="20.100000000000001" customHeight="1" thickBot="1" x14ac:dyDescent="0.3">
      <c r="B19" s="298"/>
      <c r="C19" s="298"/>
      <c r="D19" s="313"/>
      <c r="E19" s="325"/>
      <c r="F19" s="307"/>
      <c r="G19" s="310"/>
      <c r="H19" s="142" t="str">
        <f>AUXILIAR!F42</f>
        <v/>
      </c>
      <c r="I19" s="143" t="str">
        <f t="shared" ref="I19:AF19" si="7">IF(H19="","",IF(EDATE(H19,1)&gt;MAX($F$21:$G$31),"",EDATE(H19,1)))</f>
        <v/>
      </c>
      <c r="J19" s="143" t="str">
        <f t="shared" si="7"/>
        <v/>
      </c>
      <c r="K19" s="143" t="str">
        <f t="shared" si="7"/>
        <v/>
      </c>
      <c r="L19" s="143" t="str">
        <f t="shared" si="7"/>
        <v/>
      </c>
      <c r="M19" s="143" t="str">
        <f t="shared" si="7"/>
        <v/>
      </c>
      <c r="N19" s="143" t="str">
        <f t="shared" si="7"/>
        <v/>
      </c>
      <c r="O19" s="143" t="str">
        <f t="shared" si="7"/>
        <v/>
      </c>
      <c r="P19" s="143" t="str">
        <f t="shared" si="7"/>
        <v/>
      </c>
      <c r="Q19" s="143" t="str">
        <f t="shared" si="7"/>
        <v/>
      </c>
      <c r="R19" s="143" t="str">
        <f t="shared" si="7"/>
        <v/>
      </c>
      <c r="S19" s="143" t="str">
        <f t="shared" si="7"/>
        <v/>
      </c>
      <c r="T19" s="143" t="str">
        <f t="shared" si="7"/>
        <v/>
      </c>
      <c r="U19" s="143" t="str">
        <f t="shared" si="7"/>
        <v/>
      </c>
      <c r="V19" s="143" t="str">
        <f t="shared" si="7"/>
        <v/>
      </c>
      <c r="W19" s="143" t="str">
        <f t="shared" si="7"/>
        <v/>
      </c>
      <c r="X19" s="143" t="str">
        <f t="shared" si="7"/>
        <v/>
      </c>
      <c r="Y19" s="143" t="str">
        <f t="shared" si="7"/>
        <v/>
      </c>
      <c r="Z19" s="143" t="str">
        <f t="shared" si="7"/>
        <v/>
      </c>
      <c r="AA19" s="143" t="str">
        <f t="shared" si="7"/>
        <v/>
      </c>
      <c r="AB19" s="143" t="str">
        <f t="shared" si="7"/>
        <v/>
      </c>
      <c r="AC19" s="143" t="str">
        <f t="shared" si="7"/>
        <v/>
      </c>
      <c r="AD19" s="143" t="str">
        <f t="shared" si="7"/>
        <v/>
      </c>
      <c r="AE19" s="143" t="str">
        <f t="shared" si="7"/>
        <v/>
      </c>
      <c r="AF19" s="144" t="str">
        <f t="shared" si="7"/>
        <v/>
      </c>
      <c r="AG19" s="8"/>
    </row>
    <row r="20" spans="1:64" ht="9.9499999999999993" customHeight="1" x14ac:dyDescent="0.25">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row>
    <row r="21" spans="1:64" ht="39.950000000000003" customHeight="1" x14ac:dyDescent="0.25">
      <c r="B21" s="8">
        <f>IF(AND(D21&lt;&gt;"",OR(F21="",G21="")),1,0)</f>
        <v>0</v>
      </c>
      <c r="C21" s="8">
        <f>IF(AND(D21&lt;&gt;"",F21&gt;G21),1,0)</f>
        <v>0</v>
      </c>
      <c r="D21" s="163" t="str">
        <f>IF(AUXILIAR!AC27="","",UPPER(AUXILIAR!AC27))</f>
        <v/>
      </c>
      <c r="E21" s="164" t="str">
        <f t="shared" ref="E21:E30" si="8">IF(D21="","",UPPER(VLOOKUP(D21,estructura,2,FALSE)))</f>
        <v/>
      </c>
      <c r="F21" s="165" t="str">
        <f t="shared" ref="F21:F30" si="9">IF(D21="","",VLOOKUP(D21,estructura,3,FALSE))</f>
        <v/>
      </c>
      <c r="G21" s="165" t="str">
        <f t="shared" ref="G21:G30" si="10">IF(D21="","",VLOOKUP(D21,estructura,4,FALSE))</f>
        <v/>
      </c>
      <c r="H21" s="21"/>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8"/>
      <c r="AH21" s="19">
        <f>IF(AND(D21&lt;&gt;"",OR(F21="",G21="")),1,SUM(AI21:BG21))</f>
        <v>0</v>
      </c>
      <c r="AI21" s="19">
        <f t="shared" ref="AI21:BG21" si="11">IF(AND(H21&gt;0,OR(H$19&lt;$F21,H$19&gt;$G21)),1,0)</f>
        <v>0</v>
      </c>
      <c r="AJ21" s="19">
        <f t="shared" si="11"/>
        <v>0</v>
      </c>
      <c r="AK21" s="19">
        <f t="shared" si="11"/>
        <v>0</v>
      </c>
      <c r="AL21" s="19">
        <f t="shared" si="11"/>
        <v>0</v>
      </c>
      <c r="AM21" s="19">
        <f t="shared" si="11"/>
        <v>0</v>
      </c>
      <c r="AN21" s="19">
        <f t="shared" si="11"/>
        <v>0</v>
      </c>
      <c r="AO21" s="19">
        <f t="shared" si="11"/>
        <v>0</v>
      </c>
      <c r="AP21" s="19">
        <f t="shared" si="11"/>
        <v>0</v>
      </c>
      <c r="AQ21" s="19">
        <f t="shared" si="11"/>
        <v>0</v>
      </c>
      <c r="AR21" s="19">
        <f t="shared" si="11"/>
        <v>0</v>
      </c>
      <c r="AS21" s="19">
        <f t="shared" si="11"/>
        <v>0</v>
      </c>
      <c r="AT21" s="19">
        <f t="shared" si="11"/>
        <v>0</v>
      </c>
      <c r="AU21" s="19">
        <f t="shared" si="11"/>
        <v>0</v>
      </c>
      <c r="AV21" s="19">
        <f t="shared" si="11"/>
        <v>0</v>
      </c>
      <c r="AW21" s="19">
        <f t="shared" si="11"/>
        <v>0</v>
      </c>
      <c r="AX21" s="19">
        <f t="shared" si="11"/>
        <v>0</v>
      </c>
      <c r="AY21" s="19">
        <f t="shared" si="11"/>
        <v>0</v>
      </c>
      <c r="AZ21" s="19">
        <f t="shared" si="11"/>
        <v>0</v>
      </c>
      <c r="BA21" s="19">
        <f t="shared" si="11"/>
        <v>0</v>
      </c>
      <c r="BB21" s="19">
        <f t="shared" si="11"/>
        <v>0</v>
      </c>
      <c r="BC21" s="19">
        <f t="shared" si="11"/>
        <v>0</v>
      </c>
      <c r="BD21" s="19">
        <f t="shared" si="11"/>
        <v>0</v>
      </c>
      <c r="BE21" s="19">
        <f t="shared" si="11"/>
        <v>0</v>
      </c>
      <c r="BF21" s="19">
        <f t="shared" si="11"/>
        <v>0</v>
      </c>
      <c r="BG21" s="19">
        <f t="shared" si="11"/>
        <v>0</v>
      </c>
      <c r="BH21" s="9"/>
      <c r="BI21" s="9"/>
      <c r="BJ21" s="9"/>
      <c r="BK21" s="9"/>
      <c r="BL21" s="9"/>
    </row>
    <row r="22" spans="1:64" ht="39.950000000000003" customHeight="1" x14ac:dyDescent="0.25">
      <c r="B22" s="8">
        <f t="shared" ref="B22:B30" si="12">IF(AND(D22&lt;&gt;"",OR(F22="",G22="")),1,0)</f>
        <v>0</v>
      </c>
      <c r="C22" s="8">
        <f t="shared" ref="C22:C30" si="13">IF(AND(D22&lt;&gt;"",F22&gt;G22),1,0)</f>
        <v>0</v>
      </c>
      <c r="D22" s="163" t="str">
        <f>IF(AUXILIAR!AC28="","",UPPER(AUXILIAR!AC28))</f>
        <v/>
      </c>
      <c r="E22" s="164" t="str">
        <f t="shared" si="8"/>
        <v/>
      </c>
      <c r="F22" s="165" t="str">
        <f t="shared" si="9"/>
        <v/>
      </c>
      <c r="G22" s="165" t="str">
        <f t="shared" si="10"/>
        <v/>
      </c>
      <c r="H22" s="21"/>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8"/>
      <c r="AH22" s="19">
        <f t="shared" ref="AH22:AH30" si="14">IF(AND(D22&lt;&gt;"",OR(F22="",G22="")),1,SUM(AI22:BG22))</f>
        <v>0</v>
      </c>
      <c r="AI22" s="19">
        <f t="shared" ref="AI22:AI30" si="15">IF(AND(H22&gt;0,OR(H$19&lt;$F22,H$19&gt;$G22)),1,0)</f>
        <v>0</v>
      </c>
      <c r="AJ22" s="19">
        <f t="shared" ref="AJ22:AJ30" si="16">IF(AND(I22&gt;0,OR(I$19&lt;$F22,I$19&gt;$G22)),1,0)</f>
        <v>0</v>
      </c>
      <c r="AK22" s="19">
        <f t="shared" ref="AK22:AK30" si="17">IF(AND(J22&gt;0,OR(J$19&lt;$F22,J$19&gt;$G22)),1,0)</f>
        <v>0</v>
      </c>
      <c r="AL22" s="19">
        <f t="shared" ref="AL22:AL30" si="18">IF(AND(K22&gt;0,OR(K$19&lt;$F22,K$19&gt;$G22)),1,0)</f>
        <v>0</v>
      </c>
      <c r="AM22" s="19">
        <f t="shared" ref="AM22:AM30" si="19">IF(AND(L22&gt;0,OR(L$19&lt;$F22,L$19&gt;$G22)),1,0)</f>
        <v>0</v>
      </c>
      <c r="AN22" s="19">
        <f t="shared" ref="AN22:AN30" si="20">IF(AND(M22&gt;0,OR(M$19&lt;$F22,M$19&gt;$G22)),1,0)</f>
        <v>0</v>
      </c>
      <c r="AO22" s="19">
        <f t="shared" ref="AO22:AO30" si="21">IF(AND(N22&gt;0,OR(N$19&lt;$F22,N$19&gt;$G22)),1,0)</f>
        <v>0</v>
      </c>
      <c r="AP22" s="19">
        <f t="shared" ref="AP22:AP30" si="22">IF(AND(O22&gt;0,OR(O$19&lt;$F22,O$19&gt;$G22)),1,0)</f>
        <v>0</v>
      </c>
      <c r="AQ22" s="19">
        <f t="shared" ref="AQ22:AQ30" si="23">IF(AND(P22&gt;0,OR(P$19&lt;$F22,P$19&gt;$G22)),1,0)</f>
        <v>0</v>
      </c>
      <c r="AR22" s="19">
        <f t="shared" ref="AR22:AR30" si="24">IF(AND(Q22&gt;0,OR(Q$19&lt;$F22,Q$19&gt;$G22)),1,0)</f>
        <v>0</v>
      </c>
      <c r="AS22" s="19">
        <f t="shared" ref="AS22:AS30" si="25">IF(AND(R22&gt;0,OR(R$19&lt;$F22,R$19&gt;$G22)),1,0)</f>
        <v>0</v>
      </c>
      <c r="AT22" s="19">
        <f t="shared" ref="AT22:AT30" si="26">IF(AND(S22&gt;0,OR(S$19&lt;$F22,S$19&gt;$G22)),1,0)</f>
        <v>0</v>
      </c>
      <c r="AU22" s="19">
        <f t="shared" ref="AU22:AU30" si="27">IF(AND(T22&gt;0,OR(T$19&lt;$F22,T$19&gt;$G22)),1,0)</f>
        <v>0</v>
      </c>
      <c r="AV22" s="19">
        <f t="shared" ref="AV22:AV30" si="28">IF(AND(U22&gt;0,OR(U$19&lt;$F22,U$19&gt;$G22)),1,0)</f>
        <v>0</v>
      </c>
      <c r="AW22" s="19">
        <f t="shared" ref="AW22:AW30" si="29">IF(AND(V22&gt;0,OR(V$19&lt;$F22,V$19&gt;$G22)),1,0)</f>
        <v>0</v>
      </c>
      <c r="AX22" s="19">
        <f t="shared" ref="AX22:AX30" si="30">IF(AND(W22&gt;0,OR(W$19&lt;$F22,W$19&gt;$G22)),1,0)</f>
        <v>0</v>
      </c>
      <c r="AY22" s="19">
        <f t="shared" ref="AY22:AY30" si="31">IF(AND(X22&gt;0,OR(X$19&lt;$F22,X$19&gt;$G22)),1,0)</f>
        <v>0</v>
      </c>
      <c r="AZ22" s="19">
        <f t="shared" ref="AZ22:AZ30" si="32">IF(AND(Y22&gt;0,OR(Y$19&lt;$F22,Y$19&gt;$G22)),1,0)</f>
        <v>0</v>
      </c>
      <c r="BA22" s="19">
        <f t="shared" ref="BA22:BA30" si="33">IF(AND(Z22&gt;0,OR(Z$19&lt;$F22,Z$19&gt;$G22)),1,0)</f>
        <v>0</v>
      </c>
      <c r="BB22" s="19">
        <f t="shared" ref="BB22:BB30" si="34">IF(AND(AA22&gt;0,OR(AA$19&lt;$F22,AA$19&gt;$G22)),1,0)</f>
        <v>0</v>
      </c>
      <c r="BC22" s="19">
        <f t="shared" ref="BC22:BC30" si="35">IF(AND(AB22&gt;0,OR(AB$19&lt;$F22,AB$19&gt;$G22)),1,0)</f>
        <v>0</v>
      </c>
      <c r="BD22" s="19">
        <f t="shared" ref="BD22:BD30" si="36">IF(AND(AC22&gt;0,OR(AC$19&lt;$F22,AC$19&gt;$G22)),1,0)</f>
        <v>0</v>
      </c>
      <c r="BE22" s="19">
        <f t="shared" ref="BE22:BE30" si="37">IF(AND(AD22&gt;0,OR(AD$19&lt;$F22,AD$19&gt;$G22)),1,0)</f>
        <v>0</v>
      </c>
      <c r="BF22" s="19">
        <f t="shared" ref="BF22:BF30" si="38">IF(AND(AE22&gt;0,OR(AE$19&lt;$F22,AE$19&gt;$G22)),1,0)</f>
        <v>0</v>
      </c>
      <c r="BG22" s="19">
        <f t="shared" ref="BG22:BG30" si="39">IF(AND(AF22&gt;0,OR(AF$19&lt;$F22,AF$19&gt;$G22)),1,0)</f>
        <v>0</v>
      </c>
    </row>
    <row r="23" spans="1:64" ht="39.950000000000003" customHeight="1" x14ac:dyDescent="0.25">
      <c r="B23" s="8">
        <f t="shared" si="12"/>
        <v>0</v>
      </c>
      <c r="C23" s="8">
        <f t="shared" si="13"/>
        <v>0</v>
      </c>
      <c r="D23" s="163" t="str">
        <f>IF(AUXILIAR!AC29="","",UPPER(AUXILIAR!AC29))</f>
        <v/>
      </c>
      <c r="E23" s="164" t="str">
        <f t="shared" si="8"/>
        <v/>
      </c>
      <c r="F23" s="165" t="str">
        <f t="shared" si="9"/>
        <v/>
      </c>
      <c r="G23" s="165" t="str">
        <f t="shared" si="10"/>
        <v/>
      </c>
      <c r="H23" s="21"/>
      <c r="I23" s="22"/>
      <c r="J23" s="22"/>
      <c r="K23" s="22"/>
      <c r="L23" s="22"/>
      <c r="M23" s="22"/>
      <c r="N23" s="22"/>
      <c r="O23" s="23"/>
      <c r="P23" s="22"/>
      <c r="Q23" s="22"/>
      <c r="R23" s="22"/>
      <c r="S23" s="22"/>
      <c r="T23" s="22"/>
      <c r="U23" s="22"/>
      <c r="V23" s="22"/>
      <c r="W23" s="22"/>
      <c r="X23" s="22"/>
      <c r="Y23" s="22"/>
      <c r="Z23" s="22"/>
      <c r="AA23" s="22"/>
      <c r="AB23" s="22"/>
      <c r="AC23" s="22"/>
      <c r="AD23" s="22"/>
      <c r="AE23" s="22"/>
      <c r="AF23" s="22"/>
      <c r="AG23" s="8"/>
      <c r="AH23" s="19">
        <f t="shared" si="14"/>
        <v>0</v>
      </c>
      <c r="AI23" s="19">
        <f t="shared" si="15"/>
        <v>0</v>
      </c>
      <c r="AJ23" s="19">
        <f t="shared" si="16"/>
        <v>0</v>
      </c>
      <c r="AK23" s="19">
        <f t="shared" si="17"/>
        <v>0</v>
      </c>
      <c r="AL23" s="19">
        <f t="shared" si="18"/>
        <v>0</v>
      </c>
      <c r="AM23" s="19">
        <f t="shared" si="19"/>
        <v>0</v>
      </c>
      <c r="AN23" s="19">
        <f t="shared" si="20"/>
        <v>0</v>
      </c>
      <c r="AO23" s="19">
        <f t="shared" si="21"/>
        <v>0</v>
      </c>
      <c r="AP23" s="19">
        <f t="shared" si="22"/>
        <v>0</v>
      </c>
      <c r="AQ23" s="19">
        <f t="shared" si="23"/>
        <v>0</v>
      </c>
      <c r="AR23" s="19">
        <f t="shared" si="24"/>
        <v>0</v>
      </c>
      <c r="AS23" s="19">
        <f t="shared" si="25"/>
        <v>0</v>
      </c>
      <c r="AT23" s="19">
        <f t="shared" si="26"/>
        <v>0</v>
      </c>
      <c r="AU23" s="19">
        <f t="shared" si="27"/>
        <v>0</v>
      </c>
      <c r="AV23" s="19">
        <f t="shared" si="28"/>
        <v>0</v>
      </c>
      <c r="AW23" s="19">
        <f t="shared" si="29"/>
        <v>0</v>
      </c>
      <c r="AX23" s="19">
        <f t="shared" si="30"/>
        <v>0</v>
      </c>
      <c r="AY23" s="19">
        <f t="shared" si="31"/>
        <v>0</v>
      </c>
      <c r="AZ23" s="19">
        <f t="shared" si="32"/>
        <v>0</v>
      </c>
      <c r="BA23" s="19">
        <f t="shared" si="33"/>
        <v>0</v>
      </c>
      <c r="BB23" s="19">
        <f t="shared" si="34"/>
        <v>0</v>
      </c>
      <c r="BC23" s="19">
        <f t="shared" si="35"/>
        <v>0</v>
      </c>
      <c r="BD23" s="19">
        <f t="shared" si="36"/>
        <v>0</v>
      </c>
      <c r="BE23" s="19">
        <f t="shared" si="37"/>
        <v>0</v>
      </c>
      <c r="BF23" s="19">
        <f t="shared" si="38"/>
        <v>0</v>
      </c>
      <c r="BG23" s="19">
        <f t="shared" si="39"/>
        <v>0</v>
      </c>
    </row>
    <row r="24" spans="1:64" ht="39.950000000000003" customHeight="1" x14ac:dyDescent="0.25">
      <c r="B24" s="8">
        <f t="shared" si="12"/>
        <v>0</v>
      </c>
      <c r="C24" s="8">
        <f t="shared" si="13"/>
        <v>0</v>
      </c>
      <c r="D24" s="163" t="str">
        <f>IF(AUXILIAR!AC30="","",UPPER(AUXILIAR!AC30))</f>
        <v/>
      </c>
      <c r="E24" s="164" t="str">
        <f t="shared" si="8"/>
        <v/>
      </c>
      <c r="F24" s="165" t="str">
        <f t="shared" si="9"/>
        <v/>
      </c>
      <c r="G24" s="165" t="str">
        <f t="shared" si="1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8"/>
      <c r="AH24" s="19">
        <f t="shared" si="14"/>
        <v>0</v>
      </c>
      <c r="AI24" s="19">
        <f t="shared" si="15"/>
        <v>0</v>
      </c>
      <c r="AJ24" s="19">
        <f t="shared" si="16"/>
        <v>0</v>
      </c>
      <c r="AK24" s="19">
        <f t="shared" si="17"/>
        <v>0</v>
      </c>
      <c r="AL24" s="19">
        <f t="shared" si="18"/>
        <v>0</v>
      </c>
      <c r="AM24" s="19">
        <f t="shared" si="19"/>
        <v>0</v>
      </c>
      <c r="AN24" s="19">
        <f t="shared" si="20"/>
        <v>0</v>
      </c>
      <c r="AO24" s="19">
        <f t="shared" si="21"/>
        <v>0</v>
      </c>
      <c r="AP24" s="19">
        <f t="shared" si="22"/>
        <v>0</v>
      </c>
      <c r="AQ24" s="19">
        <f t="shared" si="23"/>
        <v>0</v>
      </c>
      <c r="AR24" s="19">
        <f t="shared" si="24"/>
        <v>0</v>
      </c>
      <c r="AS24" s="19">
        <f t="shared" si="25"/>
        <v>0</v>
      </c>
      <c r="AT24" s="19">
        <f t="shared" si="26"/>
        <v>0</v>
      </c>
      <c r="AU24" s="19">
        <f t="shared" si="27"/>
        <v>0</v>
      </c>
      <c r="AV24" s="19">
        <f t="shared" si="28"/>
        <v>0</v>
      </c>
      <c r="AW24" s="19">
        <f t="shared" si="29"/>
        <v>0</v>
      </c>
      <c r="AX24" s="19">
        <f t="shared" si="30"/>
        <v>0</v>
      </c>
      <c r="AY24" s="19">
        <f t="shared" si="31"/>
        <v>0</v>
      </c>
      <c r="AZ24" s="19">
        <f t="shared" si="32"/>
        <v>0</v>
      </c>
      <c r="BA24" s="19">
        <f t="shared" si="33"/>
        <v>0</v>
      </c>
      <c r="BB24" s="19">
        <f t="shared" si="34"/>
        <v>0</v>
      </c>
      <c r="BC24" s="19">
        <f t="shared" si="35"/>
        <v>0</v>
      </c>
      <c r="BD24" s="19">
        <f t="shared" si="36"/>
        <v>0</v>
      </c>
      <c r="BE24" s="19">
        <f t="shared" si="37"/>
        <v>0</v>
      </c>
      <c r="BF24" s="19">
        <f t="shared" si="38"/>
        <v>0</v>
      </c>
      <c r="BG24" s="19">
        <f t="shared" si="39"/>
        <v>0</v>
      </c>
    </row>
    <row r="25" spans="1:64" ht="39.950000000000003" customHeight="1" x14ac:dyDescent="0.25">
      <c r="B25" s="8">
        <f t="shared" si="12"/>
        <v>0</v>
      </c>
      <c r="C25" s="8">
        <f t="shared" si="13"/>
        <v>0</v>
      </c>
      <c r="D25" s="163" t="str">
        <f>IF(AUXILIAR!AC31="","",UPPER(AUXILIAR!AC31))</f>
        <v/>
      </c>
      <c r="E25" s="164" t="str">
        <f t="shared" si="8"/>
        <v/>
      </c>
      <c r="F25" s="165" t="str">
        <f t="shared" si="9"/>
        <v/>
      </c>
      <c r="G25" s="165" t="str">
        <f t="shared" si="1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8"/>
      <c r="AH25" s="19">
        <f t="shared" si="14"/>
        <v>0</v>
      </c>
      <c r="AI25" s="19">
        <f t="shared" si="15"/>
        <v>0</v>
      </c>
      <c r="AJ25" s="19">
        <f t="shared" si="16"/>
        <v>0</v>
      </c>
      <c r="AK25" s="19">
        <f t="shared" si="17"/>
        <v>0</v>
      </c>
      <c r="AL25" s="19">
        <f t="shared" si="18"/>
        <v>0</v>
      </c>
      <c r="AM25" s="19">
        <f t="shared" si="19"/>
        <v>0</v>
      </c>
      <c r="AN25" s="19">
        <f t="shared" si="20"/>
        <v>0</v>
      </c>
      <c r="AO25" s="19">
        <f t="shared" si="21"/>
        <v>0</v>
      </c>
      <c r="AP25" s="19">
        <f t="shared" si="22"/>
        <v>0</v>
      </c>
      <c r="AQ25" s="19">
        <f t="shared" si="23"/>
        <v>0</v>
      </c>
      <c r="AR25" s="19">
        <f t="shared" si="24"/>
        <v>0</v>
      </c>
      <c r="AS25" s="19">
        <f t="shared" si="25"/>
        <v>0</v>
      </c>
      <c r="AT25" s="19">
        <f t="shared" si="26"/>
        <v>0</v>
      </c>
      <c r="AU25" s="19">
        <f t="shared" si="27"/>
        <v>0</v>
      </c>
      <c r="AV25" s="19">
        <f t="shared" si="28"/>
        <v>0</v>
      </c>
      <c r="AW25" s="19">
        <f t="shared" si="29"/>
        <v>0</v>
      </c>
      <c r="AX25" s="19">
        <f t="shared" si="30"/>
        <v>0</v>
      </c>
      <c r="AY25" s="19">
        <f t="shared" si="31"/>
        <v>0</v>
      </c>
      <c r="AZ25" s="19">
        <f t="shared" si="32"/>
        <v>0</v>
      </c>
      <c r="BA25" s="19">
        <f t="shared" si="33"/>
        <v>0</v>
      </c>
      <c r="BB25" s="19">
        <f t="shared" si="34"/>
        <v>0</v>
      </c>
      <c r="BC25" s="19">
        <f t="shared" si="35"/>
        <v>0</v>
      </c>
      <c r="BD25" s="19">
        <f t="shared" si="36"/>
        <v>0</v>
      </c>
      <c r="BE25" s="19">
        <f t="shared" si="37"/>
        <v>0</v>
      </c>
      <c r="BF25" s="19">
        <f t="shared" si="38"/>
        <v>0</v>
      </c>
      <c r="BG25" s="19">
        <f t="shared" si="39"/>
        <v>0</v>
      </c>
    </row>
    <row r="26" spans="1:64" ht="39.950000000000003" customHeight="1" x14ac:dyDescent="0.25">
      <c r="B26" s="8">
        <f t="shared" si="12"/>
        <v>0</v>
      </c>
      <c r="C26" s="8">
        <f t="shared" si="13"/>
        <v>0</v>
      </c>
      <c r="D26" s="163" t="str">
        <f>IF(AUXILIAR!AC32="","",UPPER(AUXILIAR!AC32))</f>
        <v/>
      </c>
      <c r="E26" s="164" t="str">
        <f t="shared" si="8"/>
        <v/>
      </c>
      <c r="F26" s="165" t="str">
        <f t="shared" si="9"/>
        <v/>
      </c>
      <c r="G26" s="165" t="str">
        <f t="shared" si="10"/>
        <v/>
      </c>
      <c r="H26" s="21"/>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8"/>
      <c r="AH26" s="19">
        <f t="shared" si="14"/>
        <v>0</v>
      </c>
      <c r="AI26" s="19">
        <f t="shared" si="15"/>
        <v>0</v>
      </c>
      <c r="AJ26" s="19">
        <f t="shared" si="16"/>
        <v>0</v>
      </c>
      <c r="AK26" s="19">
        <f t="shared" si="17"/>
        <v>0</v>
      </c>
      <c r="AL26" s="19">
        <f t="shared" si="18"/>
        <v>0</v>
      </c>
      <c r="AM26" s="19">
        <f t="shared" si="19"/>
        <v>0</v>
      </c>
      <c r="AN26" s="19">
        <f t="shared" si="20"/>
        <v>0</v>
      </c>
      <c r="AO26" s="19">
        <f t="shared" si="21"/>
        <v>0</v>
      </c>
      <c r="AP26" s="19">
        <f t="shared" si="22"/>
        <v>0</v>
      </c>
      <c r="AQ26" s="19">
        <f t="shared" si="23"/>
        <v>0</v>
      </c>
      <c r="AR26" s="19">
        <f t="shared" si="24"/>
        <v>0</v>
      </c>
      <c r="AS26" s="19">
        <f t="shared" si="25"/>
        <v>0</v>
      </c>
      <c r="AT26" s="19">
        <f t="shared" si="26"/>
        <v>0</v>
      </c>
      <c r="AU26" s="19">
        <f t="shared" si="27"/>
        <v>0</v>
      </c>
      <c r="AV26" s="19">
        <f t="shared" si="28"/>
        <v>0</v>
      </c>
      <c r="AW26" s="19">
        <f t="shared" si="29"/>
        <v>0</v>
      </c>
      <c r="AX26" s="19">
        <f t="shared" si="30"/>
        <v>0</v>
      </c>
      <c r="AY26" s="19">
        <f t="shared" si="31"/>
        <v>0</v>
      </c>
      <c r="AZ26" s="19">
        <f t="shared" si="32"/>
        <v>0</v>
      </c>
      <c r="BA26" s="19">
        <f t="shared" si="33"/>
        <v>0</v>
      </c>
      <c r="BB26" s="19">
        <f t="shared" si="34"/>
        <v>0</v>
      </c>
      <c r="BC26" s="19">
        <f t="shared" si="35"/>
        <v>0</v>
      </c>
      <c r="BD26" s="19">
        <f t="shared" si="36"/>
        <v>0</v>
      </c>
      <c r="BE26" s="19">
        <f t="shared" si="37"/>
        <v>0</v>
      </c>
      <c r="BF26" s="19">
        <f t="shared" si="38"/>
        <v>0</v>
      </c>
      <c r="BG26" s="19">
        <f t="shared" si="39"/>
        <v>0</v>
      </c>
    </row>
    <row r="27" spans="1:64" ht="39.950000000000003" customHeight="1" x14ac:dyDescent="0.25">
      <c r="B27" s="8">
        <f t="shared" si="12"/>
        <v>0</v>
      </c>
      <c r="C27" s="8">
        <f t="shared" si="13"/>
        <v>0</v>
      </c>
      <c r="D27" s="163" t="str">
        <f>IF(AUXILIAR!AC33="","",UPPER(AUXILIAR!AC33))</f>
        <v/>
      </c>
      <c r="E27" s="164" t="str">
        <f t="shared" si="8"/>
        <v/>
      </c>
      <c r="F27" s="165" t="str">
        <f t="shared" si="9"/>
        <v/>
      </c>
      <c r="G27" s="165" t="str">
        <f t="shared" si="10"/>
        <v/>
      </c>
      <c r="H27" s="21"/>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8"/>
      <c r="AH27" s="19">
        <f t="shared" si="14"/>
        <v>0</v>
      </c>
      <c r="AI27" s="19">
        <f t="shared" si="15"/>
        <v>0</v>
      </c>
      <c r="AJ27" s="19">
        <f t="shared" si="16"/>
        <v>0</v>
      </c>
      <c r="AK27" s="19">
        <f t="shared" si="17"/>
        <v>0</v>
      </c>
      <c r="AL27" s="19">
        <f t="shared" si="18"/>
        <v>0</v>
      </c>
      <c r="AM27" s="19">
        <f t="shared" si="19"/>
        <v>0</v>
      </c>
      <c r="AN27" s="19">
        <f t="shared" si="20"/>
        <v>0</v>
      </c>
      <c r="AO27" s="19">
        <f t="shared" si="21"/>
        <v>0</v>
      </c>
      <c r="AP27" s="19">
        <f t="shared" si="22"/>
        <v>0</v>
      </c>
      <c r="AQ27" s="19">
        <f t="shared" si="23"/>
        <v>0</v>
      </c>
      <c r="AR27" s="19">
        <f t="shared" si="24"/>
        <v>0</v>
      </c>
      <c r="AS27" s="19">
        <f t="shared" si="25"/>
        <v>0</v>
      </c>
      <c r="AT27" s="19">
        <f t="shared" si="26"/>
        <v>0</v>
      </c>
      <c r="AU27" s="19">
        <f t="shared" si="27"/>
        <v>0</v>
      </c>
      <c r="AV27" s="19">
        <f t="shared" si="28"/>
        <v>0</v>
      </c>
      <c r="AW27" s="19">
        <f t="shared" si="29"/>
        <v>0</v>
      </c>
      <c r="AX27" s="19">
        <f t="shared" si="30"/>
        <v>0</v>
      </c>
      <c r="AY27" s="19">
        <f t="shared" si="31"/>
        <v>0</v>
      </c>
      <c r="AZ27" s="19">
        <f t="shared" si="32"/>
        <v>0</v>
      </c>
      <c r="BA27" s="19">
        <f t="shared" si="33"/>
        <v>0</v>
      </c>
      <c r="BB27" s="19">
        <f t="shared" si="34"/>
        <v>0</v>
      </c>
      <c r="BC27" s="19">
        <f t="shared" si="35"/>
        <v>0</v>
      </c>
      <c r="BD27" s="19">
        <f t="shared" si="36"/>
        <v>0</v>
      </c>
      <c r="BE27" s="19">
        <f t="shared" si="37"/>
        <v>0</v>
      </c>
      <c r="BF27" s="19">
        <f t="shared" si="38"/>
        <v>0</v>
      </c>
      <c r="BG27" s="19">
        <f t="shared" si="39"/>
        <v>0</v>
      </c>
    </row>
    <row r="28" spans="1:64" ht="39.950000000000003" customHeight="1" x14ac:dyDescent="0.25">
      <c r="B28" s="8">
        <f t="shared" si="12"/>
        <v>0</v>
      </c>
      <c r="C28" s="8">
        <f t="shared" si="13"/>
        <v>0</v>
      </c>
      <c r="D28" s="163" t="str">
        <f>IF(AUXILIAR!AC34="","",UPPER(AUXILIAR!AC34))</f>
        <v/>
      </c>
      <c r="E28" s="164" t="str">
        <f t="shared" si="8"/>
        <v/>
      </c>
      <c r="F28" s="165" t="str">
        <f t="shared" si="9"/>
        <v/>
      </c>
      <c r="G28" s="165" t="str">
        <f t="shared" si="10"/>
        <v/>
      </c>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8"/>
      <c r="AH28" s="19">
        <f t="shared" si="14"/>
        <v>0</v>
      </c>
      <c r="AI28" s="19">
        <f t="shared" si="15"/>
        <v>0</v>
      </c>
      <c r="AJ28" s="19">
        <f t="shared" si="16"/>
        <v>0</v>
      </c>
      <c r="AK28" s="19">
        <f t="shared" si="17"/>
        <v>0</v>
      </c>
      <c r="AL28" s="19">
        <f t="shared" si="18"/>
        <v>0</v>
      </c>
      <c r="AM28" s="19">
        <f t="shared" si="19"/>
        <v>0</v>
      </c>
      <c r="AN28" s="19">
        <f t="shared" si="20"/>
        <v>0</v>
      </c>
      <c r="AO28" s="19">
        <f t="shared" si="21"/>
        <v>0</v>
      </c>
      <c r="AP28" s="19">
        <f t="shared" si="22"/>
        <v>0</v>
      </c>
      <c r="AQ28" s="19">
        <f t="shared" si="23"/>
        <v>0</v>
      </c>
      <c r="AR28" s="19">
        <f t="shared" si="24"/>
        <v>0</v>
      </c>
      <c r="AS28" s="19">
        <f t="shared" si="25"/>
        <v>0</v>
      </c>
      <c r="AT28" s="19">
        <f t="shared" si="26"/>
        <v>0</v>
      </c>
      <c r="AU28" s="19">
        <f t="shared" si="27"/>
        <v>0</v>
      </c>
      <c r="AV28" s="19">
        <f t="shared" si="28"/>
        <v>0</v>
      </c>
      <c r="AW28" s="19">
        <f t="shared" si="29"/>
        <v>0</v>
      </c>
      <c r="AX28" s="19">
        <f t="shared" si="30"/>
        <v>0</v>
      </c>
      <c r="AY28" s="19">
        <f t="shared" si="31"/>
        <v>0</v>
      </c>
      <c r="AZ28" s="19">
        <f t="shared" si="32"/>
        <v>0</v>
      </c>
      <c r="BA28" s="19">
        <f t="shared" si="33"/>
        <v>0</v>
      </c>
      <c r="BB28" s="19">
        <f t="shared" si="34"/>
        <v>0</v>
      </c>
      <c r="BC28" s="19">
        <f t="shared" si="35"/>
        <v>0</v>
      </c>
      <c r="BD28" s="19">
        <f t="shared" si="36"/>
        <v>0</v>
      </c>
      <c r="BE28" s="19">
        <f t="shared" si="37"/>
        <v>0</v>
      </c>
      <c r="BF28" s="19">
        <f t="shared" si="38"/>
        <v>0</v>
      </c>
      <c r="BG28" s="19">
        <f t="shared" si="39"/>
        <v>0</v>
      </c>
    </row>
    <row r="29" spans="1:64" ht="39.950000000000003" customHeight="1" x14ac:dyDescent="0.25">
      <c r="B29" s="8">
        <f t="shared" si="12"/>
        <v>0</v>
      </c>
      <c r="C29" s="8">
        <f t="shared" si="13"/>
        <v>0</v>
      </c>
      <c r="D29" s="163" t="str">
        <f>IF(AUXILIAR!AC35="","",UPPER(AUXILIAR!AC35))</f>
        <v/>
      </c>
      <c r="E29" s="164" t="str">
        <f t="shared" si="8"/>
        <v/>
      </c>
      <c r="F29" s="165" t="str">
        <f t="shared" si="9"/>
        <v/>
      </c>
      <c r="G29" s="165" t="str">
        <f t="shared" si="10"/>
        <v/>
      </c>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8"/>
      <c r="AH29" s="19">
        <f t="shared" si="14"/>
        <v>0</v>
      </c>
      <c r="AI29" s="19">
        <f t="shared" si="15"/>
        <v>0</v>
      </c>
      <c r="AJ29" s="19">
        <f t="shared" si="16"/>
        <v>0</v>
      </c>
      <c r="AK29" s="19">
        <f t="shared" si="17"/>
        <v>0</v>
      </c>
      <c r="AL29" s="19">
        <f t="shared" si="18"/>
        <v>0</v>
      </c>
      <c r="AM29" s="19">
        <f t="shared" si="19"/>
        <v>0</v>
      </c>
      <c r="AN29" s="19">
        <f t="shared" si="20"/>
        <v>0</v>
      </c>
      <c r="AO29" s="19">
        <f t="shared" si="21"/>
        <v>0</v>
      </c>
      <c r="AP29" s="19">
        <f t="shared" si="22"/>
        <v>0</v>
      </c>
      <c r="AQ29" s="19">
        <f t="shared" si="23"/>
        <v>0</v>
      </c>
      <c r="AR29" s="19">
        <f t="shared" si="24"/>
        <v>0</v>
      </c>
      <c r="AS29" s="19">
        <f t="shared" si="25"/>
        <v>0</v>
      </c>
      <c r="AT29" s="19">
        <f t="shared" si="26"/>
        <v>0</v>
      </c>
      <c r="AU29" s="19">
        <f t="shared" si="27"/>
        <v>0</v>
      </c>
      <c r="AV29" s="19">
        <f t="shared" si="28"/>
        <v>0</v>
      </c>
      <c r="AW29" s="19">
        <f t="shared" si="29"/>
        <v>0</v>
      </c>
      <c r="AX29" s="19">
        <f t="shared" si="30"/>
        <v>0</v>
      </c>
      <c r="AY29" s="19">
        <f t="shared" si="31"/>
        <v>0</v>
      </c>
      <c r="AZ29" s="19">
        <f t="shared" si="32"/>
        <v>0</v>
      </c>
      <c r="BA29" s="19">
        <f t="shared" si="33"/>
        <v>0</v>
      </c>
      <c r="BB29" s="19">
        <f t="shared" si="34"/>
        <v>0</v>
      </c>
      <c r="BC29" s="19">
        <f t="shared" si="35"/>
        <v>0</v>
      </c>
      <c r="BD29" s="19">
        <f t="shared" si="36"/>
        <v>0</v>
      </c>
      <c r="BE29" s="19">
        <f t="shared" si="37"/>
        <v>0</v>
      </c>
      <c r="BF29" s="19">
        <f t="shared" si="38"/>
        <v>0</v>
      </c>
      <c r="BG29" s="19">
        <f t="shared" si="39"/>
        <v>0</v>
      </c>
    </row>
    <row r="30" spans="1:64" ht="39.950000000000003" customHeight="1" x14ac:dyDescent="0.25">
      <c r="B30" s="8">
        <f t="shared" si="12"/>
        <v>0</v>
      </c>
      <c r="C30" s="8">
        <f t="shared" si="13"/>
        <v>0</v>
      </c>
      <c r="D30" s="163" t="str">
        <f>IF(AUXILIAR!AC36="","",UPPER(AUXILIAR!AC36))</f>
        <v/>
      </c>
      <c r="E30" s="164" t="str">
        <f t="shared" si="8"/>
        <v/>
      </c>
      <c r="F30" s="165" t="str">
        <f t="shared" si="9"/>
        <v/>
      </c>
      <c r="G30" s="165" t="str">
        <f t="shared" si="10"/>
        <v/>
      </c>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8"/>
      <c r="AH30" s="19">
        <f t="shared" si="14"/>
        <v>0</v>
      </c>
      <c r="AI30" s="19">
        <f t="shared" si="15"/>
        <v>0</v>
      </c>
      <c r="AJ30" s="19">
        <f t="shared" si="16"/>
        <v>0</v>
      </c>
      <c r="AK30" s="19">
        <f t="shared" si="17"/>
        <v>0</v>
      </c>
      <c r="AL30" s="19">
        <f t="shared" si="18"/>
        <v>0</v>
      </c>
      <c r="AM30" s="19">
        <f t="shared" si="19"/>
        <v>0</v>
      </c>
      <c r="AN30" s="19">
        <f t="shared" si="20"/>
        <v>0</v>
      </c>
      <c r="AO30" s="19">
        <f t="shared" si="21"/>
        <v>0</v>
      </c>
      <c r="AP30" s="19">
        <f t="shared" si="22"/>
        <v>0</v>
      </c>
      <c r="AQ30" s="19">
        <f t="shared" si="23"/>
        <v>0</v>
      </c>
      <c r="AR30" s="19">
        <f t="shared" si="24"/>
        <v>0</v>
      </c>
      <c r="AS30" s="19">
        <f t="shared" si="25"/>
        <v>0</v>
      </c>
      <c r="AT30" s="19">
        <f t="shared" si="26"/>
        <v>0</v>
      </c>
      <c r="AU30" s="19">
        <f t="shared" si="27"/>
        <v>0</v>
      </c>
      <c r="AV30" s="19">
        <f t="shared" si="28"/>
        <v>0</v>
      </c>
      <c r="AW30" s="19">
        <f t="shared" si="29"/>
        <v>0</v>
      </c>
      <c r="AX30" s="19">
        <f t="shared" si="30"/>
        <v>0</v>
      </c>
      <c r="AY30" s="19">
        <f t="shared" si="31"/>
        <v>0</v>
      </c>
      <c r="AZ30" s="19">
        <f t="shared" si="32"/>
        <v>0</v>
      </c>
      <c r="BA30" s="19">
        <f t="shared" si="33"/>
        <v>0</v>
      </c>
      <c r="BB30" s="19">
        <f t="shared" si="34"/>
        <v>0</v>
      </c>
      <c r="BC30" s="19">
        <f t="shared" si="35"/>
        <v>0</v>
      </c>
      <c r="BD30" s="19">
        <f t="shared" si="36"/>
        <v>0</v>
      </c>
      <c r="BE30" s="19">
        <f t="shared" si="37"/>
        <v>0</v>
      </c>
      <c r="BF30" s="19">
        <f t="shared" si="38"/>
        <v>0</v>
      </c>
      <c r="BG30" s="19">
        <f t="shared" si="39"/>
        <v>0</v>
      </c>
    </row>
    <row r="31" spans="1:64" ht="15" customHeight="1" x14ac:dyDescent="0.25">
      <c r="D31" s="16"/>
      <c r="E31" s="17"/>
      <c r="F31" s="18"/>
      <c r="G31" s="18"/>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8"/>
      <c r="AT31" s="8"/>
      <c r="AU31" s="8"/>
      <c r="AV31" s="8"/>
      <c r="AW31" s="8"/>
      <c r="AX31" s="8"/>
      <c r="AY31" s="8"/>
      <c r="AZ31" s="8"/>
      <c r="BA31" s="8"/>
      <c r="BB31" s="8"/>
      <c r="BC31" s="8"/>
      <c r="BD31" s="8"/>
      <c r="BE31" s="8"/>
      <c r="BF31" s="8"/>
      <c r="BG31" s="8"/>
    </row>
    <row r="32" spans="1:64" ht="15" customHeight="1" x14ac:dyDescent="0.25">
      <c r="A32" s="9"/>
      <c r="B32" s="9"/>
      <c r="C32" s="9"/>
      <c r="AG32" s="8"/>
    </row>
    <row r="33" spans="32:33" ht="15" customHeight="1" x14ac:dyDescent="0.25">
      <c r="AG33" s="8"/>
    </row>
    <row r="34" spans="32:33" ht="15" customHeight="1" x14ac:dyDescent="0.25"/>
    <row r="35" spans="32:33" ht="15" customHeight="1" x14ac:dyDescent="0.25"/>
    <row r="36" spans="32:33" ht="15" customHeight="1" x14ac:dyDescent="0.25">
      <c r="AG36" s="20"/>
    </row>
    <row r="37" spans="32:33" ht="15" customHeight="1" x14ac:dyDescent="0.25">
      <c r="AF37" s="20" t="s">
        <v>101</v>
      </c>
    </row>
    <row r="38" spans="32:33" ht="15" customHeight="1" x14ac:dyDescent="0.25"/>
  </sheetData>
  <sheetProtection algorithmName="SHA-512" hashValue="zzDG6uyI74PewCkFYp1RR3n5ICD1GvbDeDC6z0vhA7TcWTNVkBscIugYkmx3wrkYVLx2RvJde/FoIQ3B0/U95Q==" saltValue="Yakb7LhhtnuoERDzK5jEBg==" spinCount="100000" sheet="1" objects="1" scenarios="1"/>
  <mergeCells count="11">
    <mergeCell ref="G17:G19"/>
    <mergeCell ref="B18:B19"/>
    <mergeCell ref="C18:C19"/>
    <mergeCell ref="D14:AF14"/>
    <mergeCell ref="D15:AF15"/>
    <mergeCell ref="H17:AF17"/>
    <mergeCell ref="B14:B17"/>
    <mergeCell ref="C14:C17"/>
    <mergeCell ref="D17:D19"/>
    <mergeCell ref="E17:E19"/>
    <mergeCell ref="F17:F19"/>
  </mergeCells>
  <conditionalFormatting sqref="A9:XFD13 A14:C15 AG14:XFD15">
    <cfRule type="expression" dxfId="176" priority="16">
      <formula>$A$1=0</formula>
    </cfRule>
  </conditionalFormatting>
  <conditionalFormatting sqref="A16:XFD31">
    <cfRule type="expression" dxfId="174" priority="1">
      <formula>$A$1=0</formula>
    </cfRule>
  </conditionalFormatting>
  <conditionalFormatting sqref="D21:G31">
    <cfRule type="expression" dxfId="172" priority="4">
      <formula>$D21&lt;&gt;""</formula>
    </cfRule>
  </conditionalFormatting>
  <conditionalFormatting sqref="D21:AF31">
    <cfRule type="expression" dxfId="171" priority="3" stopIfTrue="1">
      <formula>AND($D21="",$H21&gt;0)</formula>
    </cfRule>
  </conditionalFormatting>
  <conditionalFormatting sqref="F2">
    <cfRule type="cellIs" dxfId="170" priority="20" operator="notEqual">
      <formula>""</formula>
    </cfRule>
  </conditionalFormatting>
  <conditionalFormatting sqref="F21:G31">
    <cfRule type="expression" dxfId="169" priority="5" stopIfTrue="1">
      <formula>AND($D21&lt;&gt;"",OR($F21="",$G21=""))</formula>
    </cfRule>
    <cfRule type="expression" dxfId="168" priority="6" stopIfTrue="1">
      <formula>AND($D21&lt;&gt;"",$F21&gt;$G21)</formula>
    </cfRule>
  </conditionalFormatting>
  <conditionalFormatting sqref="H21:AF31">
    <cfRule type="expression" dxfId="167" priority="7" stopIfTrue="1">
      <formula>AND(H21&gt;1)</formula>
    </cfRule>
    <cfRule type="expression" dxfId="166" priority="8" stopIfTrue="1">
      <formula>AND(OR($F21="",$G21=""),H21&gt;0)</formula>
    </cfRule>
    <cfRule type="expression" dxfId="165" priority="9" stopIfTrue="1">
      <formula>AND(H21&gt;0,H$11=1)</formula>
    </cfRule>
    <cfRule type="expression" dxfId="164" priority="10" stopIfTrue="1">
      <formula>AND(H21&gt;0,OR(H$19&lt;$F21,H$19&gt;$G21,$D21=""))</formula>
    </cfRule>
    <cfRule type="expression" dxfId="163" priority="11">
      <formula>AND($F21&lt;&gt;"",$G21&lt;&gt;"",H$19&gt;=$F21,H$19&lt;=$G21,H21=0)</formula>
    </cfRule>
    <cfRule type="expression" dxfId="162" priority="12">
      <formula>AND($F21&lt;&gt;"",$G21&lt;&gt;"",H$19&gt;=$F21,H$19&lt;=$G21)</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800-000001000000}">
            <xm:f>AUXILIAR!$C$11&gt;AUXILIAR!$E$6</xm:f>
            <x14:dxf>
              <font>
                <color theme="0"/>
              </font>
              <fill>
                <patternFill>
                  <bgColor theme="0"/>
                </patternFill>
              </fill>
              <border>
                <left/>
                <right/>
                <top/>
                <bottom/>
                <vertical/>
                <horizontal/>
              </border>
            </x14:dxf>
          </x14:cfRule>
          <xm:sqref>A9:XFD13 A14:C15 AG14:XFD15</xm:sqref>
        </x14:conditionalFormatting>
        <x14:conditionalFormatting xmlns:xm="http://schemas.microsoft.com/office/excel/2006/main">
          <x14:cfRule type="expression" priority="2" id="{251F3A49-E6A0-46CA-9065-F613957C9144}">
            <xm:f>AUXILIAR!$C$11&gt;AUXILIAR!$E$6</xm:f>
            <x14:dxf>
              <font>
                <color theme="0"/>
              </font>
              <fill>
                <patternFill>
                  <bgColor theme="0"/>
                </patternFill>
              </fill>
              <border>
                <left/>
                <right/>
                <top/>
                <bottom/>
                <vertical/>
                <horizontal/>
              </border>
            </x14:dxf>
          </x14:cfRule>
          <xm:sqref>A16:XFD31</xm:sqref>
        </x14:conditionalFormatting>
        <x14:conditionalFormatting xmlns:xm="http://schemas.microsoft.com/office/excel/2006/main">
          <x14:cfRule type="expression" priority="225" id="{44515EB7-BE6D-41D0-8358-6EF5D912D640}">
            <xm:f>DATOS!$N$19="N"</xm:f>
            <x14:dxf>
              <font>
                <color theme="0"/>
              </font>
            </x14:dxf>
          </x14:cfRule>
          <xm:sqref>AA18:AF18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226D7-2C2E-455B-970C-28F6CBFC4DD9}">
  <ds:schemaRefs>
    <ds:schemaRef ds:uri="http://schemas.microsoft.com/office/2006/metadata/properties"/>
    <ds:schemaRef ds:uri="http://schemas.microsoft.com/office/infopath/2007/PartnerControls"/>
    <ds:schemaRef ds:uri="bc934ed1-fc6e-40dc-8eb3-366867545b6c"/>
    <ds:schemaRef ds:uri="ba600c26-20e0-433c-877d-adf8e183668e"/>
    <ds:schemaRef ds:uri="a6898cef-b646-45f3-b5b2-c92b2a7d62e4"/>
    <ds:schemaRef ds:uri="e43b486b-9798-4db9-b753-bb3c2bc7b067"/>
    <ds:schemaRef ds:uri="aed8ca9d-c892-4c2f-88f1-8958f5a09e40"/>
    <ds:schemaRef ds:uri="d0f1999e-fb46-4be1-aa14-5c6f3ecfb515"/>
  </ds:schemaRefs>
</ds:datastoreItem>
</file>

<file path=customXml/itemProps2.xml><?xml version="1.0" encoding="utf-8"?>
<ds:datastoreItem xmlns:ds="http://schemas.openxmlformats.org/officeDocument/2006/customXml" ds:itemID="{30C17A26-86D2-4EAF-BD03-2F6430EB3093}">
  <ds:schemaRefs>
    <ds:schemaRef ds:uri="http://schemas.microsoft.com/sharepoint/v3/contenttype/forms"/>
  </ds:schemaRefs>
</ds:datastoreItem>
</file>

<file path=customXml/itemProps3.xml><?xml version="1.0" encoding="utf-8"?>
<ds:datastoreItem xmlns:ds="http://schemas.openxmlformats.org/officeDocument/2006/customXml" ds:itemID="{EF47007F-94A4-4C49-A9D5-F554111ADD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35</vt:i4>
      </vt:variant>
    </vt:vector>
  </HeadingPairs>
  <TitlesOfParts>
    <vt:vector size="53" baseType="lpstr">
      <vt:lpstr>INSTRUCCIONES</vt:lpstr>
      <vt:lpstr>DATOS</vt:lpstr>
      <vt:lpstr>ESTRUCTURA PROYECTO</vt:lpstr>
      <vt:lpstr>GASTOS COLABORACIONES EXTERNAS</vt:lpstr>
      <vt:lpstr>RRHH</vt:lpstr>
      <vt:lpstr>CRONOGRAMA</vt:lpstr>
      <vt:lpstr>DEDICACIÓN TEC-1</vt:lpstr>
      <vt:lpstr>DEDICACIÓN TEC-2</vt:lpstr>
      <vt:lpstr>DEDICACIÓN TEC-3</vt:lpstr>
      <vt:lpstr>DEDICACIÓN TEC-4</vt:lpstr>
      <vt:lpstr>DEDICACIÓN TEC-5</vt:lpstr>
      <vt:lpstr>DEDICACIÓN TEC-6</vt:lpstr>
      <vt:lpstr>DEDICACIÓN TEC-7</vt:lpstr>
      <vt:lpstr>DEDICACIÓN TEC-8</vt:lpstr>
      <vt:lpstr>DEDICACIÓN TEC-9</vt:lpstr>
      <vt:lpstr>DEDICACIÓN TEC-10</vt:lpstr>
      <vt:lpstr>RESUMEN</vt:lpstr>
      <vt:lpstr>AUXILIAR</vt:lpstr>
      <vt:lpstr>CRONOGRAMA!Área_de_impresión</vt:lpstr>
      <vt:lpstr>DATOS!Área_de_impresión</vt:lpstr>
      <vt:lpstr>'DEDICACIÓN TEC-1'!Área_de_impresión</vt:lpstr>
      <vt:lpstr>'DEDICACIÓN TEC-10'!Área_de_impresión</vt:lpstr>
      <vt:lpstr>'DEDICACIÓN TEC-2'!Área_de_impresión</vt:lpstr>
      <vt:lpstr>'DEDICACIÓN TEC-3'!Área_de_impresión</vt:lpstr>
      <vt:lpstr>'DEDICACIÓN TEC-4'!Área_de_impresión</vt:lpstr>
      <vt:lpstr>'DEDICACIÓN TEC-5'!Área_de_impresión</vt:lpstr>
      <vt:lpstr>'DEDICACIÓN TEC-6'!Área_de_impresión</vt:lpstr>
      <vt:lpstr>'DEDICACIÓN TEC-7'!Área_de_impresión</vt:lpstr>
      <vt:lpstr>'DEDICACIÓN TEC-8'!Área_de_impresión</vt:lpstr>
      <vt:lpstr>'DEDICACIÓN TEC-9'!Área_de_impresión</vt:lpstr>
      <vt:lpstr>'ESTRUCTURA PROYECTO'!Área_de_impresión</vt:lpstr>
      <vt:lpstr>'GASTOS COLABORACIONES EXTERNAS'!Área_de_impresión</vt:lpstr>
      <vt:lpstr>RESUMEN!Área_de_impresión</vt:lpstr>
      <vt:lpstr>RRHH!Área_de_impresión</vt:lpstr>
      <vt:lpstr>estructura</vt:lpstr>
      <vt:lpstr>AUXILIAR!Print_Area</vt:lpstr>
      <vt:lpstr>CRONOGRAMA!Print_Area</vt:lpstr>
      <vt:lpstr>DATOS!Print_Area</vt:lpstr>
      <vt:lpstr>'DEDICACIÓN TEC-1'!Print_Area</vt:lpstr>
      <vt:lpstr>'DEDICACIÓN TEC-10'!Print_Area</vt:lpstr>
      <vt:lpstr>'DEDICACIÓN TEC-2'!Print_Area</vt:lpstr>
      <vt:lpstr>'DEDICACIÓN TEC-3'!Print_Area</vt:lpstr>
      <vt:lpstr>'DEDICACIÓN TEC-4'!Print_Area</vt:lpstr>
      <vt:lpstr>'DEDICACIÓN TEC-5'!Print_Area</vt:lpstr>
      <vt:lpstr>'DEDICACIÓN TEC-6'!Print_Area</vt:lpstr>
      <vt:lpstr>'DEDICACIÓN TEC-7'!Print_Area</vt:lpstr>
      <vt:lpstr>'DEDICACIÓN TEC-8'!Print_Area</vt:lpstr>
      <vt:lpstr>'DEDICACIÓN TEC-9'!Print_Area</vt:lpstr>
      <vt:lpstr>'ESTRUCTURA PROYECTO'!Print_Area</vt:lpstr>
      <vt:lpstr>'GASTOS COLABORACIONES EXTERNAS'!Print_Area</vt:lpstr>
      <vt:lpstr>INSTRUCCIONES!Print_Area</vt:lpstr>
      <vt:lpstr>RESUMEN!Print_Area</vt:lpstr>
      <vt:lpstr>RRHH!Print_Area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Marco Adrián</dc:creator>
  <cp:lastModifiedBy>Teresa Ballesta Hermosilla</cp:lastModifiedBy>
  <cp:lastPrinted>2026-07-01T09:00:00Z</cp:lastPrinted>
  <dcterms:created xsi:type="dcterms:W3CDTF">2017-11-07T18:00:47Z</dcterms:created>
  <dcterms:modified xsi:type="dcterms:W3CDTF">2026-07-02T10:14:19Z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0x010100B5D8345CE9BD914C9D01226D63129445</vt:lpwstr>
  </property>
  <property fmtid="{D5CDD505-2E9C-101B-9397-08002B2CF9AE}" pid="3" name="Order">
    <vt:r8>13431800</vt:r8>
  </property>
  <property fmtid="{D5CDD505-2E9C-101B-9397-08002B2CF9AE}" pid="4" name="MediaServiceImageTags">
    <vt:lpwstr/>
  </property>
</Properties>
</file>