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T:\DIE\Innovacion\P11 AYUDAS INFO\I+D 2020\_Bases RIS3MUR_COVID19\NO COMPETITIVAS\Solicitud\"/>
    </mc:Choice>
  </mc:AlternateContent>
  <xr:revisionPtr revIDLastSave="0" documentId="8_{883F36C8-A3DF-4D70-9D02-F2061DC2B763}" xr6:coauthVersionLast="45" xr6:coauthVersionMax="45" xr10:uidLastSave="{00000000-0000-0000-0000-000000000000}"/>
  <bookViews>
    <workbookView xWindow="-120" yWindow="-120" windowWidth="29040" windowHeight="15840" tabRatio="872" activeTab="3" xr2:uid="{00000000-000D-0000-FFFF-FFFF00000000}"/>
  </bookViews>
  <sheets>
    <sheet name="INSTRUCCIONES" sheetId="19" r:id="rId1"/>
    <sheet name="DATOS SOLICITANTE" sheetId="20" r:id="rId2"/>
    <sheet name="PERSONAL" sheetId="2" r:id="rId3"/>
    <sheet name="COLABORACIONES EXTERNAS" sheetId="3" r:id="rId4"/>
    <sheet name="OTROS GASTOS" sheetId="31" r:id="rId5"/>
    <sheet name="ACTIVIDAD 1" sheetId="1" r:id="rId6"/>
    <sheet name="ACTIVIDAD 2" sheetId="21" r:id="rId7"/>
    <sheet name="ACTIVIDAD 3" sheetId="22" r:id="rId8"/>
    <sheet name="ACTIVIDAD 4" sheetId="23" r:id="rId9"/>
    <sheet name="ACTIVIDAD 5" sheetId="24" r:id="rId10"/>
    <sheet name="ACTIVIDAD 6" sheetId="25" r:id="rId11"/>
    <sheet name="ACTIVIDAD 7" sheetId="26" r:id="rId12"/>
    <sheet name="ACTIVIDAD 8" sheetId="27" r:id="rId13"/>
    <sheet name="ACTIVIDAD 9" sheetId="28" r:id="rId14"/>
    <sheet name="ACTIVIDAD 10" sheetId="29" r:id="rId15"/>
    <sheet name="RESUMEN ACTIVIDADES" sheetId="17" r:id="rId16"/>
    <sheet name="PRESUPUESTO PROYECTO" sheetId="30" r:id="rId17"/>
    <sheet name="CRONOGRAMA" sheetId="15" r:id="rId18"/>
    <sheet name="Hoja1" sheetId="16" r:id="rId19"/>
  </sheets>
  <definedNames>
    <definedName name="_xlnm._FilterDatabase" localSheetId="2" hidden="1">PERSONAL!$F$13:$F$22</definedName>
    <definedName name="ACRONIMO_PERSONAL">Hoja1!$G$18:$I$27</definedName>
    <definedName name="_xlnm.Print_Area" localSheetId="5">'ACTIVIDAD 1'!$A$1:$O$180</definedName>
    <definedName name="_xlnm.Print_Area" localSheetId="14">'ACTIVIDAD 10'!$A$1:$O$180</definedName>
    <definedName name="_xlnm.Print_Area" localSheetId="6">'ACTIVIDAD 2'!$A$1:$O$180</definedName>
    <definedName name="_xlnm.Print_Area" localSheetId="7">'ACTIVIDAD 3'!$A$1:$O$180</definedName>
    <definedName name="_xlnm.Print_Area" localSheetId="8">'ACTIVIDAD 4'!$A$1:$O$180</definedName>
    <definedName name="_xlnm.Print_Area" localSheetId="9">'ACTIVIDAD 5'!$A$1:$O$180</definedName>
    <definedName name="_xlnm.Print_Area" localSheetId="10">'ACTIVIDAD 6'!$A$1:$O$180</definedName>
    <definedName name="_xlnm.Print_Area" localSheetId="11">'ACTIVIDAD 7'!$A$1:$O$180</definedName>
    <definedName name="_xlnm.Print_Area" localSheetId="12">'ACTIVIDAD 8'!$A$1:$O$180</definedName>
    <definedName name="_xlnm.Print_Area" localSheetId="13">'ACTIVIDAD 9'!$A$1:$O$180</definedName>
    <definedName name="_xlnm.Print_Area" localSheetId="3">'COLABORACIONES EXTERNAS'!$A$1:$D$38</definedName>
    <definedName name="_xlnm.Print_Area" localSheetId="17">CRONOGRAMA!$A$1:$S$68</definedName>
    <definedName name="_xlnm.Print_Area" localSheetId="1">'DATOS SOLICITANTE'!$A$1:$O$62</definedName>
    <definedName name="_xlnm.Print_Area" localSheetId="4">'OTROS GASTOS'!$A$1:$O$62</definedName>
    <definedName name="_xlnm.Print_Area" localSheetId="2">PERSONAL!$A$1:$G$37</definedName>
    <definedName name="_xlnm.Print_Area" localSheetId="16">'PRESUPUESTO PROYECTO'!$A$1:$N$61</definedName>
    <definedName name="_xlnm.Print_Area" localSheetId="15">'RESUMEN ACTIVIDADES'!$A$1:$F$98</definedName>
    <definedName name="COL_EXT">Hoja1!$H$31:$H$35</definedName>
    <definedName name="COSTE_PERSONAL">Hoja1!$I$18:$J$27</definedName>
    <definedName name="NOMBRE_ACT">Hoja1!$O$40:$W$129</definedName>
    <definedName name="PERSONAL">Hoja1!$G$18:$G$27</definedName>
    <definedName name="RESUMEN_FINAL">Hoja1!$N$40:$U$129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 l="1"/>
  <c r="A25" i="20" l="1"/>
  <c r="D769" i="16" l="1"/>
  <c r="D768" i="16"/>
  <c r="D767" i="16"/>
  <c r="D766" i="16"/>
  <c r="D765" i="16"/>
  <c r="D764" i="16"/>
  <c r="D763" i="16"/>
  <c r="D762" i="16"/>
  <c r="D761" i="16"/>
  <c r="D760" i="16"/>
  <c r="D759" i="16"/>
  <c r="D758" i="16"/>
  <c r="D757" i="16"/>
  <c r="D756" i="16"/>
  <c r="D755" i="16"/>
  <c r="D754" i="16"/>
  <c r="D753" i="16"/>
  <c r="D752" i="16"/>
  <c r="D751" i="16"/>
  <c r="D750" i="16"/>
  <c r="D749" i="16"/>
  <c r="D748" i="16"/>
  <c r="D747" i="16"/>
  <c r="D746" i="16"/>
  <c r="D745" i="16"/>
  <c r="D744" i="16"/>
  <c r="D743" i="16"/>
  <c r="D742" i="16"/>
  <c r="D741" i="16"/>
  <c r="D740" i="16"/>
  <c r="D739" i="16"/>
  <c r="D738" i="16"/>
  <c r="D737" i="16"/>
  <c r="D736" i="16"/>
  <c r="D735" i="16"/>
  <c r="D734" i="16"/>
  <c r="D733" i="16"/>
  <c r="D732" i="16"/>
  <c r="D731" i="16"/>
  <c r="D730" i="16"/>
  <c r="D729" i="16"/>
  <c r="D728" i="16"/>
  <c r="D727" i="16"/>
  <c r="D726" i="16"/>
  <c r="D725" i="16"/>
  <c r="D724" i="16"/>
  <c r="D723" i="16"/>
  <c r="D722" i="16"/>
  <c r="D721" i="16"/>
  <c r="D720" i="16"/>
  <c r="D719" i="16"/>
  <c r="D718" i="16"/>
  <c r="D717" i="16"/>
  <c r="D716" i="16"/>
  <c r="D715" i="16"/>
  <c r="D714" i="16"/>
  <c r="D713" i="16"/>
  <c r="D712" i="16"/>
  <c r="D711" i="16"/>
  <c r="D710" i="16"/>
  <c r="D709" i="16"/>
  <c r="D708" i="16"/>
  <c r="D707" i="16"/>
  <c r="D706" i="16"/>
  <c r="D705" i="16"/>
  <c r="D704" i="16"/>
  <c r="D703" i="16"/>
  <c r="D702" i="16"/>
  <c r="D701" i="16"/>
  <c r="D700" i="16"/>
  <c r="D699" i="16"/>
  <c r="D698" i="16"/>
  <c r="D697" i="16"/>
  <c r="D696" i="16"/>
  <c r="D695" i="16"/>
  <c r="D694" i="16"/>
  <c r="D693" i="16"/>
  <c r="D692" i="16"/>
  <c r="D691" i="16"/>
  <c r="D690" i="16"/>
  <c r="D689" i="16"/>
  <c r="D688" i="16"/>
  <c r="D687" i="16"/>
  <c r="D686" i="16"/>
  <c r="D685" i="16"/>
  <c r="D684" i="16"/>
  <c r="D683" i="16"/>
  <c r="D682" i="16"/>
  <c r="D681" i="16"/>
  <c r="D680" i="16"/>
  <c r="D679" i="16"/>
  <c r="D678" i="16"/>
  <c r="D677" i="16"/>
  <c r="D676" i="16"/>
  <c r="D675" i="16"/>
  <c r="D674" i="16"/>
  <c r="D673" i="16"/>
  <c r="D672" i="16"/>
  <c r="D671" i="16"/>
  <c r="D670" i="16"/>
  <c r="D669" i="16"/>
  <c r="D668" i="16"/>
  <c r="D667" i="16"/>
  <c r="D666" i="16"/>
  <c r="D665" i="16"/>
  <c r="D664" i="16"/>
  <c r="D663" i="16"/>
  <c r="D662" i="16"/>
  <c r="D661" i="16"/>
  <c r="D660" i="16"/>
  <c r="D659" i="16"/>
  <c r="D658" i="16"/>
  <c r="D657" i="16"/>
  <c r="D656" i="16"/>
  <c r="D655" i="16"/>
  <c r="D654" i="16"/>
  <c r="D653" i="16"/>
  <c r="D652" i="16"/>
  <c r="D651" i="16"/>
  <c r="D650" i="16"/>
  <c r="D649" i="16"/>
  <c r="D648" i="16"/>
  <c r="D647" i="16"/>
  <c r="D646" i="16"/>
  <c r="D645" i="16"/>
  <c r="D644" i="16"/>
  <c r="D643" i="16"/>
  <c r="D642" i="16"/>
  <c r="D641" i="16"/>
  <c r="D640" i="16"/>
  <c r="D639" i="16"/>
  <c r="D638" i="16"/>
  <c r="D637" i="16"/>
  <c r="D636" i="16"/>
  <c r="D635" i="16"/>
  <c r="D634" i="16"/>
  <c r="D633" i="16"/>
  <c r="D632" i="16"/>
  <c r="D631" i="16"/>
  <c r="D630" i="16"/>
  <c r="D629" i="16"/>
  <c r="D628" i="16"/>
  <c r="D627" i="16"/>
  <c r="D626" i="16"/>
  <c r="D625" i="16"/>
  <c r="D624" i="16"/>
  <c r="D623" i="16"/>
  <c r="D622" i="16"/>
  <c r="D621" i="16"/>
  <c r="D620" i="16"/>
  <c r="D619" i="16"/>
  <c r="D618" i="16"/>
  <c r="D617" i="16"/>
  <c r="D616" i="16"/>
  <c r="D615" i="16"/>
  <c r="D614" i="16"/>
  <c r="D613" i="16"/>
  <c r="D612" i="16"/>
  <c r="D611" i="16"/>
  <c r="D610" i="16"/>
  <c r="D609" i="16"/>
  <c r="D608" i="16"/>
  <c r="D607" i="16"/>
  <c r="D606" i="16"/>
  <c r="D605" i="16"/>
  <c r="D604" i="16"/>
  <c r="D603" i="16"/>
  <c r="D602" i="16"/>
  <c r="D601" i="16"/>
  <c r="D600" i="16"/>
  <c r="D599" i="16"/>
  <c r="D598" i="16"/>
  <c r="D597" i="16"/>
  <c r="D596" i="16"/>
  <c r="D595" i="16"/>
  <c r="D594" i="16"/>
  <c r="D593" i="16"/>
  <c r="D592" i="16"/>
  <c r="D591" i="16"/>
  <c r="D590" i="16"/>
  <c r="D589" i="16"/>
  <c r="D588" i="16"/>
  <c r="D587" i="16"/>
  <c r="D586" i="16"/>
  <c r="D585" i="16"/>
  <c r="D584" i="16"/>
  <c r="D583" i="16"/>
  <c r="D582" i="16"/>
  <c r="D581" i="16"/>
  <c r="D580" i="16"/>
  <c r="D579" i="16"/>
  <c r="D578" i="16"/>
  <c r="D577" i="16"/>
  <c r="D576" i="16"/>
  <c r="D575" i="16"/>
  <c r="D574" i="16"/>
  <c r="D573" i="16"/>
  <c r="D572" i="16"/>
  <c r="D571" i="16"/>
  <c r="D570" i="16"/>
  <c r="D569" i="16"/>
  <c r="D568" i="16"/>
  <c r="D567" i="16"/>
  <c r="D566" i="16"/>
  <c r="D565" i="16"/>
  <c r="D564" i="16"/>
  <c r="D563" i="16"/>
  <c r="D562" i="16"/>
  <c r="D561" i="16"/>
  <c r="D560" i="16"/>
  <c r="D559" i="16"/>
  <c r="D558" i="16"/>
  <c r="D557" i="16"/>
  <c r="D556" i="16"/>
  <c r="D555" i="16"/>
  <c r="D554" i="16"/>
  <c r="D553" i="16"/>
  <c r="D552" i="16"/>
  <c r="D551" i="16"/>
  <c r="D550" i="16"/>
  <c r="D549" i="16"/>
  <c r="D548" i="16"/>
  <c r="D547" i="16"/>
  <c r="D546" i="16"/>
  <c r="D545" i="16"/>
  <c r="D544" i="16"/>
  <c r="D543" i="16"/>
  <c r="D542" i="16"/>
  <c r="D541" i="16"/>
  <c r="D540" i="16"/>
  <c r="D539" i="16"/>
  <c r="D538" i="16"/>
  <c r="D537" i="16"/>
  <c r="D536" i="16"/>
  <c r="D535" i="16"/>
  <c r="D534" i="16"/>
  <c r="D533" i="16"/>
  <c r="D532" i="16"/>
  <c r="D531" i="16"/>
  <c r="D530" i="16"/>
  <c r="D529" i="16"/>
  <c r="D528" i="16"/>
  <c r="D527" i="16"/>
  <c r="D526" i="16"/>
  <c r="D525" i="16"/>
  <c r="D524" i="16"/>
  <c r="D523" i="16"/>
  <c r="D522" i="16"/>
  <c r="D521" i="16"/>
  <c r="D520" i="16"/>
  <c r="D519" i="16"/>
  <c r="D518" i="16"/>
  <c r="D517" i="16"/>
  <c r="D516" i="16"/>
  <c r="D515" i="16"/>
  <c r="D514" i="16"/>
  <c r="D513" i="16"/>
  <c r="D512" i="16"/>
  <c r="D511" i="16"/>
  <c r="D510" i="16"/>
  <c r="D509" i="16"/>
  <c r="D508" i="16"/>
  <c r="D507" i="16"/>
  <c r="D506" i="16"/>
  <c r="D505" i="16"/>
  <c r="D504" i="16"/>
  <c r="D503" i="16"/>
  <c r="D502" i="16"/>
  <c r="D501" i="16"/>
  <c r="D500" i="16"/>
  <c r="D499" i="16"/>
  <c r="D498" i="16"/>
  <c r="D497" i="16"/>
  <c r="D496" i="16"/>
  <c r="D495" i="16"/>
  <c r="D494" i="16"/>
  <c r="D493" i="16"/>
  <c r="D492" i="16"/>
  <c r="D491" i="16"/>
  <c r="D490" i="16"/>
  <c r="D489" i="16"/>
  <c r="D488" i="16"/>
  <c r="D487" i="16"/>
  <c r="D486" i="16"/>
  <c r="D485" i="16"/>
  <c r="D484" i="16"/>
  <c r="D483" i="16"/>
  <c r="D482" i="16"/>
  <c r="D481" i="16"/>
  <c r="D480" i="16"/>
  <c r="D479" i="16"/>
  <c r="D478" i="16"/>
  <c r="D477" i="16"/>
  <c r="D476" i="16"/>
  <c r="D475" i="16"/>
  <c r="D474" i="16"/>
  <c r="D473" i="16"/>
  <c r="D472" i="16"/>
  <c r="D471" i="16"/>
  <c r="D470" i="16"/>
  <c r="D469" i="16"/>
  <c r="D468" i="16"/>
  <c r="D467" i="16"/>
  <c r="D466" i="16"/>
  <c r="D465" i="16"/>
  <c r="D464" i="16"/>
  <c r="D463" i="16"/>
  <c r="D462" i="16"/>
  <c r="D461" i="16"/>
  <c r="D460" i="16"/>
  <c r="D459" i="16"/>
  <c r="D458" i="16"/>
  <c r="D457" i="16"/>
  <c r="D456" i="16"/>
  <c r="D455" i="16"/>
  <c r="D454" i="16"/>
  <c r="D453" i="16"/>
  <c r="D452" i="16"/>
  <c r="D451" i="16"/>
  <c r="D450" i="16"/>
  <c r="D449" i="16"/>
  <c r="D448" i="16"/>
  <c r="D447" i="16"/>
  <c r="D446" i="16"/>
  <c r="D445" i="16"/>
  <c r="D444" i="16"/>
  <c r="D443" i="16"/>
  <c r="D442" i="16"/>
  <c r="D441" i="16"/>
  <c r="D440" i="16"/>
  <c r="D439" i="16"/>
  <c r="D438" i="16"/>
  <c r="D437" i="16"/>
  <c r="D436" i="16"/>
  <c r="D435" i="16"/>
  <c r="D434" i="16"/>
  <c r="D433" i="16"/>
  <c r="D432" i="16"/>
  <c r="D431" i="16"/>
  <c r="D430" i="16"/>
  <c r="D429" i="16"/>
  <c r="D428" i="16"/>
  <c r="D427" i="16"/>
  <c r="D426" i="16"/>
  <c r="D425" i="16"/>
  <c r="D424" i="16"/>
  <c r="D423" i="16"/>
  <c r="D422" i="16"/>
  <c r="D421" i="16"/>
  <c r="D420" i="16"/>
  <c r="D419" i="16"/>
  <c r="D418" i="16"/>
  <c r="D417" i="16"/>
  <c r="D416" i="16"/>
  <c r="D415" i="16"/>
  <c r="D414" i="16"/>
  <c r="D413" i="16"/>
  <c r="D412" i="16"/>
  <c r="D411" i="16"/>
  <c r="D410" i="16"/>
  <c r="D409" i="16"/>
  <c r="D408" i="16"/>
  <c r="D407" i="16"/>
  <c r="D406" i="16"/>
  <c r="D405" i="16"/>
  <c r="D404" i="16"/>
  <c r="D403" i="16"/>
  <c r="D402" i="16"/>
  <c r="D401" i="16"/>
  <c r="D400" i="16"/>
  <c r="D399" i="16"/>
  <c r="D398" i="16"/>
  <c r="D397" i="16"/>
  <c r="D396" i="16"/>
  <c r="D395" i="16"/>
  <c r="D394" i="16"/>
  <c r="D393" i="16"/>
  <c r="D392" i="16"/>
  <c r="D391" i="16"/>
  <c r="D390" i="16"/>
  <c r="D389" i="16"/>
  <c r="D388" i="16"/>
  <c r="D387" i="16"/>
  <c r="D386" i="16"/>
  <c r="D385" i="16"/>
  <c r="D384" i="16"/>
  <c r="D383" i="16"/>
  <c r="D382" i="16"/>
  <c r="D381" i="16"/>
  <c r="D380" i="16"/>
  <c r="D379" i="16"/>
  <c r="D378" i="16"/>
  <c r="D377" i="16"/>
  <c r="D376" i="16"/>
  <c r="D375" i="16"/>
  <c r="D374" i="16"/>
  <c r="D373" i="16"/>
  <c r="D372" i="16"/>
  <c r="D371" i="16"/>
  <c r="D370" i="16"/>
  <c r="D369" i="16"/>
  <c r="D368" i="16"/>
  <c r="D367" i="16"/>
  <c r="D366" i="16"/>
  <c r="D365" i="16"/>
  <c r="D364" i="16"/>
  <c r="D363" i="16"/>
  <c r="D362" i="16"/>
  <c r="D361" i="16"/>
  <c r="D360" i="16"/>
  <c r="D359" i="16"/>
  <c r="D358" i="16"/>
  <c r="D357" i="16"/>
  <c r="D356" i="16"/>
  <c r="D355" i="16"/>
  <c r="D354" i="16"/>
  <c r="D353" i="16"/>
  <c r="D352" i="16"/>
  <c r="D351" i="16"/>
  <c r="D350" i="16"/>
  <c r="D349" i="16"/>
  <c r="D348" i="16"/>
  <c r="D347" i="16"/>
  <c r="D346" i="16"/>
  <c r="D345" i="16"/>
  <c r="D344" i="16"/>
  <c r="D343" i="16"/>
  <c r="D342" i="16"/>
  <c r="D341" i="16"/>
  <c r="D340" i="16"/>
  <c r="D339" i="16"/>
  <c r="D338" i="16"/>
  <c r="D337" i="16"/>
  <c r="D336" i="16"/>
  <c r="D335" i="16"/>
  <c r="D334" i="16"/>
  <c r="D333" i="16"/>
  <c r="D332" i="16"/>
  <c r="D331" i="16"/>
  <c r="D330" i="16"/>
  <c r="D329" i="16"/>
  <c r="D328" i="16"/>
  <c r="D327" i="16"/>
  <c r="D326" i="16"/>
  <c r="D325" i="16"/>
  <c r="D324" i="16"/>
  <c r="D323" i="16"/>
  <c r="D322" i="16"/>
  <c r="D321" i="16"/>
  <c r="D320" i="16"/>
  <c r="D319" i="16"/>
  <c r="D318" i="16"/>
  <c r="D317" i="16"/>
  <c r="D316" i="16"/>
  <c r="D315" i="16"/>
  <c r="D314" i="16"/>
  <c r="D313" i="16"/>
  <c r="D312" i="16"/>
  <c r="D311" i="16"/>
  <c r="D310" i="16"/>
  <c r="D309" i="16"/>
  <c r="D308" i="16"/>
  <c r="D307" i="16"/>
  <c r="D306" i="16"/>
  <c r="D305" i="16"/>
  <c r="D304" i="16"/>
  <c r="D303" i="16"/>
  <c r="D302" i="16"/>
  <c r="D301" i="16"/>
  <c r="D300" i="16"/>
  <c r="D299" i="16"/>
  <c r="D298" i="16"/>
  <c r="D297" i="16"/>
  <c r="D296" i="16"/>
  <c r="D295" i="16"/>
  <c r="D294" i="16"/>
  <c r="D293" i="16"/>
  <c r="D292" i="16"/>
  <c r="D291" i="16"/>
  <c r="D290" i="16"/>
  <c r="D289" i="16"/>
  <c r="D288" i="16"/>
  <c r="D287" i="16"/>
  <c r="D286" i="16"/>
  <c r="D285" i="16"/>
  <c r="D284" i="16"/>
  <c r="D283" i="16"/>
  <c r="D282" i="16"/>
  <c r="D281" i="16"/>
  <c r="D280" i="16"/>
  <c r="D279" i="16"/>
  <c r="D278" i="16"/>
  <c r="D277" i="16"/>
  <c r="D276" i="16"/>
  <c r="D275" i="16"/>
  <c r="D274" i="16"/>
  <c r="D273" i="16"/>
  <c r="D272" i="16"/>
  <c r="D271" i="16"/>
  <c r="D270" i="16"/>
  <c r="C254" i="16"/>
  <c r="C253" i="16"/>
  <c r="C252" i="16"/>
  <c r="C251" i="16"/>
  <c r="C250" i="16"/>
  <c r="C249" i="16"/>
  <c r="C248" i="16"/>
  <c r="C247" i="16"/>
  <c r="C246" i="16"/>
  <c r="C245" i="16"/>
  <c r="C233" i="16"/>
  <c r="C232" i="16"/>
  <c r="C231" i="16"/>
  <c r="C230" i="16"/>
  <c r="C217" i="16"/>
  <c r="C216" i="16"/>
  <c r="C215" i="16"/>
  <c r="C214" i="16"/>
  <c r="C213" i="16"/>
  <c r="C212" i="16"/>
  <c r="C211" i="16"/>
  <c r="C210" i="16"/>
  <c r="C209" i="16"/>
  <c r="C208" i="16"/>
  <c r="C196" i="16"/>
  <c r="C195" i="16"/>
  <c r="C194" i="16"/>
  <c r="C193" i="16"/>
  <c r="C180" i="16"/>
  <c r="C179" i="16"/>
  <c r="C178" i="16"/>
  <c r="C177" i="16"/>
  <c r="C176" i="16"/>
  <c r="C175" i="16"/>
  <c r="C174" i="16"/>
  <c r="C173" i="16"/>
  <c r="C172" i="16"/>
  <c r="C171" i="16"/>
  <c r="C159" i="16"/>
  <c r="C158" i="16"/>
  <c r="C157" i="16"/>
  <c r="C156" i="16"/>
  <c r="C143" i="16"/>
  <c r="C142" i="16"/>
  <c r="C141" i="16"/>
  <c r="C140" i="16"/>
  <c r="C139" i="16"/>
  <c r="C138" i="16"/>
  <c r="C137" i="16"/>
  <c r="C136" i="16"/>
  <c r="C135" i="16"/>
  <c r="C134" i="16"/>
  <c r="C122" i="16"/>
  <c r="C121" i="16"/>
  <c r="C120" i="16"/>
  <c r="C119" i="16"/>
  <c r="C106" i="16"/>
  <c r="C105" i="16"/>
  <c r="C104" i="16"/>
  <c r="C103" i="16"/>
  <c r="C102" i="16"/>
  <c r="C101" i="16"/>
  <c r="C100" i="16"/>
  <c r="C99" i="16"/>
  <c r="C98" i="16"/>
  <c r="C97" i="16"/>
  <c r="C85" i="16"/>
  <c r="C84" i="16"/>
  <c r="C83" i="16"/>
  <c r="C82" i="16"/>
  <c r="C80" i="16"/>
  <c r="C79" i="16"/>
  <c r="C78" i="16"/>
  <c r="C77" i="16"/>
  <c r="C76" i="16"/>
  <c r="C75" i="16"/>
  <c r="C73" i="16"/>
  <c r="C72" i="16"/>
  <c r="C71" i="16"/>
  <c r="C70" i="16"/>
  <c r="C69" i="16"/>
  <c r="C68" i="16"/>
  <c r="C67" i="16"/>
  <c r="C66" i="16"/>
  <c r="C65" i="16"/>
  <c r="C64" i="16"/>
  <c r="C63" i="16"/>
  <c r="C62" i="16"/>
  <c r="C61" i="16"/>
  <c r="C60" i="16"/>
  <c r="C59" i="16"/>
  <c r="C42" i="16"/>
  <c r="C41" i="16"/>
  <c r="C40" i="16"/>
  <c r="G34" i="30"/>
  <c r="J34" i="30" s="1"/>
  <c r="G35" i="30"/>
  <c r="J35" i="30" s="1"/>
  <c r="G36" i="30"/>
  <c r="H36" i="30" s="1"/>
  <c r="G37" i="30"/>
  <c r="H37" i="30" s="1"/>
  <c r="G38" i="30"/>
  <c r="J38" i="30" s="1"/>
  <c r="G39" i="30"/>
  <c r="J39" i="30" s="1"/>
  <c r="G30" i="30"/>
  <c r="C31" i="30"/>
  <c r="C32" i="30"/>
  <c r="C33" i="30"/>
  <c r="C34" i="30"/>
  <c r="C35" i="30"/>
  <c r="C36" i="30"/>
  <c r="C37" i="30"/>
  <c r="C38" i="30"/>
  <c r="C39" i="30"/>
  <c r="C30" i="30"/>
  <c r="M49" i="30"/>
  <c r="M47" i="30"/>
  <c r="D22" i="30"/>
  <c r="D19" i="30"/>
  <c r="D17" i="30"/>
  <c r="H35" i="30" l="1"/>
  <c r="J37" i="30"/>
  <c r="J36" i="30"/>
  <c r="H34" i="30"/>
  <c r="H39" i="30"/>
  <c r="H38" i="30"/>
  <c r="A48" i="19"/>
  <c r="K8" i="1"/>
  <c r="N12" i="31" l="1"/>
  <c r="M45" i="30" s="1"/>
  <c r="A6" i="30"/>
  <c r="N27" i="31" l="1"/>
  <c r="A12" i="30"/>
  <c r="A2" i="15" l="1"/>
  <c r="A1" i="15"/>
  <c r="N129" i="16"/>
  <c r="N120" i="16"/>
  <c r="N111" i="16"/>
  <c r="N102" i="16"/>
  <c r="N93" i="16"/>
  <c r="N84" i="16"/>
  <c r="W84" i="16" s="1"/>
  <c r="N75" i="16"/>
  <c r="N66" i="16"/>
  <c r="N57" i="16"/>
  <c r="N48" i="16"/>
  <c r="A9" i="29"/>
  <c r="A8" i="29"/>
  <c r="A9" i="28"/>
  <c r="A8" i="28"/>
  <c r="A9" i="27"/>
  <c r="A8" i="27"/>
  <c r="A9" i="26"/>
  <c r="A8" i="26"/>
  <c r="A9" i="25"/>
  <c r="A8" i="25"/>
  <c r="A9" i="24"/>
  <c r="A8" i="24"/>
  <c r="I174" i="29"/>
  <c r="J173" i="29"/>
  <c r="E769" i="16" s="1"/>
  <c r="G173" i="29"/>
  <c r="C769" i="16" s="1"/>
  <c r="J172" i="29"/>
  <c r="E768" i="16" s="1"/>
  <c r="G172" i="29"/>
  <c r="C768" i="16" s="1"/>
  <c r="J171" i="29"/>
  <c r="E767" i="16" s="1"/>
  <c r="G171" i="29"/>
  <c r="C767" i="16" s="1"/>
  <c r="J170" i="29"/>
  <c r="E766" i="16" s="1"/>
  <c r="G170" i="29"/>
  <c r="C766" i="16" s="1"/>
  <c r="J169" i="29"/>
  <c r="E765" i="16" s="1"/>
  <c r="G169" i="29"/>
  <c r="C765" i="16" s="1"/>
  <c r="J168" i="29"/>
  <c r="E764" i="16" s="1"/>
  <c r="G168" i="29"/>
  <c r="C764" i="16" s="1"/>
  <c r="H159" i="29"/>
  <c r="G159" i="29"/>
  <c r="I158" i="29"/>
  <c r="A158" i="29"/>
  <c r="I157" i="29"/>
  <c r="A157" i="29"/>
  <c r="O155" i="29"/>
  <c r="B155" i="29"/>
  <c r="A153" i="29"/>
  <c r="I148" i="29"/>
  <c r="J147" i="29"/>
  <c r="E759" i="16" s="1"/>
  <c r="G147" i="29"/>
  <c r="C759" i="16" s="1"/>
  <c r="J146" i="29"/>
  <c r="E758" i="16" s="1"/>
  <c r="G146" i="29"/>
  <c r="C758" i="16" s="1"/>
  <c r="J145" i="29"/>
  <c r="E757" i="16" s="1"/>
  <c r="G145" i="29"/>
  <c r="C757" i="16" s="1"/>
  <c r="J144" i="29"/>
  <c r="E756" i="16" s="1"/>
  <c r="G144" i="29"/>
  <c r="C756" i="16" s="1"/>
  <c r="J143" i="29"/>
  <c r="E755" i="16" s="1"/>
  <c r="G143" i="29"/>
  <c r="C755" i="16" s="1"/>
  <c r="J142" i="29"/>
  <c r="E754" i="16" s="1"/>
  <c r="G142" i="29"/>
  <c r="C754" i="16" s="1"/>
  <c r="H133" i="29"/>
  <c r="G133" i="29"/>
  <c r="I132" i="29"/>
  <c r="A132" i="29"/>
  <c r="I131" i="29"/>
  <c r="A131" i="29"/>
  <c r="O129" i="29"/>
  <c r="B129" i="29"/>
  <c r="A127" i="29"/>
  <c r="D122" i="29"/>
  <c r="A122" i="29"/>
  <c r="I114" i="29"/>
  <c r="J113" i="29"/>
  <c r="E749" i="16" s="1"/>
  <c r="G113" i="29"/>
  <c r="C749" i="16" s="1"/>
  <c r="J112" i="29"/>
  <c r="E748" i="16" s="1"/>
  <c r="G112" i="29"/>
  <c r="C748" i="16" s="1"/>
  <c r="J111" i="29"/>
  <c r="E747" i="16" s="1"/>
  <c r="G111" i="29"/>
  <c r="C747" i="16" s="1"/>
  <c r="J110" i="29"/>
  <c r="E746" i="16" s="1"/>
  <c r="G110" i="29"/>
  <c r="C746" i="16" s="1"/>
  <c r="J109" i="29"/>
  <c r="E745" i="16" s="1"/>
  <c r="G109" i="29"/>
  <c r="C745" i="16" s="1"/>
  <c r="J108" i="29"/>
  <c r="E744" i="16" s="1"/>
  <c r="G108" i="29"/>
  <c r="C744" i="16" s="1"/>
  <c r="H99" i="29"/>
  <c r="G99" i="29"/>
  <c r="I98" i="29"/>
  <c r="A98" i="29"/>
  <c r="I97" i="29"/>
  <c r="A97" i="29"/>
  <c r="O95" i="29"/>
  <c r="B95" i="29"/>
  <c r="A93" i="29"/>
  <c r="I88" i="29"/>
  <c r="J87" i="29"/>
  <c r="E739" i="16" s="1"/>
  <c r="G87" i="29"/>
  <c r="C739" i="16" s="1"/>
  <c r="J86" i="29"/>
  <c r="E738" i="16" s="1"/>
  <c r="G86" i="29"/>
  <c r="C738" i="16" s="1"/>
  <c r="J85" i="29"/>
  <c r="E737" i="16" s="1"/>
  <c r="G85" i="29"/>
  <c r="C737" i="16" s="1"/>
  <c r="J84" i="29"/>
  <c r="E736" i="16" s="1"/>
  <c r="G84" i="29"/>
  <c r="C736" i="16" s="1"/>
  <c r="J83" i="29"/>
  <c r="E735" i="16" s="1"/>
  <c r="G83" i="29"/>
  <c r="C735" i="16" s="1"/>
  <c r="J82" i="29"/>
  <c r="E734" i="16" s="1"/>
  <c r="G82" i="29"/>
  <c r="C734" i="16" s="1"/>
  <c r="H73" i="29"/>
  <c r="G73" i="29"/>
  <c r="I72" i="29"/>
  <c r="A72" i="29"/>
  <c r="I71" i="29"/>
  <c r="A71" i="29"/>
  <c r="O69" i="29"/>
  <c r="B69" i="29"/>
  <c r="A67" i="29"/>
  <c r="D62" i="29"/>
  <c r="I59" i="29"/>
  <c r="J58" i="29"/>
  <c r="E729" i="16" s="1"/>
  <c r="G58" i="29"/>
  <c r="C729" i="16" s="1"/>
  <c r="J57" i="29"/>
  <c r="E728" i="16" s="1"/>
  <c r="G57" i="29"/>
  <c r="C728" i="16" s="1"/>
  <c r="J56" i="29"/>
  <c r="E727" i="16" s="1"/>
  <c r="G56" i="29"/>
  <c r="C727" i="16" s="1"/>
  <c r="J55" i="29"/>
  <c r="E726" i="16" s="1"/>
  <c r="G55" i="29"/>
  <c r="C726" i="16" s="1"/>
  <c r="J54" i="29"/>
  <c r="E725" i="16" s="1"/>
  <c r="G54" i="29"/>
  <c r="C725" i="16" s="1"/>
  <c r="J53" i="29"/>
  <c r="E724" i="16" s="1"/>
  <c r="G53" i="29"/>
  <c r="C724" i="16" s="1"/>
  <c r="H44" i="29"/>
  <c r="G44" i="29"/>
  <c r="I43" i="29"/>
  <c r="A43" i="29"/>
  <c r="I42" i="29"/>
  <c r="A42" i="29"/>
  <c r="O40" i="29"/>
  <c r="B40" i="29"/>
  <c r="A38" i="29"/>
  <c r="I34" i="29"/>
  <c r="F34" i="29"/>
  <c r="K33" i="29"/>
  <c r="K32" i="29"/>
  <c r="I27" i="29"/>
  <c r="F27" i="29"/>
  <c r="K26" i="29"/>
  <c r="K25" i="29"/>
  <c r="K24" i="29"/>
  <c r="K23" i="29"/>
  <c r="K22" i="29"/>
  <c r="J16" i="29"/>
  <c r="H16" i="29"/>
  <c r="J15" i="29"/>
  <c r="H15" i="29"/>
  <c r="L15" i="29" s="1"/>
  <c r="I10" i="29"/>
  <c r="L11" i="29" s="1"/>
  <c r="K9" i="29"/>
  <c r="K8" i="29"/>
  <c r="D7" i="29"/>
  <c r="I174" i="28"/>
  <c r="J173" i="28"/>
  <c r="E719" i="16" s="1"/>
  <c r="G173" i="28"/>
  <c r="C719" i="16" s="1"/>
  <c r="J172" i="28"/>
  <c r="E718" i="16" s="1"/>
  <c r="G172" i="28"/>
  <c r="C718" i="16" s="1"/>
  <c r="J171" i="28"/>
  <c r="E717" i="16" s="1"/>
  <c r="G171" i="28"/>
  <c r="C717" i="16" s="1"/>
  <c r="J170" i="28"/>
  <c r="E716" i="16" s="1"/>
  <c r="G170" i="28"/>
  <c r="C716" i="16" s="1"/>
  <c r="J169" i="28"/>
  <c r="E715" i="16" s="1"/>
  <c r="G169" i="28"/>
  <c r="C715" i="16" s="1"/>
  <c r="J168" i="28"/>
  <c r="E714" i="16" s="1"/>
  <c r="G168" i="28"/>
  <c r="C714" i="16" s="1"/>
  <c r="H159" i="28"/>
  <c r="G159" i="28"/>
  <c r="I158" i="28"/>
  <c r="A158" i="28"/>
  <c r="I157" i="28"/>
  <c r="A157" i="28"/>
  <c r="O155" i="28"/>
  <c r="B155" i="28"/>
  <c r="A153" i="28"/>
  <c r="I148" i="28"/>
  <c r="J147" i="28"/>
  <c r="E709" i="16" s="1"/>
  <c r="G147" i="28"/>
  <c r="C709" i="16" s="1"/>
  <c r="J146" i="28"/>
  <c r="E708" i="16" s="1"/>
  <c r="G146" i="28"/>
  <c r="C708" i="16" s="1"/>
  <c r="J145" i="28"/>
  <c r="E707" i="16" s="1"/>
  <c r="G145" i="28"/>
  <c r="C707" i="16" s="1"/>
  <c r="J144" i="28"/>
  <c r="E706" i="16" s="1"/>
  <c r="G144" i="28"/>
  <c r="C706" i="16" s="1"/>
  <c r="J143" i="28"/>
  <c r="E705" i="16" s="1"/>
  <c r="G143" i="28"/>
  <c r="C705" i="16" s="1"/>
  <c r="J142" i="28"/>
  <c r="E704" i="16" s="1"/>
  <c r="G142" i="28"/>
  <c r="C704" i="16" s="1"/>
  <c r="H133" i="28"/>
  <c r="G133" i="28"/>
  <c r="I132" i="28"/>
  <c r="A132" i="28"/>
  <c r="I131" i="28"/>
  <c r="A131" i="28"/>
  <c r="O129" i="28"/>
  <c r="B129" i="28"/>
  <c r="A127" i="28"/>
  <c r="D122" i="28"/>
  <c r="A122" i="28"/>
  <c r="I114" i="28"/>
  <c r="J113" i="28"/>
  <c r="E699" i="16" s="1"/>
  <c r="G113" i="28"/>
  <c r="C699" i="16" s="1"/>
  <c r="J112" i="28"/>
  <c r="E698" i="16" s="1"/>
  <c r="G112" i="28"/>
  <c r="C698" i="16" s="1"/>
  <c r="J111" i="28"/>
  <c r="E697" i="16" s="1"/>
  <c r="G111" i="28"/>
  <c r="C697" i="16" s="1"/>
  <c r="J110" i="28"/>
  <c r="E696" i="16" s="1"/>
  <c r="G110" i="28"/>
  <c r="C696" i="16" s="1"/>
  <c r="J109" i="28"/>
  <c r="E695" i="16" s="1"/>
  <c r="G109" i="28"/>
  <c r="C695" i="16" s="1"/>
  <c r="J108" i="28"/>
  <c r="E694" i="16" s="1"/>
  <c r="G108" i="28"/>
  <c r="C694" i="16" s="1"/>
  <c r="H99" i="28"/>
  <c r="G99" i="28"/>
  <c r="I98" i="28"/>
  <c r="A98" i="28"/>
  <c r="I97" i="28"/>
  <c r="A97" i="28"/>
  <c r="O95" i="28"/>
  <c r="B95" i="28"/>
  <c r="A93" i="28"/>
  <c r="I88" i="28"/>
  <c r="J87" i="28"/>
  <c r="E689" i="16" s="1"/>
  <c r="G87" i="28"/>
  <c r="C689" i="16" s="1"/>
  <c r="J86" i="28"/>
  <c r="E688" i="16" s="1"/>
  <c r="G86" i="28"/>
  <c r="C688" i="16" s="1"/>
  <c r="J85" i="28"/>
  <c r="E687" i="16" s="1"/>
  <c r="G85" i="28"/>
  <c r="C687" i="16" s="1"/>
  <c r="J84" i="28"/>
  <c r="E686" i="16" s="1"/>
  <c r="G84" i="28"/>
  <c r="C686" i="16" s="1"/>
  <c r="J83" i="28"/>
  <c r="E685" i="16" s="1"/>
  <c r="G83" i="28"/>
  <c r="C685" i="16" s="1"/>
  <c r="J82" i="28"/>
  <c r="E684" i="16" s="1"/>
  <c r="G82" i="28"/>
  <c r="C684" i="16" s="1"/>
  <c r="H73" i="28"/>
  <c r="G73" i="28"/>
  <c r="I72" i="28"/>
  <c r="A72" i="28"/>
  <c r="I71" i="28"/>
  <c r="A71" i="28"/>
  <c r="O69" i="28"/>
  <c r="B69" i="28"/>
  <c r="A67" i="28"/>
  <c r="D62" i="28"/>
  <c r="I59" i="28"/>
  <c r="J58" i="28"/>
  <c r="E679" i="16" s="1"/>
  <c r="G58" i="28"/>
  <c r="C679" i="16" s="1"/>
  <c r="J57" i="28"/>
  <c r="E678" i="16" s="1"/>
  <c r="G57" i="28"/>
  <c r="C678" i="16" s="1"/>
  <c r="J56" i="28"/>
  <c r="E677" i="16" s="1"/>
  <c r="G56" i="28"/>
  <c r="C677" i="16" s="1"/>
  <c r="J55" i="28"/>
  <c r="E676" i="16" s="1"/>
  <c r="G55" i="28"/>
  <c r="C676" i="16" s="1"/>
  <c r="J54" i="28"/>
  <c r="E675" i="16" s="1"/>
  <c r="G54" i="28"/>
  <c r="C675" i="16" s="1"/>
  <c r="J53" i="28"/>
  <c r="E674" i="16" s="1"/>
  <c r="G53" i="28"/>
  <c r="C674" i="16" s="1"/>
  <c r="H44" i="28"/>
  <c r="G44" i="28"/>
  <c r="I43" i="28"/>
  <c r="A43" i="28"/>
  <c r="I42" i="28"/>
  <c r="A42" i="28"/>
  <c r="O40" i="28"/>
  <c r="B40" i="28"/>
  <c r="A38" i="28"/>
  <c r="I34" i="28"/>
  <c r="F34" i="28"/>
  <c r="K33" i="28"/>
  <c r="K32" i="28"/>
  <c r="I27" i="28"/>
  <c r="F27" i="28"/>
  <c r="K26" i="28"/>
  <c r="K25" i="28"/>
  <c r="K24" i="28"/>
  <c r="K23" i="28"/>
  <c r="K22" i="28"/>
  <c r="J16" i="28"/>
  <c r="H16" i="28"/>
  <c r="J15" i="28"/>
  <c r="H15" i="28"/>
  <c r="I10" i="28"/>
  <c r="L11" i="28" s="1"/>
  <c r="K9" i="28"/>
  <c r="K8" i="28"/>
  <c r="D7" i="28"/>
  <c r="I174" i="27"/>
  <c r="J173" i="27"/>
  <c r="E669" i="16" s="1"/>
  <c r="G173" i="27"/>
  <c r="C669" i="16" s="1"/>
  <c r="J172" i="27"/>
  <c r="E668" i="16" s="1"/>
  <c r="G172" i="27"/>
  <c r="C668" i="16" s="1"/>
  <c r="J171" i="27"/>
  <c r="E667" i="16" s="1"/>
  <c r="G171" i="27"/>
  <c r="C667" i="16" s="1"/>
  <c r="J170" i="27"/>
  <c r="E666" i="16" s="1"/>
  <c r="G170" i="27"/>
  <c r="C666" i="16" s="1"/>
  <c r="J169" i="27"/>
  <c r="E665" i="16" s="1"/>
  <c r="G169" i="27"/>
  <c r="C665" i="16" s="1"/>
  <c r="J168" i="27"/>
  <c r="E664" i="16" s="1"/>
  <c r="G168" i="27"/>
  <c r="C664" i="16" s="1"/>
  <c r="H159" i="27"/>
  <c r="G159" i="27"/>
  <c r="I158" i="27"/>
  <c r="A158" i="27"/>
  <c r="I157" i="27"/>
  <c r="A157" i="27"/>
  <c r="O155" i="27"/>
  <c r="B155" i="27"/>
  <c r="A153" i="27"/>
  <c r="I148" i="27"/>
  <c r="J147" i="27"/>
  <c r="E659" i="16" s="1"/>
  <c r="G147" i="27"/>
  <c r="C659" i="16" s="1"/>
  <c r="J146" i="27"/>
  <c r="E658" i="16" s="1"/>
  <c r="G146" i="27"/>
  <c r="C658" i="16" s="1"/>
  <c r="J145" i="27"/>
  <c r="E657" i="16" s="1"/>
  <c r="G145" i="27"/>
  <c r="C657" i="16" s="1"/>
  <c r="J144" i="27"/>
  <c r="E656" i="16" s="1"/>
  <c r="G144" i="27"/>
  <c r="C656" i="16" s="1"/>
  <c r="J143" i="27"/>
  <c r="E655" i="16" s="1"/>
  <c r="G143" i="27"/>
  <c r="C655" i="16" s="1"/>
  <c r="J142" i="27"/>
  <c r="E654" i="16" s="1"/>
  <c r="G142" i="27"/>
  <c r="C654" i="16" s="1"/>
  <c r="H133" i="27"/>
  <c r="G133" i="27"/>
  <c r="I132" i="27"/>
  <c r="A132" i="27"/>
  <c r="I131" i="27"/>
  <c r="A131" i="27"/>
  <c r="O129" i="27"/>
  <c r="B129" i="27"/>
  <c r="A127" i="27"/>
  <c r="D122" i="27"/>
  <c r="A122" i="27"/>
  <c r="I114" i="27"/>
  <c r="J191" i="16" s="1"/>
  <c r="J113" i="27"/>
  <c r="E649" i="16" s="1"/>
  <c r="G113" i="27"/>
  <c r="C649" i="16" s="1"/>
  <c r="J112" i="27"/>
  <c r="E648" i="16" s="1"/>
  <c r="G112" i="27"/>
  <c r="C648" i="16" s="1"/>
  <c r="J111" i="27"/>
  <c r="E647" i="16" s="1"/>
  <c r="G111" i="27"/>
  <c r="C647" i="16" s="1"/>
  <c r="J110" i="27"/>
  <c r="E646" i="16" s="1"/>
  <c r="G110" i="27"/>
  <c r="C646" i="16" s="1"/>
  <c r="J109" i="27"/>
  <c r="E645" i="16" s="1"/>
  <c r="G109" i="27"/>
  <c r="C645" i="16" s="1"/>
  <c r="J108" i="27"/>
  <c r="E644" i="16" s="1"/>
  <c r="G108" i="27"/>
  <c r="C644" i="16" s="1"/>
  <c r="H99" i="27"/>
  <c r="G99" i="27"/>
  <c r="I98" i="27"/>
  <c r="A98" i="27"/>
  <c r="I97" i="27"/>
  <c r="A97" i="27"/>
  <c r="O95" i="27"/>
  <c r="B95" i="27"/>
  <c r="A93" i="27"/>
  <c r="I88" i="27"/>
  <c r="J87" i="27"/>
  <c r="E639" i="16" s="1"/>
  <c r="G87" i="27"/>
  <c r="C639" i="16" s="1"/>
  <c r="J86" i="27"/>
  <c r="E638" i="16" s="1"/>
  <c r="G86" i="27"/>
  <c r="C638" i="16" s="1"/>
  <c r="J85" i="27"/>
  <c r="E637" i="16" s="1"/>
  <c r="G85" i="27"/>
  <c r="C637" i="16" s="1"/>
  <c r="J84" i="27"/>
  <c r="E636" i="16" s="1"/>
  <c r="G84" i="27"/>
  <c r="C636" i="16" s="1"/>
  <c r="J83" i="27"/>
  <c r="E635" i="16" s="1"/>
  <c r="G83" i="27"/>
  <c r="C635" i="16" s="1"/>
  <c r="J82" i="27"/>
  <c r="E634" i="16" s="1"/>
  <c r="G82" i="27"/>
  <c r="C634" i="16" s="1"/>
  <c r="H73" i="27"/>
  <c r="G73" i="27"/>
  <c r="I72" i="27"/>
  <c r="A72" i="27"/>
  <c r="I71" i="27"/>
  <c r="A71" i="27"/>
  <c r="O69" i="27"/>
  <c r="B69" i="27"/>
  <c r="A67" i="27"/>
  <c r="D62" i="27"/>
  <c r="I59" i="27"/>
  <c r="J117" i="16" s="1"/>
  <c r="J58" i="27"/>
  <c r="E629" i="16" s="1"/>
  <c r="G58" i="27"/>
  <c r="C629" i="16" s="1"/>
  <c r="J57" i="27"/>
  <c r="E628" i="16" s="1"/>
  <c r="G57" i="27"/>
  <c r="C628" i="16" s="1"/>
  <c r="J56" i="27"/>
  <c r="E627" i="16" s="1"/>
  <c r="G56" i="27"/>
  <c r="C627" i="16" s="1"/>
  <c r="J55" i="27"/>
  <c r="E626" i="16" s="1"/>
  <c r="G55" i="27"/>
  <c r="C626" i="16" s="1"/>
  <c r="J54" i="27"/>
  <c r="E625" i="16" s="1"/>
  <c r="G54" i="27"/>
  <c r="C625" i="16" s="1"/>
  <c r="J53" i="27"/>
  <c r="E624" i="16" s="1"/>
  <c r="G53" i="27"/>
  <c r="C624" i="16" s="1"/>
  <c r="H44" i="27"/>
  <c r="G44" i="27"/>
  <c r="I43" i="27"/>
  <c r="A43" i="27"/>
  <c r="I42" i="27"/>
  <c r="A42" i="27"/>
  <c r="O40" i="27"/>
  <c r="B40" i="27"/>
  <c r="A38" i="27"/>
  <c r="I34" i="27"/>
  <c r="J81" i="16" s="1"/>
  <c r="F34" i="27"/>
  <c r="K33" i="27"/>
  <c r="K32" i="27"/>
  <c r="I27" i="27"/>
  <c r="J74" i="16" s="1"/>
  <c r="F27" i="27"/>
  <c r="K26" i="27"/>
  <c r="K25" i="27"/>
  <c r="K24" i="27"/>
  <c r="K23" i="27"/>
  <c r="K22" i="27"/>
  <c r="J16" i="27"/>
  <c r="J52" i="16" s="1"/>
  <c r="R105" i="16" s="1"/>
  <c r="H16" i="27"/>
  <c r="J47" i="16" s="1"/>
  <c r="Q105" i="16" s="1"/>
  <c r="J15" i="27"/>
  <c r="J51" i="16" s="1"/>
  <c r="R104" i="16" s="1"/>
  <c r="H15" i="27"/>
  <c r="L15" i="27" s="1"/>
  <c r="J56" i="16" s="1"/>
  <c r="S104" i="16" s="1"/>
  <c r="I10" i="27"/>
  <c r="L11" i="27" s="1"/>
  <c r="K9" i="27"/>
  <c r="K8" i="27"/>
  <c r="D7" i="27"/>
  <c r="I174" i="26"/>
  <c r="J173" i="26"/>
  <c r="E619" i="16" s="1"/>
  <c r="G173" i="26"/>
  <c r="C619" i="16" s="1"/>
  <c r="J172" i="26"/>
  <c r="E618" i="16" s="1"/>
  <c r="G172" i="26"/>
  <c r="C618" i="16" s="1"/>
  <c r="J171" i="26"/>
  <c r="E617" i="16" s="1"/>
  <c r="G171" i="26"/>
  <c r="C617" i="16" s="1"/>
  <c r="J170" i="26"/>
  <c r="E616" i="16" s="1"/>
  <c r="G170" i="26"/>
  <c r="C616" i="16" s="1"/>
  <c r="J169" i="26"/>
  <c r="E615" i="16" s="1"/>
  <c r="G169" i="26"/>
  <c r="C615" i="16" s="1"/>
  <c r="J168" i="26"/>
  <c r="E614" i="16" s="1"/>
  <c r="G168" i="26"/>
  <c r="C614" i="16" s="1"/>
  <c r="H159" i="26"/>
  <c r="G159" i="26"/>
  <c r="I158" i="26"/>
  <c r="A158" i="26"/>
  <c r="I157" i="26"/>
  <c r="A157" i="26"/>
  <c r="O155" i="26"/>
  <c r="B155" i="26"/>
  <c r="A153" i="26"/>
  <c r="I148" i="26"/>
  <c r="J147" i="26"/>
  <c r="E609" i="16" s="1"/>
  <c r="G147" i="26"/>
  <c r="C609" i="16" s="1"/>
  <c r="J146" i="26"/>
  <c r="E608" i="16" s="1"/>
  <c r="G146" i="26"/>
  <c r="C608" i="16" s="1"/>
  <c r="J145" i="26"/>
  <c r="E607" i="16" s="1"/>
  <c r="G145" i="26"/>
  <c r="C607" i="16" s="1"/>
  <c r="J144" i="26"/>
  <c r="E606" i="16" s="1"/>
  <c r="G144" i="26"/>
  <c r="C606" i="16" s="1"/>
  <c r="J143" i="26"/>
  <c r="E605" i="16" s="1"/>
  <c r="G143" i="26"/>
  <c r="C605" i="16" s="1"/>
  <c r="J142" i="26"/>
  <c r="E604" i="16" s="1"/>
  <c r="G142" i="26"/>
  <c r="C604" i="16" s="1"/>
  <c r="H133" i="26"/>
  <c r="G133" i="26"/>
  <c r="I132" i="26"/>
  <c r="A132" i="26"/>
  <c r="I131" i="26"/>
  <c r="A131" i="26"/>
  <c r="O129" i="26"/>
  <c r="B129" i="26"/>
  <c r="A127" i="26"/>
  <c r="D122" i="26"/>
  <c r="A122" i="26"/>
  <c r="I114" i="26"/>
  <c r="J113" i="26"/>
  <c r="E599" i="16" s="1"/>
  <c r="G113" i="26"/>
  <c r="C599" i="16" s="1"/>
  <c r="J112" i="26"/>
  <c r="E598" i="16" s="1"/>
  <c r="G112" i="26"/>
  <c r="C598" i="16" s="1"/>
  <c r="J111" i="26"/>
  <c r="E597" i="16" s="1"/>
  <c r="G111" i="26"/>
  <c r="C597" i="16" s="1"/>
  <c r="J110" i="26"/>
  <c r="E596" i="16" s="1"/>
  <c r="G110" i="26"/>
  <c r="C596" i="16" s="1"/>
  <c r="J109" i="26"/>
  <c r="E595" i="16" s="1"/>
  <c r="G109" i="26"/>
  <c r="C595" i="16" s="1"/>
  <c r="J108" i="26"/>
  <c r="E594" i="16" s="1"/>
  <c r="G108" i="26"/>
  <c r="C594" i="16" s="1"/>
  <c r="H99" i="26"/>
  <c r="G99" i="26"/>
  <c r="I98" i="26"/>
  <c r="A98" i="26"/>
  <c r="I97" i="26"/>
  <c r="A97" i="26"/>
  <c r="O95" i="26"/>
  <c r="B95" i="26"/>
  <c r="A93" i="26"/>
  <c r="I88" i="26"/>
  <c r="J87" i="26"/>
  <c r="E589" i="16" s="1"/>
  <c r="G87" i="26"/>
  <c r="C589" i="16" s="1"/>
  <c r="J86" i="26"/>
  <c r="E588" i="16" s="1"/>
  <c r="G86" i="26"/>
  <c r="C588" i="16" s="1"/>
  <c r="J85" i="26"/>
  <c r="E587" i="16" s="1"/>
  <c r="G85" i="26"/>
  <c r="C587" i="16" s="1"/>
  <c r="J84" i="26"/>
  <c r="E586" i="16" s="1"/>
  <c r="G84" i="26"/>
  <c r="C586" i="16" s="1"/>
  <c r="J83" i="26"/>
  <c r="E585" i="16" s="1"/>
  <c r="G83" i="26"/>
  <c r="C585" i="16" s="1"/>
  <c r="J82" i="26"/>
  <c r="E584" i="16" s="1"/>
  <c r="G82" i="26"/>
  <c r="C584" i="16" s="1"/>
  <c r="H73" i="26"/>
  <c r="G73" i="26"/>
  <c r="I72" i="26"/>
  <c r="A72" i="26"/>
  <c r="I71" i="26"/>
  <c r="A71" i="26"/>
  <c r="O69" i="26"/>
  <c r="B69" i="26"/>
  <c r="A67" i="26"/>
  <c r="D62" i="26"/>
  <c r="I59" i="26"/>
  <c r="J58" i="26"/>
  <c r="E579" i="16" s="1"/>
  <c r="G58" i="26"/>
  <c r="C579" i="16" s="1"/>
  <c r="J57" i="26"/>
  <c r="E578" i="16" s="1"/>
  <c r="G57" i="26"/>
  <c r="C578" i="16" s="1"/>
  <c r="J56" i="26"/>
  <c r="E577" i="16" s="1"/>
  <c r="G56" i="26"/>
  <c r="C577" i="16" s="1"/>
  <c r="J55" i="26"/>
  <c r="E576" i="16" s="1"/>
  <c r="G55" i="26"/>
  <c r="C576" i="16" s="1"/>
  <c r="J54" i="26"/>
  <c r="E575" i="16" s="1"/>
  <c r="G54" i="26"/>
  <c r="C575" i="16" s="1"/>
  <c r="J53" i="26"/>
  <c r="E574" i="16" s="1"/>
  <c r="G53" i="26"/>
  <c r="C574" i="16" s="1"/>
  <c r="H44" i="26"/>
  <c r="G44" i="26"/>
  <c r="I43" i="26"/>
  <c r="A43" i="26"/>
  <c r="I42" i="26"/>
  <c r="A42" i="26"/>
  <c r="O40" i="26"/>
  <c r="B40" i="26"/>
  <c r="A38" i="26"/>
  <c r="I34" i="26"/>
  <c r="F34" i="26"/>
  <c r="K33" i="26"/>
  <c r="K32" i="26"/>
  <c r="I27" i="26"/>
  <c r="F27" i="26"/>
  <c r="K26" i="26"/>
  <c r="K25" i="26"/>
  <c r="K24" i="26"/>
  <c r="K23" i="26"/>
  <c r="K22" i="26"/>
  <c r="J16" i="26"/>
  <c r="H16" i="26"/>
  <c r="J15" i="26"/>
  <c r="H15" i="26"/>
  <c r="I10" i="26"/>
  <c r="L11" i="26" s="1"/>
  <c r="K9" i="26"/>
  <c r="K8" i="26"/>
  <c r="D7" i="26"/>
  <c r="I174" i="25"/>
  <c r="J173" i="25"/>
  <c r="E569" i="16" s="1"/>
  <c r="G173" i="25"/>
  <c r="C569" i="16" s="1"/>
  <c r="J172" i="25"/>
  <c r="E568" i="16" s="1"/>
  <c r="G172" i="25"/>
  <c r="C568" i="16" s="1"/>
  <c r="J171" i="25"/>
  <c r="E567" i="16" s="1"/>
  <c r="G171" i="25"/>
  <c r="C567" i="16" s="1"/>
  <c r="J170" i="25"/>
  <c r="E566" i="16" s="1"/>
  <c r="G170" i="25"/>
  <c r="C566" i="16" s="1"/>
  <c r="J169" i="25"/>
  <c r="E565" i="16" s="1"/>
  <c r="G169" i="25"/>
  <c r="C565" i="16" s="1"/>
  <c r="J168" i="25"/>
  <c r="E564" i="16" s="1"/>
  <c r="G168" i="25"/>
  <c r="C564" i="16" s="1"/>
  <c r="H159" i="25"/>
  <c r="G159" i="25"/>
  <c r="I158" i="25"/>
  <c r="A158" i="25"/>
  <c r="I157" i="25"/>
  <c r="A157" i="25"/>
  <c r="O155" i="25"/>
  <c r="B155" i="25"/>
  <c r="A153" i="25"/>
  <c r="I148" i="25"/>
  <c r="J147" i="25"/>
  <c r="E559" i="16" s="1"/>
  <c r="G147" i="25"/>
  <c r="C559" i="16" s="1"/>
  <c r="J146" i="25"/>
  <c r="E558" i="16" s="1"/>
  <c r="G146" i="25"/>
  <c r="C558" i="16" s="1"/>
  <c r="J145" i="25"/>
  <c r="E557" i="16" s="1"/>
  <c r="G145" i="25"/>
  <c r="C557" i="16" s="1"/>
  <c r="J144" i="25"/>
  <c r="E556" i="16" s="1"/>
  <c r="G144" i="25"/>
  <c r="C556" i="16" s="1"/>
  <c r="J143" i="25"/>
  <c r="E555" i="16" s="1"/>
  <c r="G143" i="25"/>
  <c r="C555" i="16" s="1"/>
  <c r="J142" i="25"/>
  <c r="E554" i="16" s="1"/>
  <c r="G142" i="25"/>
  <c r="C554" i="16" s="1"/>
  <c r="H133" i="25"/>
  <c r="G133" i="25"/>
  <c r="I132" i="25"/>
  <c r="A132" i="25"/>
  <c r="I131" i="25"/>
  <c r="A131" i="25"/>
  <c r="O129" i="25"/>
  <c r="B129" i="25"/>
  <c r="A127" i="25"/>
  <c r="D122" i="25"/>
  <c r="A122" i="25"/>
  <c r="I114" i="25"/>
  <c r="J113" i="25"/>
  <c r="E549" i="16" s="1"/>
  <c r="G113" i="25"/>
  <c r="C549" i="16" s="1"/>
  <c r="J112" i="25"/>
  <c r="E548" i="16" s="1"/>
  <c r="G112" i="25"/>
  <c r="C548" i="16" s="1"/>
  <c r="J111" i="25"/>
  <c r="E547" i="16" s="1"/>
  <c r="G111" i="25"/>
  <c r="C547" i="16" s="1"/>
  <c r="J110" i="25"/>
  <c r="E546" i="16" s="1"/>
  <c r="G110" i="25"/>
  <c r="C546" i="16" s="1"/>
  <c r="J109" i="25"/>
  <c r="E545" i="16" s="1"/>
  <c r="G109" i="25"/>
  <c r="C545" i="16" s="1"/>
  <c r="J108" i="25"/>
  <c r="E544" i="16" s="1"/>
  <c r="G108" i="25"/>
  <c r="C544" i="16" s="1"/>
  <c r="H99" i="25"/>
  <c r="G99" i="25"/>
  <c r="I98" i="25"/>
  <c r="A98" i="25"/>
  <c r="I97" i="25"/>
  <c r="A97" i="25"/>
  <c r="O95" i="25"/>
  <c r="B95" i="25"/>
  <c r="A93" i="25"/>
  <c r="I88" i="25"/>
  <c r="J87" i="25"/>
  <c r="E539" i="16" s="1"/>
  <c r="G87" i="25"/>
  <c r="C539" i="16" s="1"/>
  <c r="J86" i="25"/>
  <c r="E538" i="16" s="1"/>
  <c r="G86" i="25"/>
  <c r="C538" i="16" s="1"/>
  <c r="J85" i="25"/>
  <c r="E537" i="16" s="1"/>
  <c r="G85" i="25"/>
  <c r="C537" i="16" s="1"/>
  <c r="J84" i="25"/>
  <c r="E536" i="16" s="1"/>
  <c r="G84" i="25"/>
  <c r="C536" i="16" s="1"/>
  <c r="J83" i="25"/>
  <c r="E535" i="16" s="1"/>
  <c r="G83" i="25"/>
  <c r="C535" i="16" s="1"/>
  <c r="J82" i="25"/>
  <c r="E534" i="16" s="1"/>
  <c r="G82" i="25"/>
  <c r="C534" i="16" s="1"/>
  <c r="H73" i="25"/>
  <c r="G73" i="25"/>
  <c r="I72" i="25"/>
  <c r="A72" i="25"/>
  <c r="I71" i="25"/>
  <c r="A71" i="25"/>
  <c r="O69" i="25"/>
  <c r="B69" i="25"/>
  <c r="A67" i="25"/>
  <c r="D62" i="25"/>
  <c r="I59" i="25"/>
  <c r="J58" i="25"/>
  <c r="E529" i="16" s="1"/>
  <c r="G58" i="25"/>
  <c r="C529" i="16" s="1"/>
  <c r="J57" i="25"/>
  <c r="E528" i="16" s="1"/>
  <c r="G57" i="25"/>
  <c r="C528" i="16" s="1"/>
  <c r="J56" i="25"/>
  <c r="E527" i="16" s="1"/>
  <c r="G56" i="25"/>
  <c r="C527" i="16" s="1"/>
  <c r="J55" i="25"/>
  <c r="E526" i="16" s="1"/>
  <c r="G55" i="25"/>
  <c r="C526" i="16" s="1"/>
  <c r="J54" i="25"/>
  <c r="E525" i="16" s="1"/>
  <c r="G54" i="25"/>
  <c r="C525" i="16" s="1"/>
  <c r="J53" i="25"/>
  <c r="E524" i="16" s="1"/>
  <c r="G53" i="25"/>
  <c r="C524" i="16" s="1"/>
  <c r="H44" i="25"/>
  <c r="G44" i="25"/>
  <c r="I43" i="25"/>
  <c r="A43" i="25"/>
  <c r="I42" i="25"/>
  <c r="A42" i="25"/>
  <c r="O40" i="25"/>
  <c r="B40" i="25"/>
  <c r="A38" i="25"/>
  <c r="I34" i="25"/>
  <c r="F34" i="25"/>
  <c r="K33" i="25"/>
  <c r="K32" i="25"/>
  <c r="I27" i="25"/>
  <c r="F27" i="25"/>
  <c r="K26" i="25"/>
  <c r="K25" i="25"/>
  <c r="K24" i="25"/>
  <c r="K23" i="25"/>
  <c r="K22" i="25"/>
  <c r="J16" i="25"/>
  <c r="H16" i="25"/>
  <c r="J15" i="25"/>
  <c r="H15" i="25"/>
  <c r="L15" i="25" s="1"/>
  <c r="I10" i="25"/>
  <c r="L11" i="25" s="1"/>
  <c r="K9" i="25"/>
  <c r="K8" i="25"/>
  <c r="D7" i="25"/>
  <c r="I174" i="24"/>
  <c r="J173" i="24"/>
  <c r="E519" i="16" s="1"/>
  <c r="G173" i="24"/>
  <c r="C519" i="16" s="1"/>
  <c r="J172" i="24"/>
  <c r="E518" i="16" s="1"/>
  <c r="G172" i="24"/>
  <c r="C518" i="16" s="1"/>
  <c r="J171" i="24"/>
  <c r="E517" i="16" s="1"/>
  <c r="G171" i="24"/>
  <c r="C517" i="16" s="1"/>
  <c r="J170" i="24"/>
  <c r="E516" i="16" s="1"/>
  <c r="G170" i="24"/>
  <c r="C516" i="16" s="1"/>
  <c r="J169" i="24"/>
  <c r="E515" i="16" s="1"/>
  <c r="G169" i="24"/>
  <c r="C515" i="16" s="1"/>
  <c r="J168" i="24"/>
  <c r="E514" i="16" s="1"/>
  <c r="G168" i="24"/>
  <c r="C514" i="16" s="1"/>
  <c r="H159" i="24"/>
  <c r="G159" i="24"/>
  <c r="I158" i="24"/>
  <c r="A158" i="24"/>
  <c r="I157" i="24"/>
  <c r="A157" i="24"/>
  <c r="O155" i="24"/>
  <c r="B155" i="24"/>
  <c r="A153" i="24"/>
  <c r="I148" i="24"/>
  <c r="J147" i="24"/>
  <c r="E509" i="16" s="1"/>
  <c r="G147" i="24"/>
  <c r="C509" i="16" s="1"/>
  <c r="J146" i="24"/>
  <c r="E508" i="16" s="1"/>
  <c r="G146" i="24"/>
  <c r="C508" i="16" s="1"/>
  <c r="J145" i="24"/>
  <c r="E507" i="16" s="1"/>
  <c r="G145" i="24"/>
  <c r="C507" i="16" s="1"/>
  <c r="J144" i="24"/>
  <c r="E506" i="16" s="1"/>
  <c r="G144" i="24"/>
  <c r="C506" i="16" s="1"/>
  <c r="J143" i="24"/>
  <c r="E505" i="16" s="1"/>
  <c r="G143" i="24"/>
  <c r="C505" i="16" s="1"/>
  <c r="J142" i="24"/>
  <c r="E504" i="16" s="1"/>
  <c r="G142" i="24"/>
  <c r="C504" i="16" s="1"/>
  <c r="H133" i="24"/>
  <c r="G133" i="24"/>
  <c r="I132" i="24"/>
  <c r="A132" i="24"/>
  <c r="I131" i="24"/>
  <c r="A131" i="24"/>
  <c r="O129" i="24"/>
  <c r="B129" i="24"/>
  <c r="A127" i="24"/>
  <c r="D122" i="24"/>
  <c r="A122" i="24"/>
  <c r="I114" i="24"/>
  <c r="J113" i="24"/>
  <c r="E499" i="16" s="1"/>
  <c r="G113" i="24"/>
  <c r="C499" i="16" s="1"/>
  <c r="J112" i="24"/>
  <c r="E498" i="16" s="1"/>
  <c r="G112" i="24"/>
  <c r="C498" i="16" s="1"/>
  <c r="J111" i="24"/>
  <c r="E497" i="16" s="1"/>
  <c r="G111" i="24"/>
  <c r="C497" i="16" s="1"/>
  <c r="J110" i="24"/>
  <c r="E496" i="16" s="1"/>
  <c r="G110" i="24"/>
  <c r="C496" i="16" s="1"/>
  <c r="J109" i="24"/>
  <c r="E495" i="16" s="1"/>
  <c r="G109" i="24"/>
  <c r="C495" i="16" s="1"/>
  <c r="J108" i="24"/>
  <c r="E494" i="16" s="1"/>
  <c r="G108" i="24"/>
  <c r="C494" i="16" s="1"/>
  <c r="H99" i="24"/>
  <c r="G99" i="24"/>
  <c r="I98" i="24"/>
  <c r="A98" i="24"/>
  <c r="I97" i="24"/>
  <c r="A97" i="24"/>
  <c r="O95" i="24"/>
  <c r="B95" i="24"/>
  <c r="A93" i="24"/>
  <c r="I88" i="24"/>
  <c r="J87" i="24"/>
  <c r="E489" i="16" s="1"/>
  <c r="G87" i="24"/>
  <c r="C489" i="16" s="1"/>
  <c r="J86" i="24"/>
  <c r="E488" i="16" s="1"/>
  <c r="G86" i="24"/>
  <c r="C488" i="16" s="1"/>
  <c r="J85" i="24"/>
  <c r="E487" i="16" s="1"/>
  <c r="G85" i="24"/>
  <c r="C487" i="16" s="1"/>
  <c r="J84" i="24"/>
  <c r="E486" i="16" s="1"/>
  <c r="G84" i="24"/>
  <c r="C486" i="16" s="1"/>
  <c r="J83" i="24"/>
  <c r="E485" i="16" s="1"/>
  <c r="G83" i="24"/>
  <c r="C485" i="16" s="1"/>
  <c r="J82" i="24"/>
  <c r="E484" i="16" s="1"/>
  <c r="G82" i="24"/>
  <c r="C484" i="16" s="1"/>
  <c r="H73" i="24"/>
  <c r="G73" i="24"/>
  <c r="I72" i="24"/>
  <c r="A72" i="24"/>
  <c r="I71" i="24"/>
  <c r="A71" i="24"/>
  <c r="O69" i="24"/>
  <c r="B69" i="24"/>
  <c r="A67" i="24"/>
  <c r="D62" i="24"/>
  <c r="I59" i="24"/>
  <c r="J58" i="24"/>
  <c r="E479" i="16" s="1"/>
  <c r="G58" i="24"/>
  <c r="C479" i="16" s="1"/>
  <c r="J57" i="24"/>
  <c r="E478" i="16" s="1"/>
  <c r="G57" i="24"/>
  <c r="C478" i="16" s="1"/>
  <c r="J56" i="24"/>
  <c r="E477" i="16" s="1"/>
  <c r="G56" i="24"/>
  <c r="C477" i="16" s="1"/>
  <c r="J55" i="24"/>
  <c r="E476" i="16" s="1"/>
  <c r="G55" i="24"/>
  <c r="C476" i="16" s="1"/>
  <c r="J54" i="24"/>
  <c r="E475" i="16" s="1"/>
  <c r="G54" i="24"/>
  <c r="C475" i="16" s="1"/>
  <c r="J53" i="24"/>
  <c r="E474" i="16" s="1"/>
  <c r="G53" i="24"/>
  <c r="C474" i="16" s="1"/>
  <c r="H44" i="24"/>
  <c r="G44" i="24"/>
  <c r="I43" i="24"/>
  <c r="A43" i="24"/>
  <c r="I42" i="24"/>
  <c r="A42" i="24"/>
  <c r="O40" i="24"/>
  <c r="B40" i="24"/>
  <c r="A38" i="24"/>
  <c r="I34" i="24"/>
  <c r="F34" i="24"/>
  <c r="K33" i="24"/>
  <c r="K32" i="24"/>
  <c r="I27" i="24"/>
  <c r="F27" i="24"/>
  <c r="K26" i="24"/>
  <c r="K25" i="24"/>
  <c r="K24" i="24"/>
  <c r="K23" i="24"/>
  <c r="K22" i="24"/>
  <c r="J16" i="24"/>
  <c r="H16" i="24"/>
  <c r="J15" i="24"/>
  <c r="H15" i="24"/>
  <c r="L15" i="24" s="1"/>
  <c r="I10" i="24"/>
  <c r="L11" i="24" s="1"/>
  <c r="K9" i="24"/>
  <c r="K8" i="24"/>
  <c r="D7" i="24"/>
  <c r="I34" i="1"/>
  <c r="C81" i="16" s="1"/>
  <c r="I34" i="21"/>
  <c r="I34" i="22"/>
  <c r="I34" i="23"/>
  <c r="I27" i="23"/>
  <c r="I27" i="22"/>
  <c r="I27" i="21"/>
  <c r="I27" i="1"/>
  <c r="C74" i="16" s="1"/>
  <c r="O155" i="1"/>
  <c r="B155" i="1"/>
  <c r="O129" i="1"/>
  <c r="B129" i="1"/>
  <c r="O95" i="1"/>
  <c r="B95" i="1"/>
  <c r="O69" i="1"/>
  <c r="B69" i="1"/>
  <c r="O40" i="1"/>
  <c r="B40" i="1"/>
  <c r="O155" i="21"/>
  <c r="B155" i="21"/>
  <c r="O129" i="21"/>
  <c r="B129" i="21"/>
  <c r="O95" i="21"/>
  <c r="B95" i="21"/>
  <c r="O69" i="21"/>
  <c r="B69" i="21"/>
  <c r="O40" i="21"/>
  <c r="B40" i="21"/>
  <c r="O155" i="22"/>
  <c r="B155" i="22"/>
  <c r="O129" i="22"/>
  <c r="B129" i="22"/>
  <c r="O95" i="22"/>
  <c r="B95" i="22"/>
  <c r="O69" i="22"/>
  <c r="B69" i="22"/>
  <c r="O40" i="22"/>
  <c r="B40" i="22"/>
  <c r="O155" i="23"/>
  <c r="B155" i="23"/>
  <c r="O129" i="23"/>
  <c r="B129" i="23"/>
  <c r="O95" i="23"/>
  <c r="B95" i="23"/>
  <c r="O69" i="23"/>
  <c r="B69" i="23"/>
  <c r="B40" i="23"/>
  <c r="D7" i="23"/>
  <c r="D122" i="22"/>
  <c r="D122" i="21"/>
  <c r="D122" i="1"/>
  <c r="D62" i="22"/>
  <c r="D62" i="21"/>
  <c r="D62" i="1"/>
  <c r="D7" i="22"/>
  <c r="D7" i="21"/>
  <c r="D7" i="1"/>
  <c r="D122" i="23"/>
  <c r="D62" i="23"/>
  <c r="A9" i="23"/>
  <c r="A8" i="23"/>
  <c r="W66" i="16"/>
  <c r="W129" i="16"/>
  <c r="W75" i="16"/>
  <c r="W41" i="16"/>
  <c r="W42" i="16"/>
  <c r="W43" i="16"/>
  <c r="W44" i="16"/>
  <c r="W45" i="16"/>
  <c r="W46" i="16"/>
  <c r="W47" i="16"/>
  <c r="W48" i="16"/>
  <c r="W49" i="16"/>
  <c r="W50" i="16"/>
  <c r="W51" i="16"/>
  <c r="W52" i="16"/>
  <c r="W53" i="16"/>
  <c r="W54" i="16"/>
  <c r="W55" i="16"/>
  <c r="W56" i="16"/>
  <c r="W57" i="16"/>
  <c r="W58" i="16"/>
  <c r="W59" i="16"/>
  <c r="W60" i="16"/>
  <c r="W61" i="16"/>
  <c r="W62" i="16"/>
  <c r="W63" i="16"/>
  <c r="W64" i="16"/>
  <c r="W65" i="16"/>
  <c r="W67" i="16"/>
  <c r="W68" i="16"/>
  <c r="W69" i="16"/>
  <c r="W70" i="16"/>
  <c r="W71" i="16"/>
  <c r="W72" i="16"/>
  <c r="W73" i="16"/>
  <c r="W74" i="16"/>
  <c r="W76" i="16"/>
  <c r="W77" i="16"/>
  <c r="W78" i="16"/>
  <c r="W79" i="16"/>
  <c r="W80" i="16"/>
  <c r="W81" i="16"/>
  <c r="W82" i="16"/>
  <c r="W83" i="16"/>
  <c r="W85" i="16"/>
  <c r="W86" i="16"/>
  <c r="W87" i="16"/>
  <c r="W88" i="16"/>
  <c r="W89" i="16"/>
  <c r="W90" i="16"/>
  <c r="W91" i="16"/>
  <c r="W92" i="16"/>
  <c r="W93" i="16"/>
  <c r="W94" i="16"/>
  <c r="W95" i="16"/>
  <c r="W96" i="16"/>
  <c r="W97" i="16"/>
  <c r="W98" i="16"/>
  <c r="W99" i="16"/>
  <c r="W100" i="16"/>
  <c r="W101" i="16"/>
  <c r="W102" i="16"/>
  <c r="W103" i="16"/>
  <c r="W104" i="16"/>
  <c r="W105" i="16"/>
  <c r="W106" i="16"/>
  <c r="W107" i="16"/>
  <c r="W108" i="16"/>
  <c r="W109" i="16"/>
  <c r="W110" i="16"/>
  <c r="W111" i="16"/>
  <c r="W112" i="16"/>
  <c r="W113" i="16"/>
  <c r="W114" i="16"/>
  <c r="W115" i="16"/>
  <c r="W116" i="16"/>
  <c r="W117" i="16"/>
  <c r="W118" i="16"/>
  <c r="W119" i="16"/>
  <c r="W120" i="16"/>
  <c r="W121" i="16"/>
  <c r="W122" i="16"/>
  <c r="W123" i="16"/>
  <c r="W124" i="16"/>
  <c r="W125" i="16"/>
  <c r="W126" i="16"/>
  <c r="W127" i="16"/>
  <c r="W128" i="16"/>
  <c r="J40" i="16"/>
  <c r="O103" i="16" s="1"/>
  <c r="J41" i="16"/>
  <c r="T103" i="16" s="1"/>
  <c r="J42" i="16"/>
  <c r="U103" i="16" s="1"/>
  <c r="J43" i="16"/>
  <c r="J59" i="16"/>
  <c r="J60" i="16"/>
  <c r="J61" i="16"/>
  <c r="J62" i="16"/>
  <c r="J63" i="16"/>
  <c r="J64" i="16"/>
  <c r="J65" i="16"/>
  <c r="J66" i="16"/>
  <c r="J67" i="16"/>
  <c r="J68" i="16"/>
  <c r="J69" i="16"/>
  <c r="J70" i="16"/>
  <c r="J71" i="16"/>
  <c r="J72" i="16"/>
  <c r="J73" i="16"/>
  <c r="J75" i="16"/>
  <c r="J76" i="16"/>
  <c r="J77" i="16"/>
  <c r="J78" i="16"/>
  <c r="J79" i="16"/>
  <c r="J80" i="16"/>
  <c r="J82" i="16"/>
  <c r="J83" i="16"/>
  <c r="P106" i="16" s="1"/>
  <c r="J84" i="16"/>
  <c r="T106" i="16" s="1"/>
  <c r="J85" i="16"/>
  <c r="U106" i="16" s="1"/>
  <c r="J86" i="16"/>
  <c r="J97" i="16"/>
  <c r="J98" i="16"/>
  <c r="J99" i="16"/>
  <c r="J100" i="16"/>
  <c r="J101" i="16"/>
  <c r="J102" i="16"/>
  <c r="J103" i="16"/>
  <c r="J104" i="16"/>
  <c r="J105" i="16"/>
  <c r="J106" i="16"/>
  <c r="J119" i="16"/>
  <c r="J120" i="16"/>
  <c r="P107" i="16" s="1"/>
  <c r="Q107" i="16" s="1"/>
  <c r="J121" i="16"/>
  <c r="T107" i="16" s="1"/>
  <c r="J122" i="16"/>
  <c r="U107" i="16" s="1"/>
  <c r="J123" i="16"/>
  <c r="J134" i="16"/>
  <c r="J135" i="16"/>
  <c r="J136" i="16"/>
  <c r="J137" i="16"/>
  <c r="J138" i="16"/>
  <c r="J139" i="16"/>
  <c r="J140" i="16"/>
  <c r="J141" i="16"/>
  <c r="J142" i="16"/>
  <c r="J143" i="16"/>
  <c r="J154" i="16"/>
  <c r="J156" i="16"/>
  <c r="J157" i="16"/>
  <c r="P108" i="16" s="1"/>
  <c r="J158" i="16"/>
  <c r="T108" i="16" s="1"/>
  <c r="J159" i="16"/>
  <c r="U108" i="16" s="1"/>
  <c r="J160" i="16"/>
  <c r="J171" i="16"/>
  <c r="J172" i="16"/>
  <c r="J173" i="16"/>
  <c r="J174" i="16"/>
  <c r="J175" i="16"/>
  <c r="J176" i="16"/>
  <c r="J177" i="16"/>
  <c r="J178" i="16"/>
  <c r="J179" i="16"/>
  <c r="J180" i="16"/>
  <c r="J193" i="16"/>
  <c r="J194" i="16"/>
  <c r="P109" i="16" s="1"/>
  <c r="J195" i="16"/>
  <c r="T109" i="16" s="1"/>
  <c r="J196" i="16"/>
  <c r="U109" i="16" s="1"/>
  <c r="J197" i="16"/>
  <c r="J208" i="16"/>
  <c r="J209" i="16"/>
  <c r="J210" i="16"/>
  <c r="J211" i="16"/>
  <c r="J212" i="16"/>
  <c r="J213" i="16"/>
  <c r="J214" i="16"/>
  <c r="J215" i="16"/>
  <c r="J216" i="16"/>
  <c r="J217" i="16"/>
  <c r="J228" i="16"/>
  <c r="J230" i="16"/>
  <c r="J231" i="16"/>
  <c r="P110" i="16" s="1"/>
  <c r="J232" i="16"/>
  <c r="T110" i="16" s="1"/>
  <c r="J233" i="16"/>
  <c r="U110" i="16" s="1"/>
  <c r="J234" i="16"/>
  <c r="J245" i="16"/>
  <c r="J246" i="16"/>
  <c r="J247" i="16"/>
  <c r="J248" i="16"/>
  <c r="J249" i="16"/>
  <c r="J250" i="16"/>
  <c r="J251" i="16"/>
  <c r="J252" i="16"/>
  <c r="J253" i="16"/>
  <c r="J254" i="16"/>
  <c r="J265" i="16"/>
  <c r="L42" i="16"/>
  <c r="U121" i="16" s="1"/>
  <c r="L41" i="16"/>
  <c r="T121" i="16" s="1"/>
  <c r="K42" i="16"/>
  <c r="U112" i="16" s="1"/>
  <c r="K41" i="16"/>
  <c r="T112" i="16" s="1"/>
  <c r="I43" i="16"/>
  <c r="I42" i="16"/>
  <c r="U94" i="16" s="1"/>
  <c r="I41" i="16"/>
  <c r="T94" i="16" s="1"/>
  <c r="H42" i="16"/>
  <c r="U85" i="16" s="1"/>
  <c r="H41" i="16"/>
  <c r="T85" i="16" s="1"/>
  <c r="G42" i="16"/>
  <c r="U76" i="16" s="1"/>
  <c r="G41" i="16"/>
  <c r="T76" i="16" s="1"/>
  <c r="F42" i="16"/>
  <c r="U67" i="16" s="1"/>
  <c r="F41" i="16"/>
  <c r="T67" i="16" s="1"/>
  <c r="E42" i="16"/>
  <c r="U58" i="16" s="1"/>
  <c r="E41" i="16"/>
  <c r="T58" i="16" s="1"/>
  <c r="D42" i="16"/>
  <c r="U49" i="16" s="1"/>
  <c r="D41" i="16"/>
  <c r="T49" i="16" s="1"/>
  <c r="U40" i="16"/>
  <c r="L16" i="26" l="1"/>
  <c r="K43" i="16"/>
  <c r="L16" i="29"/>
  <c r="L57" i="16" s="1"/>
  <c r="S123" i="16" s="1"/>
  <c r="J46" i="16"/>
  <c r="Q104" i="16" s="1"/>
  <c r="L16" i="24"/>
  <c r="L16" i="25"/>
  <c r="L16" i="27"/>
  <c r="J57" i="16" s="1"/>
  <c r="S105" i="16" s="1"/>
  <c r="O105" i="16" s="1"/>
  <c r="Y105" i="16" s="1"/>
  <c r="L15" i="26"/>
  <c r="L15" i="28"/>
  <c r="L16" i="28"/>
  <c r="K57" i="16" s="1"/>
  <c r="S114" i="16" s="1"/>
  <c r="G43" i="16"/>
  <c r="L43" i="16"/>
  <c r="Y103" i="16"/>
  <c r="O104" i="16"/>
  <c r="Y104" i="16" s="1"/>
  <c r="O109" i="16"/>
  <c r="Y109" i="16" s="1"/>
  <c r="O108" i="16"/>
  <c r="Y108" i="16" s="1"/>
  <c r="H43" i="16"/>
  <c r="O106" i="16"/>
  <c r="Y106" i="16" s="1"/>
  <c r="O110" i="16"/>
  <c r="Y110" i="16" s="1"/>
  <c r="O107" i="16"/>
  <c r="Y107" i="16" s="1"/>
  <c r="Q109" i="16"/>
  <c r="Q108" i="16"/>
  <c r="Q110" i="16"/>
  <c r="L265" i="16"/>
  <c r="L254" i="16"/>
  <c r="L253" i="16"/>
  <c r="L252" i="16"/>
  <c r="L251" i="16"/>
  <c r="L250" i="16"/>
  <c r="L249" i="16"/>
  <c r="L248" i="16"/>
  <c r="L247" i="16"/>
  <c r="L246" i="16"/>
  <c r="L245" i="16"/>
  <c r="L234" i="16"/>
  <c r="L233" i="16"/>
  <c r="U128" i="16" s="1"/>
  <c r="L232" i="16"/>
  <c r="T128" i="16" s="1"/>
  <c r="L231" i="16"/>
  <c r="P128" i="16" s="1"/>
  <c r="L230" i="16"/>
  <c r="L228" i="16"/>
  <c r="L217" i="16"/>
  <c r="L216" i="16"/>
  <c r="L215" i="16"/>
  <c r="L214" i="16"/>
  <c r="L213" i="16"/>
  <c r="L212" i="16"/>
  <c r="L211" i="16"/>
  <c r="L210" i="16"/>
  <c r="L209" i="16"/>
  <c r="L208" i="16"/>
  <c r="L197" i="16"/>
  <c r="L196" i="16"/>
  <c r="U127" i="16" s="1"/>
  <c r="L195" i="16"/>
  <c r="T127" i="16" s="1"/>
  <c r="L194" i="16"/>
  <c r="P127" i="16" s="1"/>
  <c r="L193" i="16"/>
  <c r="L191" i="16"/>
  <c r="L180" i="16"/>
  <c r="L179" i="16"/>
  <c r="L178" i="16"/>
  <c r="L177" i="16"/>
  <c r="L176" i="16"/>
  <c r="L175" i="16"/>
  <c r="L174" i="16"/>
  <c r="L173" i="16"/>
  <c r="L172" i="16"/>
  <c r="L171" i="16"/>
  <c r="L160" i="16"/>
  <c r="L159" i="16"/>
  <c r="U126" i="16" s="1"/>
  <c r="L158" i="16"/>
  <c r="T126" i="16" s="1"/>
  <c r="L157" i="16"/>
  <c r="P126" i="16" s="1"/>
  <c r="L156" i="16"/>
  <c r="L154" i="16"/>
  <c r="L143" i="16"/>
  <c r="L142" i="16"/>
  <c r="L141" i="16"/>
  <c r="L140" i="16"/>
  <c r="L139" i="16"/>
  <c r="L138" i="16"/>
  <c r="L137" i="16"/>
  <c r="L136" i="16"/>
  <c r="L135" i="16"/>
  <c r="L134" i="16"/>
  <c r="L123" i="16"/>
  <c r="L122" i="16"/>
  <c r="U125" i="16" s="1"/>
  <c r="L121" i="16"/>
  <c r="T125" i="16" s="1"/>
  <c r="L120" i="16"/>
  <c r="P125" i="16" s="1"/>
  <c r="L119" i="16"/>
  <c r="L117" i="16"/>
  <c r="L106" i="16"/>
  <c r="L105" i="16"/>
  <c r="L104" i="16"/>
  <c r="L103" i="16"/>
  <c r="L102" i="16"/>
  <c r="L101" i="16"/>
  <c r="L100" i="16"/>
  <c r="L99" i="16"/>
  <c r="L98" i="16"/>
  <c r="L97" i="16"/>
  <c r="L86" i="16"/>
  <c r="L85" i="16"/>
  <c r="U124" i="16" s="1"/>
  <c r="L84" i="16"/>
  <c r="T124" i="16" s="1"/>
  <c r="L83" i="16"/>
  <c r="P124" i="16" s="1"/>
  <c r="L82" i="16"/>
  <c r="L81" i="16"/>
  <c r="L80" i="16"/>
  <c r="L79" i="16"/>
  <c r="L78" i="16"/>
  <c r="L77" i="16"/>
  <c r="L76" i="16"/>
  <c r="L75" i="16"/>
  <c r="L74" i="16"/>
  <c r="L73" i="16"/>
  <c r="L72" i="16"/>
  <c r="L71" i="16"/>
  <c r="L70" i="16"/>
  <c r="L69" i="16"/>
  <c r="L68" i="16"/>
  <c r="L67" i="16"/>
  <c r="L66" i="16"/>
  <c r="L65" i="16"/>
  <c r="L64" i="16"/>
  <c r="L63" i="16"/>
  <c r="L62" i="16"/>
  <c r="L61" i="16"/>
  <c r="L60" i="16"/>
  <c r="L59" i="16"/>
  <c r="L56" i="16"/>
  <c r="S122" i="16" s="1"/>
  <c r="L52" i="16"/>
  <c r="R123" i="16" s="1"/>
  <c r="L51" i="16"/>
  <c r="R122" i="16" s="1"/>
  <c r="L47" i="16"/>
  <c r="Q123" i="16" s="1"/>
  <c r="L46" i="16"/>
  <c r="Q122" i="16" s="1"/>
  <c r="L40" i="16"/>
  <c r="O121" i="16" s="1"/>
  <c r="Z106" i="16" l="1"/>
  <c r="AJ106" i="16"/>
  <c r="AK106" i="16" s="1"/>
  <c r="Z109" i="16"/>
  <c r="AJ109" i="16"/>
  <c r="AK109" i="16" s="1"/>
  <c r="Z105" i="16"/>
  <c r="AJ105" i="16"/>
  <c r="AK105" i="16" s="1"/>
  <c r="Z107" i="16"/>
  <c r="AJ107" i="16"/>
  <c r="AK107" i="16" s="1"/>
  <c r="Z104" i="16"/>
  <c r="AJ104" i="16"/>
  <c r="AK104" i="16" s="1"/>
  <c r="Z110" i="16"/>
  <c r="AJ110" i="16"/>
  <c r="AK110" i="16" s="1"/>
  <c r="Z108" i="16"/>
  <c r="AJ108" i="16"/>
  <c r="AK108" i="16" s="1"/>
  <c r="Z103" i="16"/>
  <c r="AJ103" i="16"/>
  <c r="AK103" i="16" s="1"/>
  <c r="O123" i="16"/>
  <c r="Y123" i="16" s="1"/>
  <c r="O122" i="16"/>
  <c r="Y122" i="16" s="1"/>
  <c r="O128" i="16"/>
  <c r="Y128" i="16" s="1"/>
  <c r="O125" i="16"/>
  <c r="Y125" i="16" s="1"/>
  <c r="Y121" i="16"/>
  <c r="O127" i="16"/>
  <c r="Y127" i="16" s="1"/>
  <c r="O126" i="16"/>
  <c r="Y126" i="16" s="1"/>
  <c r="O124" i="16"/>
  <c r="Y124" i="16" s="1"/>
  <c r="Q125" i="16"/>
  <c r="Q126" i="16"/>
  <c r="Q127" i="16"/>
  <c r="Q128" i="16"/>
  <c r="K265" i="16"/>
  <c r="K254" i="16"/>
  <c r="K253" i="16"/>
  <c r="K252" i="16"/>
  <c r="K251" i="16"/>
  <c r="K250" i="16"/>
  <c r="K249" i="16"/>
  <c r="K248" i="16"/>
  <c r="K247" i="16"/>
  <c r="K246" i="16"/>
  <c r="K245" i="16"/>
  <c r="K234" i="16"/>
  <c r="K233" i="16"/>
  <c r="U119" i="16" s="1"/>
  <c r="K232" i="16"/>
  <c r="T119" i="16" s="1"/>
  <c r="K231" i="16"/>
  <c r="P119" i="16" s="1"/>
  <c r="K230" i="16"/>
  <c r="K228" i="16"/>
  <c r="K217" i="16"/>
  <c r="K216" i="16"/>
  <c r="K215" i="16"/>
  <c r="K214" i="16"/>
  <c r="K213" i="16"/>
  <c r="K212" i="16"/>
  <c r="K211" i="16"/>
  <c r="K210" i="16"/>
  <c r="K209" i="16"/>
  <c r="K208" i="16"/>
  <c r="K197" i="16"/>
  <c r="K196" i="16"/>
  <c r="U118" i="16" s="1"/>
  <c r="K195" i="16"/>
  <c r="T118" i="16" s="1"/>
  <c r="K194" i="16"/>
  <c r="P118" i="16" s="1"/>
  <c r="K193" i="16"/>
  <c r="K191" i="16"/>
  <c r="K180" i="16"/>
  <c r="K179" i="16"/>
  <c r="K178" i="16"/>
  <c r="K177" i="16"/>
  <c r="K176" i="16"/>
  <c r="K175" i="16"/>
  <c r="K174" i="16"/>
  <c r="K173" i="16"/>
  <c r="K172" i="16"/>
  <c r="K171" i="16"/>
  <c r="K160" i="16"/>
  <c r="K159" i="16"/>
  <c r="U117" i="16" s="1"/>
  <c r="K158" i="16"/>
  <c r="T117" i="16" s="1"/>
  <c r="K157" i="16"/>
  <c r="P117" i="16" s="1"/>
  <c r="K156" i="16"/>
  <c r="K154" i="16"/>
  <c r="K143" i="16"/>
  <c r="K142" i="16"/>
  <c r="K141" i="16"/>
  <c r="K140" i="16"/>
  <c r="K139" i="16"/>
  <c r="K138" i="16"/>
  <c r="K137" i="16"/>
  <c r="K136" i="16"/>
  <c r="K135" i="16"/>
  <c r="K134" i="16"/>
  <c r="K123" i="16"/>
  <c r="K122" i="16"/>
  <c r="U116" i="16" s="1"/>
  <c r="K121" i="16"/>
  <c r="T116" i="16" s="1"/>
  <c r="K120" i="16"/>
  <c r="P116" i="16" s="1"/>
  <c r="K119" i="16"/>
  <c r="K117" i="16"/>
  <c r="K106" i="16"/>
  <c r="K105" i="16"/>
  <c r="K104" i="16"/>
  <c r="K103" i="16"/>
  <c r="K102" i="16"/>
  <c r="K101" i="16"/>
  <c r="K100" i="16"/>
  <c r="K99" i="16"/>
  <c r="K98" i="16"/>
  <c r="K97" i="16"/>
  <c r="K86" i="16"/>
  <c r="K85" i="16"/>
  <c r="U115" i="16" s="1"/>
  <c r="K84" i="16"/>
  <c r="T115" i="16" s="1"/>
  <c r="K83" i="16"/>
  <c r="P115" i="16" s="1"/>
  <c r="K82" i="16"/>
  <c r="K81" i="16"/>
  <c r="K80" i="16"/>
  <c r="K79" i="16"/>
  <c r="K78" i="16"/>
  <c r="K77" i="16"/>
  <c r="K76" i="16"/>
  <c r="K75" i="16"/>
  <c r="K74" i="16"/>
  <c r="K73" i="16"/>
  <c r="K72" i="16"/>
  <c r="K71" i="16"/>
  <c r="K70" i="16"/>
  <c r="K69" i="16"/>
  <c r="K68" i="16"/>
  <c r="K67" i="16"/>
  <c r="K66" i="16"/>
  <c r="K65" i="16"/>
  <c r="K64" i="16"/>
  <c r="K63" i="16"/>
  <c r="K62" i="16"/>
  <c r="K61" i="16"/>
  <c r="K60" i="16"/>
  <c r="K59" i="16"/>
  <c r="K56" i="16"/>
  <c r="S113" i="16" s="1"/>
  <c r="K52" i="16"/>
  <c r="R114" i="16" s="1"/>
  <c r="K51" i="16"/>
  <c r="R113" i="16" s="1"/>
  <c r="K47" i="16"/>
  <c r="Q114" i="16" s="1"/>
  <c r="K46" i="16"/>
  <c r="Q113" i="16" s="1"/>
  <c r="K40" i="16"/>
  <c r="O112" i="16" s="1"/>
  <c r="I265" i="16"/>
  <c r="I254" i="16"/>
  <c r="I253" i="16"/>
  <c r="I252" i="16"/>
  <c r="I251" i="16"/>
  <c r="I250" i="16"/>
  <c r="I249" i="16"/>
  <c r="I248" i="16"/>
  <c r="I247" i="16"/>
  <c r="I246" i="16"/>
  <c r="I245" i="16"/>
  <c r="I234" i="16"/>
  <c r="I233" i="16"/>
  <c r="U101" i="16" s="1"/>
  <c r="I232" i="16"/>
  <c r="T101" i="16" s="1"/>
  <c r="I231" i="16"/>
  <c r="P101" i="16" s="1"/>
  <c r="I230" i="16"/>
  <c r="I228" i="16"/>
  <c r="I217" i="16"/>
  <c r="I216" i="16"/>
  <c r="I215" i="16"/>
  <c r="I214" i="16"/>
  <c r="I213" i="16"/>
  <c r="I212" i="16"/>
  <c r="I211" i="16"/>
  <c r="I210" i="16"/>
  <c r="I209" i="16"/>
  <c r="I208" i="16"/>
  <c r="I197" i="16"/>
  <c r="I196" i="16"/>
  <c r="U100" i="16" s="1"/>
  <c r="I195" i="16"/>
  <c r="T100" i="16" s="1"/>
  <c r="I194" i="16"/>
  <c r="P100" i="16" s="1"/>
  <c r="I193" i="16"/>
  <c r="I191" i="16"/>
  <c r="I180" i="16"/>
  <c r="I179" i="16"/>
  <c r="I178" i="16"/>
  <c r="I177" i="16"/>
  <c r="I176" i="16"/>
  <c r="I175" i="16"/>
  <c r="I174" i="16"/>
  <c r="I173" i="16"/>
  <c r="I172" i="16"/>
  <c r="I171" i="16"/>
  <c r="I160" i="16"/>
  <c r="I159" i="16"/>
  <c r="U99" i="16" s="1"/>
  <c r="I158" i="16"/>
  <c r="T99" i="16" s="1"/>
  <c r="I157" i="16"/>
  <c r="P99" i="16" s="1"/>
  <c r="I156" i="16"/>
  <c r="I154" i="16"/>
  <c r="I143" i="16"/>
  <c r="I142" i="16"/>
  <c r="I141" i="16"/>
  <c r="I140" i="16"/>
  <c r="I139" i="16"/>
  <c r="I138" i="16"/>
  <c r="I137" i="16"/>
  <c r="I136" i="16"/>
  <c r="I135" i="16"/>
  <c r="I134" i="16"/>
  <c r="I123" i="16"/>
  <c r="I122" i="16"/>
  <c r="U98" i="16" s="1"/>
  <c r="I121" i="16"/>
  <c r="T98" i="16" s="1"/>
  <c r="I120" i="16"/>
  <c r="P98" i="16" s="1"/>
  <c r="I119" i="16"/>
  <c r="I117" i="16"/>
  <c r="I106" i="16"/>
  <c r="I105" i="16"/>
  <c r="I104" i="16"/>
  <c r="I103" i="16"/>
  <c r="I102" i="16"/>
  <c r="I101" i="16"/>
  <c r="I100" i="16"/>
  <c r="I99" i="16"/>
  <c r="I98" i="16"/>
  <c r="I97" i="16"/>
  <c r="I86" i="16"/>
  <c r="I85" i="16"/>
  <c r="U97" i="16" s="1"/>
  <c r="I84" i="16"/>
  <c r="T97" i="16" s="1"/>
  <c r="I83" i="16"/>
  <c r="P97" i="16" s="1"/>
  <c r="I82" i="16"/>
  <c r="I81" i="16"/>
  <c r="I80" i="16"/>
  <c r="I79" i="16"/>
  <c r="I78" i="16"/>
  <c r="I77" i="16"/>
  <c r="I76" i="16"/>
  <c r="I75" i="16"/>
  <c r="I74" i="16"/>
  <c r="I73" i="16"/>
  <c r="I72" i="16"/>
  <c r="I71" i="16"/>
  <c r="I70" i="16"/>
  <c r="I69" i="16"/>
  <c r="I68" i="16"/>
  <c r="I67" i="16"/>
  <c r="I66" i="16"/>
  <c r="I65" i="16"/>
  <c r="I64" i="16"/>
  <c r="I63" i="16"/>
  <c r="I62" i="16"/>
  <c r="I61" i="16"/>
  <c r="I60" i="16"/>
  <c r="I59" i="16"/>
  <c r="I57" i="16"/>
  <c r="S96" i="16" s="1"/>
  <c r="I56" i="16"/>
  <c r="S95" i="16" s="1"/>
  <c r="I52" i="16"/>
  <c r="R96" i="16" s="1"/>
  <c r="I51" i="16"/>
  <c r="R95" i="16" s="1"/>
  <c r="I47" i="16"/>
  <c r="Q96" i="16" s="1"/>
  <c r="I46" i="16"/>
  <c r="Q95" i="16" s="1"/>
  <c r="I40" i="16"/>
  <c r="O94" i="16" s="1"/>
  <c r="H265" i="16"/>
  <c r="H254" i="16"/>
  <c r="H253" i="16"/>
  <c r="H252" i="16"/>
  <c r="H251" i="16"/>
  <c r="H250" i="16"/>
  <c r="H249" i="16"/>
  <c r="H248" i="16"/>
  <c r="H247" i="16"/>
  <c r="H246" i="16"/>
  <c r="H245" i="16"/>
  <c r="H234" i="16"/>
  <c r="H233" i="16"/>
  <c r="U92" i="16" s="1"/>
  <c r="H232" i="16"/>
  <c r="T92" i="16" s="1"/>
  <c r="H231" i="16"/>
  <c r="P92" i="16" s="1"/>
  <c r="H230" i="16"/>
  <c r="H228" i="16"/>
  <c r="H217" i="16"/>
  <c r="H216" i="16"/>
  <c r="H215" i="16"/>
  <c r="H214" i="16"/>
  <c r="H213" i="16"/>
  <c r="H212" i="16"/>
  <c r="H211" i="16"/>
  <c r="H210" i="16"/>
  <c r="H209" i="16"/>
  <c r="H208" i="16"/>
  <c r="H197" i="16"/>
  <c r="H196" i="16"/>
  <c r="U91" i="16" s="1"/>
  <c r="H195" i="16"/>
  <c r="T91" i="16" s="1"/>
  <c r="H194" i="16"/>
  <c r="P91" i="16" s="1"/>
  <c r="H193" i="16"/>
  <c r="H191" i="16"/>
  <c r="H180" i="16"/>
  <c r="H179" i="16"/>
  <c r="H178" i="16"/>
  <c r="H177" i="16"/>
  <c r="H176" i="16"/>
  <c r="H175" i="16"/>
  <c r="H174" i="16"/>
  <c r="H173" i="16"/>
  <c r="H172" i="16"/>
  <c r="H171" i="16"/>
  <c r="H160" i="16"/>
  <c r="H159" i="16"/>
  <c r="U90" i="16" s="1"/>
  <c r="H158" i="16"/>
  <c r="T90" i="16" s="1"/>
  <c r="H157" i="16"/>
  <c r="P90" i="16" s="1"/>
  <c r="H156" i="16"/>
  <c r="H154" i="16"/>
  <c r="H143" i="16"/>
  <c r="H142" i="16"/>
  <c r="H141" i="16"/>
  <c r="H140" i="16"/>
  <c r="H139" i="16"/>
  <c r="H138" i="16"/>
  <c r="H137" i="16"/>
  <c r="H136" i="16"/>
  <c r="H135" i="16"/>
  <c r="H134" i="16"/>
  <c r="H123" i="16"/>
  <c r="H122" i="16"/>
  <c r="U89" i="16" s="1"/>
  <c r="H121" i="16"/>
  <c r="T89" i="16" s="1"/>
  <c r="H120" i="16"/>
  <c r="P89" i="16" s="1"/>
  <c r="H119" i="16"/>
  <c r="H117" i="16"/>
  <c r="H106" i="16"/>
  <c r="H105" i="16"/>
  <c r="H104" i="16"/>
  <c r="H103" i="16"/>
  <c r="H102" i="16"/>
  <c r="H101" i="16"/>
  <c r="H100" i="16"/>
  <c r="H99" i="16"/>
  <c r="H98" i="16"/>
  <c r="H97" i="16"/>
  <c r="H86" i="16"/>
  <c r="H85" i="16"/>
  <c r="U88" i="16" s="1"/>
  <c r="H84" i="16"/>
  <c r="T88" i="16" s="1"/>
  <c r="H83" i="16"/>
  <c r="P88" i="16" s="1"/>
  <c r="H82" i="16"/>
  <c r="H81" i="16"/>
  <c r="H80" i="16"/>
  <c r="H79" i="16"/>
  <c r="H78" i="16"/>
  <c r="H77" i="16"/>
  <c r="H76" i="16"/>
  <c r="H75" i="16"/>
  <c r="H74" i="16"/>
  <c r="H73" i="16"/>
  <c r="H72" i="16"/>
  <c r="H71" i="16"/>
  <c r="H70" i="16"/>
  <c r="H69" i="16"/>
  <c r="H68" i="16"/>
  <c r="H67" i="16"/>
  <c r="H66" i="16"/>
  <c r="H65" i="16"/>
  <c r="H64" i="16"/>
  <c r="H63" i="16"/>
  <c r="H62" i="16"/>
  <c r="H61" i="16"/>
  <c r="H60" i="16"/>
  <c r="H59" i="16"/>
  <c r="H57" i="16"/>
  <c r="S87" i="16" s="1"/>
  <c r="H56" i="16"/>
  <c r="S86" i="16" s="1"/>
  <c r="H52" i="16"/>
  <c r="R87" i="16" s="1"/>
  <c r="H51" i="16"/>
  <c r="R86" i="16" s="1"/>
  <c r="H47" i="16"/>
  <c r="Q87" i="16" s="1"/>
  <c r="H46" i="16"/>
  <c r="Q86" i="16" s="1"/>
  <c r="H40" i="16"/>
  <c r="O85" i="16" s="1"/>
  <c r="G265" i="16"/>
  <c r="G254" i="16"/>
  <c r="G253" i="16"/>
  <c r="G252" i="16"/>
  <c r="G251" i="16"/>
  <c r="G250" i="16"/>
  <c r="G249" i="16"/>
  <c r="G248" i="16"/>
  <c r="G247" i="16"/>
  <c r="G246" i="16"/>
  <c r="G245" i="16"/>
  <c r="G234" i="16"/>
  <c r="G233" i="16"/>
  <c r="U83" i="16" s="1"/>
  <c r="G232" i="16"/>
  <c r="T83" i="16" s="1"/>
  <c r="G231" i="16"/>
  <c r="P83" i="16" s="1"/>
  <c r="G230" i="16"/>
  <c r="G228" i="16"/>
  <c r="G217" i="16"/>
  <c r="G216" i="16"/>
  <c r="G215" i="16"/>
  <c r="G214" i="16"/>
  <c r="G213" i="16"/>
  <c r="G212" i="16"/>
  <c r="G211" i="16"/>
  <c r="G210" i="16"/>
  <c r="G209" i="16"/>
  <c r="G208" i="16"/>
  <c r="G197" i="16"/>
  <c r="G196" i="16"/>
  <c r="U82" i="16" s="1"/>
  <c r="G195" i="16"/>
  <c r="T82" i="16" s="1"/>
  <c r="G194" i="16"/>
  <c r="P82" i="16" s="1"/>
  <c r="G193" i="16"/>
  <c r="G191" i="16"/>
  <c r="G180" i="16"/>
  <c r="G179" i="16"/>
  <c r="G178" i="16"/>
  <c r="G177" i="16"/>
  <c r="G176" i="16"/>
  <c r="G175" i="16"/>
  <c r="G174" i="16"/>
  <c r="G173" i="16"/>
  <c r="G172" i="16"/>
  <c r="G171" i="16"/>
  <c r="G160" i="16"/>
  <c r="G159" i="16"/>
  <c r="U81" i="16" s="1"/>
  <c r="G158" i="16"/>
  <c r="T81" i="16" s="1"/>
  <c r="G157" i="16"/>
  <c r="P81" i="16" s="1"/>
  <c r="G156" i="16"/>
  <c r="G154" i="16"/>
  <c r="G143" i="16"/>
  <c r="G142" i="16"/>
  <c r="G141" i="16"/>
  <c r="G140" i="16"/>
  <c r="G139" i="16"/>
  <c r="G138" i="16"/>
  <c r="G137" i="16"/>
  <c r="G136" i="16"/>
  <c r="G135" i="16"/>
  <c r="G134" i="16"/>
  <c r="G123" i="16"/>
  <c r="G122" i="16"/>
  <c r="U80" i="16" s="1"/>
  <c r="G121" i="16"/>
  <c r="T80" i="16" s="1"/>
  <c r="G120" i="16"/>
  <c r="P80" i="16" s="1"/>
  <c r="G119" i="16"/>
  <c r="G117" i="16"/>
  <c r="G106" i="16"/>
  <c r="G105" i="16"/>
  <c r="G104" i="16"/>
  <c r="G103" i="16"/>
  <c r="G102" i="16"/>
  <c r="G101" i="16"/>
  <c r="G100" i="16"/>
  <c r="G99" i="16"/>
  <c r="G98" i="16"/>
  <c r="G97" i="16"/>
  <c r="G86" i="16"/>
  <c r="G85" i="16"/>
  <c r="U79" i="16" s="1"/>
  <c r="G84" i="16"/>
  <c r="T79" i="16" s="1"/>
  <c r="G83" i="16"/>
  <c r="P79" i="16" s="1"/>
  <c r="G82" i="16"/>
  <c r="G81" i="16"/>
  <c r="G80" i="16"/>
  <c r="G79" i="16"/>
  <c r="G78" i="16"/>
  <c r="G77" i="16"/>
  <c r="G76" i="16"/>
  <c r="G75" i="16"/>
  <c r="G74" i="16"/>
  <c r="G73" i="16"/>
  <c r="G72" i="16"/>
  <c r="G71" i="16"/>
  <c r="G70" i="16"/>
  <c r="G69" i="16"/>
  <c r="G68" i="16"/>
  <c r="G67" i="16"/>
  <c r="G66" i="16"/>
  <c r="G65" i="16"/>
  <c r="G64" i="16"/>
  <c r="G63" i="16"/>
  <c r="G62" i="16"/>
  <c r="G61" i="16"/>
  <c r="G60" i="16"/>
  <c r="G59" i="16"/>
  <c r="G57" i="16"/>
  <c r="S78" i="16" s="1"/>
  <c r="G56" i="16"/>
  <c r="S77" i="16" s="1"/>
  <c r="G52" i="16"/>
  <c r="R78" i="16" s="1"/>
  <c r="G51" i="16"/>
  <c r="R77" i="16" s="1"/>
  <c r="G47" i="16"/>
  <c r="Q78" i="16" s="1"/>
  <c r="G46" i="16"/>
  <c r="Q77" i="16" s="1"/>
  <c r="G40" i="16"/>
  <c r="O76" i="16" s="1"/>
  <c r="F254" i="16"/>
  <c r="F253" i="16"/>
  <c r="F252" i="16"/>
  <c r="F251" i="16"/>
  <c r="F250" i="16"/>
  <c r="F249" i="16"/>
  <c r="F248" i="16"/>
  <c r="F247" i="16"/>
  <c r="F246" i="16"/>
  <c r="F245" i="16"/>
  <c r="F233" i="16"/>
  <c r="U74" i="16" s="1"/>
  <c r="F232" i="16"/>
  <c r="T74" i="16" s="1"/>
  <c r="F231" i="16"/>
  <c r="P74" i="16" s="1"/>
  <c r="F230" i="16"/>
  <c r="F217" i="16"/>
  <c r="F216" i="16"/>
  <c r="F215" i="16"/>
  <c r="F214" i="16"/>
  <c r="F213" i="16"/>
  <c r="F212" i="16"/>
  <c r="F211" i="16"/>
  <c r="F210" i="16"/>
  <c r="F209" i="16"/>
  <c r="F208" i="16"/>
  <c r="F196" i="16"/>
  <c r="U73" i="16" s="1"/>
  <c r="F195" i="16"/>
  <c r="T73" i="16" s="1"/>
  <c r="F194" i="16"/>
  <c r="P73" i="16" s="1"/>
  <c r="F193" i="16"/>
  <c r="F180" i="16"/>
  <c r="F179" i="16"/>
  <c r="F178" i="16"/>
  <c r="F177" i="16"/>
  <c r="F176" i="16"/>
  <c r="F175" i="16"/>
  <c r="F174" i="16"/>
  <c r="F173" i="16"/>
  <c r="F172" i="16"/>
  <c r="F171" i="16"/>
  <c r="F159" i="16"/>
  <c r="U72" i="16" s="1"/>
  <c r="F158" i="16"/>
  <c r="T72" i="16" s="1"/>
  <c r="F157" i="16"/>
  <c r="P72" i="16" s="1"/>
  <c r="F156" i="16"/>
  <c r="F143" i="16"/>
  <c r="F142" i="16"/>
  <c r="F141" i="16"/>
  <c r="F140" i="16"/>
  <c r="F139" i="16"/>
  <c r="F138" i="16"/>
  <c r="F137" i="16"/>
  <c r="F136" i="16"/>
  <c r="F135" i="16"/>
  <c r="F134" i="16"/>
  <c r="F122" i="16"/>
  <c r="U71" i="16" s="1"/>
  <c r="F121" i="16"/>
  <c r="T71" i="16" s="1"/>
  <c r="F120" i="16"/>
  <c r="P71" i="16" s="1"/>
  <c r="F119" i="16"/>
  <c r="F106" i="16"/>
  <c r="F105" i="16"/>
  <c r="F104" i="16"/>
  <c r="F103" i="16"/>
  <c r="F102" i="16"/>
  <c r="F101" i="16"/>
  <c r="F100" i="16"/>
  <c r="F99" i="16"/>
  <c r="F98" i="16"/>
  <c r="F97" i="16"/>
  <c r="F85" i="16"/>
  <c r="U70" i="16" s="1"/>
  <c r="F84" i="16"/>
  <c r="T70" i="16" s="1"/>
  <c r="F83" i="16"/>
  <c r="P70" i="16" s="1"/>
  <c r="F82" i="16"/>
  <c r="F81" i="16"/>
  <c r="F80" i="16"/>
  <c r="F79" i="16"/>
  <c r="F78" i="16"/>
  <c r="F77" i="16"/>
  <c r="F76" i="16"/>
  <c r="F75" i="16"/>
  <c r="F74" i="16"/>
  <c r="F73" i="16"/>
  <c r="F72" i="16"/>
  <c r="F71" i="16"/>
  <c r="F70" i="16"/>
  <c r="F69" i="16"/>
  <c r="F68" i="16"/>
  <c r="F67" i="16"/>
  <c r="F66" i="16"/>
  <c r="F65" i="16"/>
  <c r="F64" i="16"/>
  <c r="F63" i="16"/>
  <c r="F62" i="16"/>
  <c r="F61" i="16"/>
  <c r="F60" i="16"/>
  <c r="F59" i="16"/>
  <c r="F40" i="16"/>
  <c r="E254" i="16"/>
  <c r="E253" i="16"/>
  <c r="E252" i="16"/>
  <c r="E251" i="16"/>
  <c r="E250" i="16"/>
  <c r="E249" i="16"/>
  <c r="E248" i="16"/>
  <c r="E247" i="16"/>
  <c r="E246" i="16"/>
  <c r="E245" i="16"/>
  <c r="E233" i="16"/>
  <c r="U65" i="16" s="1"/>
  <c r="E232" i="16"/>
  <c r="T65" i="16" s="1"/>
  <c r="E231" i="16"/>
  <c r="P65" i="16" s="1"/>
  <c r="E230" i="16"/>
  <c r="E217" i="16"/>
  <c r="E216" i="16"/>
  <c r="E215" i="16"/>
  <c r="E214" i="16"/>
  <c r="E213" i="16"/>
  <c r="E212" i="16"/>
  <c r="E211" i="16"/>
  <c r="E210" i="16"/>
  <c r="E209" i="16"/>
  <c r="E208" i="16"/>
  <c r="E196" i="16"/>
  <c r="U64" i="16" s="1"/>
  <c r="E195" i="16"/>
  <c r="T64" i="16" s="1"/>
  <c r="E194" i="16"/>
  <c r="P64" i="16" s="1"/>
  <c r="E193" i="16"/>
  <c r="E180" i="16"/>
  <c r="E179" i="16"/>
  <c r="E178" i="16"/>
  <c r="E177" i="16"/>
  <c r="E176" i="16"/>
  <c r="E175" i="16"/>
  <c r="E174" i="16"/>
  <c r="E173" i="16"/>
  <c r="E172" i="16"/>
  <c r="E171" i="16"/>
  <c r="E159" i="16"/>
  <c r="U63" i="16" s="1"/>
  <c r="E158" i="16"/>
  <c r="T63" i="16" s="1"/>
  <c r="E157" i="16"/>
  <c r="P63" i="16" s="1"/>
  <c r="E156" i="16"/>
  <c r="E143" i="16"/>
  <c r="E142" i="16"/>
  <c r="E141" i="16"/>
  <c r="E140" i="16"/>
  <c r="E139" i="16"/>
  <c r="E138" i="16"/>
  <c r="E137" i="16"/>
  <c r="E136" i="16"/>
  <c r="E135" i="16"/>
  <c r="E134" i="16"/>
  <c r="E122" i="16"/>
  <c r="U62" i="16" s="1"/>
  <c r="E121" i="16"/>
  <c r="T62" i="16" s="1"/>
  <c r="E120" i="16"/>
  <c r="P62" i="16" s="1"/>
  <c r="E119" i="16"/>
  <c r="E106" i="16"/>
  <c r="E105" i="16"/>
  <c r="E104" i="16"/>
  <c r="E103" i="16"/>
  <c r="E102" i="16"/>
  <c r="E101" i="16"/>
  <c r="E100" i="16"/>
  <c r="E99" i="16"/>
  <c r="E98" i="16"/>
  <c r="E97" i="16"/>
  <c r="E85" i="16"/>
  <c r="U61" i="16" s="1"/>
  <c r="E84" i="16"/>
  <c r="T61" i="16" s="1"/>
  <c r="E83" i="16"/>
  <c r="P61" i="16" s="1"/>
  <c r="E82" i="16"/>
  <c r="E80" i="16"/>
  <c r="E79" i="16"/>
  <c r="E78" i="16"/>
  <c r="E77" i="16"/>
  <c r="E76" i="16"/>
  <c r="E75" i="16"/>
  <c r="E73" i="16"/>
  <c r="E72" i="16"/>
  <c r="E71" i="16"/>
  <c r="E70" i="16"/>
  <c r="E69" i="16"/>
  <c r="E68" i="16"/>
  <c r="E67" i="16"/>
  <c r="E66" i="16"/>
  <c r="E65" i="16"/>
  <c r="E64" i="16"/>
  <c r="E63" i="16"/>
  <c r="E62" i="16"/>
  <c r="E61" i="16"/>
  <c r="E60" i="16"/>
  <c r="E59" i="16"/>
  <c r="E40" i="16"/>
  <c r="O58" i="16" s="1"/>
  <c r="D254" i="16"/>
  <c r="D253" i="16"/>
  <c r="D252" i="16"/>
  <c r="D251" i="16"/>
  <c r="D250" i="16"/>
  <c r="D249" i="16"/>
  <c r="D248" i="16"/>
  <c r="D247" i="16"/>
  <c r="D246" i="16"/>
  <c r="D245" i="16"/>
  <c r="D233" i="16"/>
  <c r="U56" i="16" s="1"/>
  <c r="D232" i="16"/>
  <c r="T56" i="16" s="1"/>
  <c r="D231" i="16"/>
  <c r="P56" i="16" s="1"/>
  <c r="D230" i="16"/>
  <c r="D217" i="16"/>
  <c r="D216" i="16"/>
  <c r="D215" i="16"/>
  <c r="D214" i="16"/>
  <c r="D213" i="16"/>
  <c r="D212" i="16"/>
  <c r="D211" i="16"/>
  <c r="D210" i="16"/>
  <c r="D209" i="16"/>
  <c r="D208" i="16"/>
  <c r="D196" i="16"/>
  <c r="U55" i="16" s="1"/>
  <c r="D195" i="16"/>
  <c r="T55" i="16" s="1"/>
  <c r="D194" i="16"/>
  <c r="P55" i="16" s="1"/>
  <c r="D193" i="16"/>
  <c r="D180" i="16"/>
  <c r="D179" i="16"/>
  <c r="D178" i="16"/>
  <c r="D177" i="16"/>
  <c r="D176" i="16"/>
  <c r="D175" i="16"/>
  <c r="D174" i="16"/>
  <c r="D173" i="16"/>
  <c r="D172" i="16"/>
  <c r="D171" i="16"/>
  <c r="D159" i="16"/>
  <c r="U54" i="16" s="1"/>
  <c r="D158" i="16"/>
  <c r="T54" i="16" s="1"/>
  <c r="D157" i="16"/>
  <c r="P54" i="16" s="1"/>
  <c r="D156" i="16"/>
  <c r="D143" i="16"/>
  <c r="D142" i="16"/>
  <c r="D141" i="16"/>
  <c r="D140" i="16"/>
  <c r="D139" i="16"/>
  <c r="D138" i="16"/>
  <c r="D137" i="16"/>
  <c r="D136" i="16"/>
  <c r="D135" i="16"/>
  <c r="D134" i="16"/>
  <c r="D122" i="16"/>
  <c r="U53" i="16" s="1"/>
  <c r="D121" i="16"/>
  <c r="T53" i="16" s="1"/>
  <c r="D120" i="16"/>
  <c r="P53" i="16" s="1"/>
  <c r="D119" i="16"/>
  <c r="D106" i="16"/>
  <c r="D105" i="16"/>
  <c r="D104" i="16"/>
  <c r="D103" i="16"/>
  <c r="D102" i="16"/>
  <c r="D101" i="16"/>
  <c r="D100" i="16"/>
  <c r="D99" i="16"/>
  <c r="D98" i="16"/>
  <c r="D97" i="16"/>
  <c r="D85" i="16"/>
  <c r="U52" i="16" s="1"/>
  <c r="D84" i="16"/>
  <c r="T52" i="16" s="1"/>
  <c r="D83" i="16"/>
  <c r="P52" i="16" s="1"/>
  <c r="D82" i="16"/>
  <c r="D81" i="16"/>
  <c r="D80" i="16"/>
  <c r="D79" i="16"/>
  <c r="D78" i="16"/>
  <c r="D77" i="16"/>
  <c r="D76" i="16"/>
  <c r="D75" i="16"/>
  <c r="D73" i="16"/>
  <c r="D72" i="16"/>
  <c r="D71" i="16"/>
  <c r="D70" i="16"/>
  <c r="D69" i="16"/>
  <c r="D68" i="16"/>
  <c r="D67" i="16"/>
  <c r="D66" i="16"/>
  <c r="D65" i="16"/>
  <c r="D64" i="16"/>
  <c r="D63" i="16"/>
  <c r="D62" i="16"/>
  <c r="D61" i="16"/>
  <c r="D60" i="16"/>
  <c r="D59" i="16"/>
  <c r="D40" i="16"/>
  <c r="O49" i="16" s="1"/>
  <c r="L264" i="16"/>
  <c r="L244" i="16"/>
  <c r="L263" i="16"/>
  <c r="L243" i="16"/>
  <c r="L262" i="16"/>
  <c r="L242" i="16"/>
  <c r="L261" i="16"/>
  <c r="L241" i="16"/>
  <c r="L260" i="16"/>
  <c r="L240" i="16"/>
  <c r="L259" i="16"/>
  <c r="L239" i="16"/>
  <c r="L227" i="16"/>
  <c r="L207" i="16"/>
  <c r="L226" i="16"/>
  <c r="L206" i="16"/>
  <c r="L225" i="16"/>
  <c r="L205" i="16"/>
  <c r="L224" i="16"/>
  <c r="L204" i="16"/>
  <c r="L223" i="16"/>
  <c r="L203" i="16"/>
  <c r="L222" i="16"/>
  <c r="L202" i="16"/>
  <c r="L190" i="16"/>
  <c r="L170" i="16"/>
  <c r="L189" i="16"/>
  <c r="L169" i="16"/>
  <c r="L188" i="16"/>
  <c r="L168" i="16"/>
  <c r="L187" i="16"/>
  <c r="L167" i="16"/>
  <c r="L186" i="16"/>
  <c r="L166" i="16"/>
  <c r="L185" i="16"/>
  <c r="L165" i="16"/>
  <c r="L153" i="16"/>
  <c r="L133" i="16"/>
  <c r="L152" i="16"/>
  <c r="L132" i="16"/>
  <c r="L151" i="16"/>
  <c r="L131" i="16"/>
  <c r="L150" i="16"/>
  <c r="L130" i="16"/>
  <c r="L149" i="16"/>
  <c r="L129" i="16"/>
  <c r="L148" i="16"/>
  <c r="L128" i="16"/>
  <c r="L116" i="16"/>
  <c r="L96" i="16"/>
  <c r="L115" i="16"/>
  <c r="L95" i="16"/>
  <c r="L114" i="16"/>
  <c r="L94" i="16"/>
  <c r="L113" i="16"/>
  <c r="L93" i="16"/>
  <c r="L112" i="16"/>
  <c r="L92" i="16"/>
  <c r="L111" i="16"/>
  <c r="L91" i="16"/>
  <c r="K264" i="16"/>
  <c r="K244" i="16"/>
  <c r="K263" i="16"/>
  <c r="K243" i="16"/>
  <c r="K262" i="16"/>
  <c r="K242" i="16"/>
  <c r="K261" i="16"/>
  <c r="K241" i="16"/>
  <c r="K260" i="16"/>
  <c r="K240" i="16"/>
  <c r="K259" i="16"/>
  <c r="K239" i="16"/>
  <c r="K227" i="16"/>
  <c r="K207" i="16"/>
  <c r="K226" i="16"/>
  <c r="K206" i="16"/>
  <c r="K225" i="16"/>
  <c r="K205" i="16"/>
  <c r="K224" i="16"/>
  <c r="K204" i="16"/>
  <c r="K223" i="16"/>
  <c r="K203" i="16"/>
  <c r="K222" i="16"/>
  <c r="K202" i="16"/>
  <c r="K190" i="16"/>
  <c r="K170" i="16"/>
  <c r="K189" i="16"/>
  <c r="K169" i="16"/>
  <c r="K188" i="16"/>
  <c r="K168" i="16"/>
  <c r="K187" i="16"/>
  <c r="K167" i="16"/>
  <c r="K186" i="16"/>
  <c r="K166" i="16"/>
  <c r="K185" i="16"/>
  <c r="K165" i="16"/>
  <c r="K153" i="16"/>
  <c r="K133" i="16"/>
  <c r="K152" i="16"/>
  <c r="K132" i="16"/>
  <c r="K151" i="16"/>
  <c r="K131" i="16"/>
  <c r="K150" i="16"/>
  <c r="K130" i="16"/>
  <c r="K149" i="16"/>
  <c r="K129" i="16"/>
  <c r="K148" i="16"/>
  <c r="K128" i="16"/>
  <c r="K116" i="16"/>
  <c r="K96" i="16"/>
  <c r="K115" i="16"/>
  <c r="K95" i="16"/>
  <c r="K114" i="16"/>
  <c r="K94" i="16"/>
  <c r="K113" i="16"/>
  <c r="K93" i="16"/>
  <c r="K112" i="16"/>
  <c r="K92" i="16"/>
  <c r="K111" i="16"/>
  <c r="K91" i="16"/>
  <c r="J264" i="16"/>
  <c r="J244" i="16"/>
  <c r="J263" i="16"/>
  <c r="J243" i="16"/>
  <c r="J262" i="16"/>
  <c r="J242" i="16"/>
  <c r="J261" i="16"/>
  <c r="J241" i="16"/>
  <c r="J260" i="16"/>
  <c r="J240" i="16"/>
  <c r="J259" i="16"/>
  <c r="J239" i="16"/>
  <c r="J227" i="16"/>
  <c r="J207" i="16"/>
  <c r="J226" i="16"/>
  <c r="J206" i="16"/>
  <c r="J225" i="16"/>
  <c r="J205" i="16"/>
  <c r="J224" i="16"/>
  <c r="J204" i="16"/>
  <c r="J223" i="16"/>
  <c r="J203" i="16"/>
  <c r="J222" i="16"/>
  <c r="J202" i="16"/>
  <c r="J190" i="16"/>
  <c r="J170" i="16"/>
  <c r="J189" i="16"/>
  <c r="J169" i="16"/>
  <c r="J188" i="16"/>
  <c r="J168" i="16"/>
  <c r="J187" i="16"/>
  <c r="J167" i="16"/>
  <c r="J186" i="16"/>
  <c r="J166" i="16"/>
  <c r="J185" i="16"/>
  <c r="J165" i="16"/>
  <c r="J153" i="16"/>
  <c r="J133" i="16"/>
  <c r="J152" i="16"/>
  <c r="J132" i="16"/>
  <c r="J151" i="16"/>
  <c r="J131" i="16"/>
  <c r="J150" i="16"/>
  <c r="J130" i="16"/>
  <c r="J149" i="16"/>
  <c r="J129" i="16"/>
  <c r="J148" i="16"/>
  <c r="J128" i="16"/>
  <c r="J116" i="16"/>
  <c r="J96" i="16"/>
  <c r="J115" i="16"/>
  <c r="J95" i="16"/>
  <c r="J114" i="16"/>
  <c r="J94" i="16"/>
  <c r="J113" i="16"/>
  <c r="J93" i="16"/>
  <c r="J112" i="16"/>
  <c r="J92" i="16"/>
  <c r="J111" i="16"/>
  <c r="J91" i="16"/>
  <c r="I264" i="16"/>
  <c r="I244" i="16"/>
  <c r="I263" i="16"/>
  <c r="I243" i="16"/>
  <c r="I262" i="16"/>
  <c r="I242" i="16"/>
  <c r="I261" i="16"/>
  <c r="I241" i="16"/>
  <c r="I260" i="16"/>
  <c r="I240" i="16"/>
  <c r="I259" i="16"/>
  <c r="I239" i="16"/>
  <c r="I227" i="16"/>
  <c r="I207" i="16"/>
  <c r="I226" i="16"/>
  <c r="I206" i="16"/>
  <c r="I225" i="16"/>
  <c r="I205" i="16"/>
  <c r="I224" i="16"/>
  <c r="I204" i="16"/>
  <c r="I223" i="16"/>
  <c r="I203" i="16"/>
  <c r="I222" i="16"/>
  <c r="I202" i="16"/>
  <c r="I190" i="16"/>
  <c r="I170" i="16"/>
  <c r="I189" i="16"/>
  <c r="I169" i="16"/>
  <c r="I188" i="16"/>
  <c r="I168" i="16"/>
  <c r="I187" i="16"/>
  <c r="I167" i="16"/>
  <c r="I186" i="16"/>
  <c r="I166" i="16"/>
  <c r="I185" i="16"/>
  <c r="I165" i="16"/>
  <c r="I153" i="16"/>
  <c r="I133" i="16"/>
  <c r="I152" i="16"/>
  <c r="I132" i="16"/>
  <c r="I151" i="16"/>
  <c r="I131" i="16"/>
  <c r="I150" i="16"/>
  <c r="I130" i="16"/>
  <c r="I149" i="16"/>
  <c r="I129" i="16"/>
  <c r="I148" i="16"/>
  <c r="I128" i="16"/>
  <c r="I116" i="16"/>
  <c r="I96" i="16"/>
  <c r="I115" i="16"/>
  <c r="I95" i="16"/>
  <c r="I114" i="16"/>
  <c r="I94" i="16"/>
  <c r="I113" i="16"/>
  <c r="I93" i="16"/>
  <c r="I112" i="16"/>
  <c r="I92" i="16"/>
  <c r="I111" i="16"/>
  <c r="I91" i="16"/>
  <c r="H264" i="16"/>
  <c r="H244" i="16"/>
  <c r="H263" i="16"/>
  <c r="H243" i="16"/>
  <c r="H262" i="16"/>
  <c r="H242" i="16"/>
  <c r="H261" i="16"/>
  <c r="H241" i="16"/>
  <c r="H260" i="16"/>
  <c r="H240" i="16"/>
  <c r="H259" i="16"/>
  <c r="H239" i="16"/>
  <c r="H227" i="16"/>
  <c r="H207" i="16"/>
  <c r="H226" i="16"/>
  <c r="H206" i="16"/>
  <c r="H225" i="16"/>
  <c r="H205" i="16"/>
  <c r="H224" i="16"/>
  <c r="H204" i="16"/>
  <c r="H223" i="16"/>
  <c r="H203" i="16"/>
  <c r="H222" i="16"/>
  <c r="H202" i="16"/>
  <c r="H190" i="16"/>
  <c r="H170" i="16"/>
  <c r="H189" i="16"/>
  <c r="H169" i="16"/>
  <c r="H188" i="16"/>
  <c r="H168" i="16"/>
  <c r="H187" i="16"/>
  <c r="H167" i="16"/>
  <c r="H186" i="16"/>
  <c r="H166" i="16"/>
  <c r="H185" i="16"/>
  <c r="H165" i="16"/>
  <c r="H153" i="16"/>
  <c r="H133" i="16"/>
  <c r="H152" i="16"/>
  <c r="H132" i="16"/>
  <c r="H151" i="16"/>
  <c r="H131" i="16"/>
  <c r="H150" i="16"/>
  <c r="H130" i="16"/>
  <c r="H149" i="16"/>
  <c r="H129" i="16"/>
  <c r="H148" i="16"/>
  <c r="H128" i="16"/>
  <c r="H116" i="16"/>
  <c r="H96" i="16"/>
  <c r="H115" i="16"/>
  <c r="H95" i="16"/>
  <c r="H114" i="16"/>
  <c r="H94" i="16"/>
  <c r="H113" i="16"/>
  <c r="H93" i="16"/>
  <c r="H112" i="16"/>
  <c r="H92" i="16"/>
  <c r="H111" i="16"/>
  <c r="H91" i="16"/>
  <c r="G264" i="16"/>
  <c r="G244" i="16"/>
  <c r="G263" i="16"/>
  <c r="G243" i="16"/>
  <c r="G262" i="16"/>
  <c r="G242" i="16"/>
  <c r="G261" i="16"/>
  <c r="G241" i="16"/>
  <c r="G260" i="16"/>
  <c r="G240" i="16"/>
  <c r="G259" i="16"/>
  <c r="G239" i="16"/>
  <c r="G227" i="16"/>
  <c r="G207" i="16"/>
  <c r="G226" i="16"/>
  <c r="G206" i="16"/>
  <c r="G225" i="16"/>
  <c r="G205" i="16"/>
  <c r="G224" i="16"/>
  <c r="G204" i="16"/>
  <c r="G223" i="16"/>
  <c r="G203" i="16"/>
  <c r="G222" i="16"/>
  <c r="G202" i="16"/>
  <c r="G190" i="16"/>
  <c r="G170" i="16"/>
  <c r="G189" i="16"/>
  <c r="G169" i="16"/>
  <c r="G188" i="16"/>
  <c r="G168" i="16"/>
  <c r="G187" i="16"/>
  <c r="G167" i="16"/>
  <c r="G186" i="16"/>
  <c r="G166" i="16"/>
  <c r="G185" i="16"/>
  <c r="G165" i="16"/>
  <c r="G153" i="16"/>
  <c r="G133" i="16"/>
  <c r="G152" i="16"/>
  <c r="G132" i="16"/>
  <c r="G151" i="16"/>
  <c r="G131" i="16"/>
  <c r="G150" i="16"/>
  <c r="G130" i="16"/>
  <c r="G149" i="16"/>
  <c r="G129" i="16"/>
  <c r="G148" i="16"/>
  <c r="G128" i="16"/>
  <c r="G116" i="16"/>
  <c r="G96" i="16"/>
  <c r="G115" i="16"/>
  <c r="G95" i="16"/>
  <c r="G114" i="16"/>
  <c r="G94" i="16"/>
  <c r="G113" i="16"/>
  <c r="G93" i="16"/>
  <c r="G112" i="16"/>
  <c r="G92" i="16"/>
  <c r="G111" i="16"/>
  <c r="G91" i="16"/>
  <c r="I174" i="23"/>
  <c r="F265" i="16" s="1"/>
  <c r="J173" i="23"/>
  <c r="G173" i="23"/>
  <c r="J172" i="23"/>
  <c r="G172" i="23"/>
  <c r="J171" i="23"/>
  <c r="G171" i="23"/>
  <c r="J170" i="23"/>
  <c r="G170" i="23"/>
  <c r="J169" i="23"/>
  <c r="G169" i="23"/>
  <c r="J168" i="23"/>
  <c r="G168" i="23"/>
  <c r="H159" i="23"/>
  <c r="F234" i="16" s="1"/>
  <c r="G159" i="23"/>
  <c r="I158" i="23"/>
  <c r="A158" i="23"/>
  <c r="I157" i="23"/>
  <c r="A157" i="23"/>
  <c r="A153" i="23"/>
  <c r="I148" i="23"/>
  <c r="F228" i="16" s="1"/>
  <c r="J147" i="23"/>
  <c r="G147" i="23"/>
  <c r="J146" i="23"/>
  <c r="G146" i="23"/>
  <c r="J145" i="23"/>
  <c r="G145" i="23"/>
  <c r="J144" i="23"/>
  <c r="G144" i="23"/>
  <c r="J143" i="23"/>
  <c r="G143" i="23"/>
  <c r="J142" i="23"/>
  <c r="G142" i="23"/>
  <c r="H133" i="23"/>
  <c r="F197" i="16" s="1"/>
  <c r="G133" i="23"/>
  <c r="I132" i="23"/>
  <c r="A132" i="23"/>
  <c r="I131" i="23"/>
  <c r="A131" i="23"/>
  <c r="A127" i="23"/>
  <c r="A122" i="23"/>
  <c r="I114" i="23"/>
  <c r="F191" i="16" s="1"/>
  <c r="J113" i="23"/>
  <c r="G113" i="23"/>
  <c r="J112" i="23"/>
  <c r="G112" i="23"/>
  <c r="J111" i="23"/>
  <c r="G111" i="23"/>
  <c r="J110" i="23"/>
  <c r="G110" i="23"/>
  <c r="J109" i="23"/>
  <c r="G109" i="23"/>
  <c r="J108" i="23"/>
  <c r="G108" i="23"/>
  <c r="H99" i="23"/>
  <c r="F160" i="16" s="1"/>
  <c r="G99" i="23"/>
  <c r="I98" i="23"/>
  <c r="A98" i="23"/>
  <c r="I97" i="23"/>
  <c r="A97" i="23"/>
  <c r="A93" i="23"/>
  <c r="I88" i="23"/>
  <c r="F154" i="16" s="1"/>
  <c r="J87" i="23"/>
  <c r="G87" i="23"/>
  <c r="J86" i="23"/>
  <c r="G86" i="23"/>
  <c r="J85" i="23"/>
  <c r="G85" i="23"/>
  <c r="J84" i="23"/>
  <c r="G84" i="23"/>
  <c r="J83" i="23"/>
  <c r="G83" i="23"/>
  <c r="J82" i="23"/>
  <c r="G82" i="23"/>
  <c r="H73" i="23"/>
  <c r="F123" i="16" s="1"/>
  <c r="G73" i="23"/>
  <c r="I72" i="23"/>
  <c r="A72" i="23"/>
  <c r="I71" i="23"/>
  <c r="A71" i="23"/>
  <c r="A67" i="23"/>
  <c r="I59" i="23"/>
  <c r="F117" i="16" s="1"/>
  <c r="J58" i="23"/>
  <c r="G58" i="23"/>
  <c r="J57" i="23"/>
  <c r="G57" i="23"/>
  <c r="J56" i="23"/>
  <c r="G56" i="23"/>
  <c r="J55" i="23"/>
  <c r="G55" i="23"/>
  <c r="J54" i="23"/>
  <c r="G54" i="23"/>
  <c r="J53" i="23"/>
  <c r="G53" i="23"/>
  <c r="H44" i="23"/>
  <c r="F86" i="16" s="1"/>
  <c r="G44" i="23"/>
  <c r="I43" i="23"/>
  <c r="A43" i="23"/>
  <c r="I42" i="23"/>
  <c r="A42" i="23"/>
  <c r="O40" i="23"/>
  <c r="A38" i="23"/>
  <c r="F34" i="23"/>
  <c r="K33" i="23"/>
  <c r="K32" i="23"/>
  <c r="F27" i="23"/>
  <c r="K26" i="23"/>
  <c r="K25" i="23"/>
  <c r="K24" i="23"/>
  <c r="K23" i="23"/>
  <c r="K22" i="23"/>
  <c r="J16" i="23"/>
  <c r="F52" i="16" s="1"/>
  <c r="R69" i="16" s="1"/>
  <c r="H16" i="23"/>
  <c r="J15" i="23"/>
  <c r="F51" i="16" s="1"/>
  <c r="R68" i="16" s="1"/>
  <c r="H15" i="23"/>
  <c r="L15" i="23" s="1"/>
  <c r="F56" i="16" s="1"/>
  <c r="S68" i="16" s="1"/>
  <c r="I10" i="23"/>
  <c r="F43" i="16" s="1"/>
  <c r="K9" i="23"/>
  <c r="K8" i="23"/>
  <c r="I174" i="22"/>
  <c r="E265" i="16" s="1"/>
  <c r="I148" i="22"/>
  <c r="E228" i="16" s="1"/>
  <c r="I114" i="22"/>
  <c r="E191" i="16" s="1"/>
  <c r="I88" i="22"/>
  <c r="E154" i="16" s="1"/>
  <c r="I59" i="22"/>
  <c r="E117" i="16" s="1"/>
  <c r="I174" i="21"/>
  <c r="D265" i="16" s="1"/>
  <c r="I148" i="21"/>
  <c r="D228" i="16" s="1"/>
  <c r="I114" i="21"/>
  <c r="D191" i="16" s="1"/>
  <c r="I88" i="21"/>
  <c r="D154" i="16" s="1"/>
  <c r="I59" i="21"/>
  <c r="D117" i="16" s="1"/>
  <c r="I174" i="1"/>
  <c r="C265" i="16" s="1"/>
  <c r="I148" i="1"/>
  <c r="C228" i="16" s="1"/>
  <c r="I114" i="1"/>
  <c r="C191" i="16" s="1"/>
  <c r="I88" i="1"/>
  <c r="C154" i="16" s="1"/>
  <c r="I59" i="1"/>
  <c r="C117" i="16" s="1"/>
  <c r="U47" i="16"/>
  <c r="T47" i="16"/>
  <c r="P47" i="16"/>
  <c r="U46" i="16"/>
  <c r="T46" i="16"/>
  <c r="P46" i="16"/>
  <c r="U45" i="16"/>
  <c r="T45" i="16"/>
  <c r="P45" i="16"/>
  <c r="U44" i="16"/>
  <c r="T44" i="16"/>
  <c r="P44" i="16"/>
  <c r="U43" i="16"/>
  <c r="T43" i="16"/>
  <c r="P43" i="16"/>
  <c r="F223" i="16" l="1"/>
  <c r="E455" i="16"/>
  <c r="F111" i="16"/>
  <c r="E424" i="16"/>
  <c r="F115" i="16"/>
  <c r="E428" i="16"/>
  <c r="F150" i="16"/>
  <c r="E436" i="16"/>
  <c r="F185" i="16"/>
  <c r="E444" i="16"/>
  <c r="F189" i="16"/>
  <c r="E448" i="16"/>
  <c r="F204" i="16"/>
  <c r="C456" i="16"/>
  <c r="F239" i="16"/>
  <c r="C464" i="16"/>
  <c r="F243" i="16"/>
  <c r="C468" i="16"/>
  <c r="F96" i="16"/>
  <c r="C429" i="16"/>
  <c r="F166" i="16"/>
  <c r="C445" i="16"/>
  <c r="F224" i="16"/>
  <c r="E456" i="16"/>
  <c r="F259" i="16"/>
  <c r="E464" i="16"/>
  <c r="F263" i="16"/>
  <c r="E468" i="16"/>
  <c r="F165" i="16"/>
  <c r="C444" i="16"/>
  <c r="F92" i="16"/>
  <c r="C425" i="16"/>
  <c r="F131" i="16"/>
  <c r="C437" i="16"/>
  <c r="F170" i="16"/>
  <c r="C449" i="16"/>
  <c r="F112" i="16"/>
  <c r="E425" i="16"/>
  <c r="F116" i="16"/>
  <c r="E429" i="16"/>
  <c r="F151" i="16"/>
  <c r="E437" i="16"/>
  <c r="F186" i="16"/>
  <c r="E445" i="16"/>
  <c r="F190" i="16"/>
  <c r="E449" i="16"/>
  <c r="F205" i="16"/>
  <c r="C457" i="16"/>
  <c r="F240" i="16"/>
  <c r="C465" i="16"/>
  <c r="F244" i="16"/>
  <c r="C469" i="16"/>
  <c r="F227" i="16"/>
  <c r="E459" i="16"/>
  <c r="F93" i="16"/>
  <c r="C426" i="16"/>
  <c r="F128" i="16"/>
  <c r="C434" i="16"/>
  <c r="F132" i="16"/>
  <c r="C438" i="16"/>
  <c r="F167" i="16"/>
  <c r="C446" i="16"/>
  <c r="F225" i="16"/>
  <c r="E457" i="16"/>
  <c r="F260" i="16"/>
  <c r="E465" i="16"/>
  <c r="F264" i="16"/>
  <c r="E469" i="16"/>
  <c r="F95" i="16"/>
  <c r="C428" i="16"/>
  <c r="F262" i="16"/>
  <c r="E467" i="16"/>
  <c r="F113" i="16"/>
  <c r="E426" i="16"/>
  <c r="F148" i="16"/>
  <c r="E434" i="16"/>
  <c r="F152" i="16"/>
  <c r="E438" i="16"/>
  <c r="F187" i="16"/>
  <c r="E446" i="16"/>
  <c r="F202" i="16"/>
  <c r="C454" i="16"/>
  <c r="F206" i="16"/>
  <c r="C458" i="16"/>
  <c r="F241" i="16"/>
  <c r="C466" i="16"/>
  <c r="F91" i="16"/>
  <c r="C424" i="16"/>
  <c r="F169" i="16"/>
  <c r="C448" i="16"/>
  <c r="F94" i="16"/>
  <c r="C427" i="16"/>
  <c r="F133" i="16"/>
  <c r="C439" i="16"/>
  <c r="F168" i="16"/>
  <c r="C447" i="16"/>
  <c r="F222" i="16"/>
  <c r="E454" i="16"/>
  <c r="F226" i="16"/>
  <c r="E458" i="16"/>
  <c r="F261" i="16"/>
  <c r="E466" i="16"/>
  <c r="F130" i="16"/>
  <c r="C436" i="16"/>
  <c r="F129" i="16"/>
  <c r="C435" i="16"/>
  <c r="F114" i="16"/>
  <c r="E427" i="16"/>
  <c r="F149" i="16"/>
  <c r="E435" i="16"/>
  <c r="F153" i="16"/>
  <c r="E439" i="16"/>
  <c r="F188" i="16"/>
  <c r="E447" i="16"/>
  <c r="F203" i="16"/>
  <c r="C455" i="16"/>
  <c r="F207" i="16"/>
  <c r="C459" i="16"/>
  <c r="F242" i="16"/>
  <c r="C467" i="16"/>
  <c r="O52" i="16"/>
  <c r="Y52" i="16" s="1"/>
  <c r="O56" i="16"/>
  <c r="Y56" i="16" s="1"/>
  <c r="O55" i="16"/>
  <c r="Y55" i="16" s="1"/>
  <c r="O54" i="16"/>
  <c r="Y54" i="16" s="1"/>
  <c r="O53" i="16"/>
  <c r="Y53" i="16" s="1"/>
  <c r="Y49" i="16"/>
  <c r="Z127" i="16"/>
  <c r="AJ127" i="16"/>
  <c r="AK127" i="16" s="1"/>
  <c r="Z128" i="16"/>
  <c r="AJ128" i="16"/>
  <c r="AK128" i="16" s="1"/>
  <c r="Z122" i="16"/>
  <c r="AJ122" i="16"/>
  <c r="AK122" i="16" s="1"/>
  <c r="Z123" i="16"/>
  <c r="AJ123" i="16"/>
  <c r="AK123" i="16" s="1"/>
  <c r="O65" i="16"/>
  <c r="Y65" i="16" s="1"/>
  <c r="Y58" i="16"/>
  <c r="O64" i="16"/>
  <c r="Y64" i="16" s="1"/>
  <c r="O63" i="16"/>
  <c r="Y63" i="16" s="1"/>
  <c r="O62" i="16"/>
  <c r="Y62" i="16" s="1"/>
  <c r="O61" i="16"/>
  <c r="Y61" i="16" s="1"/>
  <c r="Z124" i="16"/>
  <c r="AJ124" i="16"/>
  <c r="AK124" i="16" s="1"/>
  <c r="Z121" i="16"/>
  <c r="AJ121" i="16"/>
  <c r="AK121" i="16" s="1"/>
  <c r="Z126" i="16"/>
  <c r="AJ126" i="16"/>
  <c r="AK126" i="16" s="1"/>
  <c r="Z125" i="16"/>
  <c r="AJ125" i="16"/>
  <c r="AK125" i="16" s="1"/>
  <c r="O117" i="16"/>
  <c r="Y117" i="16" s="1"/>
  <c r="O114" i="16"/>
  <c r="Y114" i="16" s="1"/>
  <c r="O116" i="16"/>
  <c r="Y116" i="16" s="1"/>
  <c r="O118" i="16"/>
  <c r="Y118" i="16" s="1"/>
  <c r="O113" i="16"/>
  <c r="Y113" i="16" s="1"/>
  <c r="O119" i="16"/>
  <c r="Y119" i="16" s="1"/>
  <c r="O115" i="16"/>
  <c r="Y115" i="16" s="1"/>
  <c r="Y112" i="16"/>
  <c r="O95" i="16"/>
  <c r="Y95" i="16" s="1"/>
  <c r="O99" i="16"/>
  <c r="Y99" i="16" s="1"/>
  <c r="O100" i="16"/>
  <c r="Y100" i="16" s="1"/>
  <c r="Y94" i="16"/>
  <c r="O96" i="16"/>
  <c r="Y96" i="16" s="1"/>
  <c r="O97" i="16"/>
  <c r="Y97" i="16" s="1"/>
  <c r="O101" i="16"/>
  <c r="Y101" i="16" s="1"/>
  <c r="O98" i="16"/>
  <c r="Y98" i="16" s="1"/>
  <c r="O87" i="16"/>
  <c r="Y87" i="16" s="1"/>
  <c r="Y85" i="16"/>
  <c r="O91" i="16"/>
  <c r="Y91" i="16" s="1"/>
  <c r="O86" i="16"/>
  <c r="Y86" i="16" s="1"/>
  <c r="O90" i="16"/>
  <c r="Y90" i="16" s="1"/>
  <c r="O92" i="16"/>
  <c r="Y92" i="16" s="1"/>
  <c r="O88" i="16"/>
  <c r="Y88" i="16" s="1"/>
  <c r="O89" i="16"/>
  <c r="Y89" i="16" s="1"/>
  <c r="O83" i="16"/>
  <c r="Y83" i="16" s="1"/>
  <c r="O81" i="16"/>
  <c r="Y81" i="16" s="1"/>
  <c r="O78" i="16"/>
  <c r="Y78" i="16" s="1"/>
  <c r="O77" i="16"/>
  <c r="Y77" i="16" s="1"/>
  <c r="Y76" i="16"/>
  <c r="O82" i="16"/>
  <c r="Y82" i="16" s="1"/>
  <c r="O80" i="16"/>
  <c r="Y80" i="16" s="1"/>
  <c r="O79" i="16"/>
  <c r="Y79" i="16" s="1"/>
  <c r="L16" i="23"/>
  <c r="F57" i="16" s="1"/>
  <c r="S69" i="16" s="1"/>
  <c r="F46" i="16"/>
  <c r="Q68" i="16" s="1"/>
  <c r="F47" i="16"/>
  <c r="Q69" i="16" s="1"/>
  <c r="L11" i="23"/>
  <c r="Q116" i="16"/>
  <c r="Q117" i="16"/>
  <c r="Q118" i="16"/>
  <c r="Q119" i="16"/>
  <c r="Q47" i="16"/>
  <c r="Q55" i="16"/>
  <c r="Q56" i="16"/>
  <c r="Q71" i="16"/>
  <c r="Q72" i="16"/>
  <c r="Q73" i="16"/>
  <c r="Q74" i="16"/>
  <c r="Q89" i="16"/>
  <c r="Q90" i="16"/>
  <c r="Q91" i="16"/>
  <c r="Q92" i="16"/>
  <c r="Q62" i="16"/>
  <c r="Q63" i="16"/>
  <c r="Q64" i="16"/>
  <c r="Q65" i="16"/>
  <c r="Q80" i="16"/>
  <c r="Q81" i="16"/>
  <c r="Q82" i="16"/>
  <c r="Q83" i="16"/>
  <c r="Q98" i="16"/>
  <c r="Q99" i="16"/>
  <c r="Q100" i="16"/>
  <c r="Q101" i="16"/>
  <c r="T40" i="16"/>
  <c r="O40" i="16"/>
  <c r="I158" i="22"/>
  <c r="I132" i="22"/>
  <c r="I98" i="22"/>
  <c r="I72" i="22"/>
  <c r="I43" i="22"/>
  <c r="H159" i="22"/>
  <c r="E234" i="16" s="1"/>
  <c r="H133" i="22"/>
  <c r="E197" i="16" s="1"/>
  <c r="H99" i="22"/>
  <c r="E160" i="16" s="1"/>
  <c r="H73" i="22"/>
  <c r="E123" i="16" s="1"/>
  <c r="H44" i="22"/>
  <c r="E86" i="16" s="1"/>
  <c r="I158" i="21"/>
  <c r="I132" i="21"/>
  <c r="I98" i="21"/>
  <c r="I72" i="21"/>
  <c r="I43" i="21"/>
  <c r="H159" i="21"/>
  <c r="D234" i="16" s="1"/>
  <c r="H133" i="21"/>
  <c r="D197" i="16" s="1"/>
  <c r="H99" i="21"/>
  <c r="D160" i="16" s="1"/>
  <c r="H73" i="21"/>
  <c r="D123" i="16" s="1"/>
  <c r="H44" i="21"/>
  <c r="D86" i="16" s="1"/>
  <c r="I158" i="1"/>
  <c r="I132" i="1"/>
  <c r="I98" i="1"/>
  <c r="I72" i="1"/>
  <c r="I43" i="1"/>
  <c r="H159" i="1"/>
  <c r="C234" i="16" s="1"/>
  <c r="H133" i="1"/>
  <c r="C197" i="16" s="1"/>
  <c r="H99" i="1"/>
  <c r="C160" i="16" s="1"/>
  <c r="H73" i="1"/>
  <c r="C123" i="16" s="1"/>
  <c r="H44" i="1"/>
  <c r="C86" i="16" s="1"/>
  <c r="A122" i="22"/>
  <c r="A9" i="22"/>
  <c r="A8" i="22"/>
  <c r="A122" i="1"/>
  <c r="A122" i="21"/>
  <c r="A9" i="21"/>
  <c r="A8" i="21"/>
  <c r="J173" i="22"/>
  <c r="G173" i="22"/>
  <c r="J172" i="22"/>
  <c r="G172" i="22"/>
  <c r="J171" i="22"/>
  <c r="G171" i="22"/>
  <c r="J170" i="22"/>
  <c r="G170" i="22"/>
  <c r="J169" i="22"/>
  <c r="G169" i="22"/>
  <c r="J168" i="22"/>
  <c r="G168" i="22"/>
  <c r="G159" i="22"/>
  <c r="A158" i="22"/>
  <c r="I157" i="22"/>
  <c r="A157" i="22"/>
  <c r="A153" i="22"/>
  <c r="J147" i="22"/>
  <c r="G147" i="22"/>
  <c r="J146" i="22"/>
  <c r="G146" i="22"/>
  <c r="J145" i="22"/>
  <c r="G145" i="22"/>
  <c r="J144" i="22"/>
  <c r="G144" i="22"/>
  <c r="J143" i="22"/>
  <c r="G143" i="22"/>
  <c r="J142" i="22"/>
  <c r="G142" i="22"/>
  <c r="G133" i="22"/>
  <c r="A132" i="22"/>
  <c r="I131" i="22"/>
  <c r="A131" i="22"/>
  <c r="A127" i="22"/>
  <c r="J113" i="22"/>
  <c r="G113" i="22"/>
  <c r="J112" i="22"/>
  <c r="G112" i="22"/>
  <c r="J111" i="22"/>
  <c r="G111" i="22"/>
  <c r="J110" i="22"/>
  <c r="G110" i="22"/>
  <c r="J109" i="22"/>
  <c r="G109" i="22"/>
  <c r="J108" i="22"/>
  <c r="G108" i="22"/>
  <c r="G99" i="22"/>
  <c r="A98" i="22"/>
  <c r="I97" i="22"/>
  <c r="A97" i="22"/>
  <c r="A93" i="22"/>
  <c r="J87" i="22"/>
  <c r="G87" i="22"/>
  <c r="J86" i="22"/>
  <c r="G86" i="22"/>
  <c r="J85" i="22"/>
  <c r="G85" i="22"/>
  <c r="J84" i="22"/>
  <c r="G84" i="22"/>
  <c r="J83" i="22"/>
  <c r="G83" i="22"/>
  <c r="J82" i="22"/>
  <c r="G82" i="22"/>
  <c r="G73" i="22"/>
  <c r="A72" i="22"/>
  <c r="I71" i="22"/>
  <c r="A71" i="22"/>
  <c r="A67" i="22"/>
  <c r="J58" i="22"/>
  <c r="G58" i="22"/>
  <c r="J57" i="22"/>
  <c r="G57" i="22"/>
  <c r="J56" i="22"/>
  <c r="G56" i="22"/>
  <c r="J55" i="22"/>
  <c r="G55" i="22"/>
  <c r="J54" i="22"/>
  <c r="G54" i="22"/>
  <c r="J53" i="22"/>
  <c r="G53" i="22"/>
  <c r="G44" i="22"/>
  <c r="A43" i="22"/>
  <c r="I42" i="22"/>
  <c r="A42" i="22"/>
  <c r="A38" i="22"/>
  <c r="E81" i="16"/>
  <c r="F34" i="22"/>
  <c r="K33" i="22"/>
  <c r="K32" i="22"/>
  <c r="E74" i="16"/>
  <c r="F27" i="22"/>
  <c r="K26" i="22"/>
  <c r="K25" i="22"/>
  <c r="K24" i="22"/>
  <c r="K23" i="22"/>
  <c r="K22" i="22"/>
  <c r="J16" i="22"/>
  <c r="H16" i="22"/>
  <c r="E47" i="16" s="1"/>
  <c r="Q60" i="16" s="1"/>
  <c r="J15" i="22"/>
  <c r="E51" i="16" s="1"/>
  <c r="R59" i="16" s="1"/>
  <c r="H15" i="22"/>
  <c r="I10" i="22"/>
  <c r="K9" i="22"/>
  <c r="K8" i="22"/>
  <c r="J173" i="21"/>
  <c r="G173" i="21"/>
  <c r="J172" i="21"/>
  <c r="G172" i="21"/>
  <c r="J171" i="21"/>
  <c r="G171" i="21"/>
  <c r="J170" i="21"/>
  <c r="G170" i="21"/>
  <c r="J169" i="21"/>
  <c r="G169" i="21"/>
  <c r="J168" i="21"/>
  <c r="G168" i="21"/>
  <c r="G159" i="21"/>
  <c r="A158" i="21"/>
  <c r="I157" i="21"/>
  <c r="A157" i="21"/>
  <c r="A153" i="21"/>
  <c r="J147" i="21"/>
  <c r="G147" i="21"/>
  <c r="J146" i="21"/>
  <c r="G146" i="21"/>
  <c r="J145" i="21"/>
  <c r="G145" i="21"/>
  <c r="J144" i="21"/>
  <c r="G144" i="21"/>
  <c r="J143" i="21"/>
  <c r="G143" i="21"/>
  <c r="J142" i="21"/>
  <c r="G142" i="21"/>
  <c r="G133" i="21"/>
  <c r="A132" i="21"/>
  <c r="I131" i="21"/>
  <c r="A131" i="21"/>
  <c r="A127" i="21"/>
  <c r="J113" i="21"/>
  <c r="G113" i="21"/>
  <c r="J112" i="21"/>
  <c r="G112" i="21"/>
  <c r="J111" i="21"/>
  <c r="G111" i="21"/>
  <c r="J110" i="21"/>
  <c r="G110" i="21"/>
  <c r="J109" i="21"/>
  <c r="G109" i="21"/>
  <c r="J108" i="21"/>
  <c r="G108" i="21"/>
  <c r="G99" i="21"/>
  <c r="A98" i="21"/>
  <c r="I97" i="21"/>
  <c r="A97" i="21"/>
  <c r="A93" i="21"/>
  <c r="J87" i="21"/>
  <c r="G87" i="21"/>
  <c r="J86" i="21"/>
  <c r="G86" i="21"/>
  <c r="J85" i="21"/>
  <c r="G85" i="21"/>
  <c r="J84" i="21"/>
  <c r="G84" i="21"/>
  <c r="J83" i="21"/>
  <c r="G83" i="21"/>
  <c r="J82" i="21"/>
  <c r="G82" i="21"/>
  <c r="G73" i="21"/>
  <c r="A72" i="21"/>
  <c r="I71" i="21"/>
  <c r="A71" i="21"/>
  <c r="A67" i="21"/>
  <c r="J58" i="21"/>
  <c r="G58" i="21"/>
  <c r="J57" i="21"/>
  <c r="G57" i="21"/>
  <c r="J56" i="21"/>
  <c r="G56" i="21"/>
  <c r="J55" i="21"/>
  <c r="G55" i="21"/>
  <c r="J54" i="21"/>
  <c r="G54" i="21"/>
  <c r="J53" i="21"/>
  <c r="G53" i="21"/>
  <c r="G44" i="21"/>
  <c r="A43" i="21"/>
  <c r="I42" i="21"/>
  <c r="A42" i="21"/>
  <c r="A38" i="21"/>
  <c r="F34" i="21"/>
  <c r="K33" i="21"/>
  <c r="K32" i="21"/>
  <c r="D74" i="16"/>
  <c r="F27" i="21"/>
  <c r="K26" i="21"/>
  <c r="K25" i="21"/>
  <c r="K24" i="21"/>
  <c r="K23" i="21"/>
  <c r="K22" i="21"/>
  <c r="J16" i="21"/>
  <c r="D52" i="16" s="1"/>
  <c r="R51" i="16" s="1"/>
  <c r="H16" i="21"/>
  <c r="D47" i="16" s="1"/>
  <c r="Q51" i="16" s="1"/>
  <c r="J15" i="21"/>
  <c r="D51" i="16" s="1"/>
  <c r="R50" i="16" s="1"/>
  <c r="H15" i="21"/>
  <c r="D46" i="16" s="1"/>
  <c r="Q50" i="16" s="1"/>
  <c r="I10" i="21"/>
  <c r="K9" i="21"/>
  <c r="K8" i="21"/>
  <c r="A12" i="20"/>
  <c r="A6" i="20"/>
  <c r="G159" i="1"/>
  <c r="G133" i="1"/>
  <c r="G99" i="1"/>
  <c r="G73" i="1"/>
  <c r="G44" i="1"/>
  <c r="J16" i="1"/>
  <c r="E19" i="16"/>
  <c r="J19" i="16" s="1"/>
  <c r="E20" i="16"/>
  <c r="J20" i="16" s="1"/>
  <c r="E21" i="16"/>
  <c r="J21" i="16" s="1"/>
  <c r="E22" i="16"/>
  <c r="J22" i="16" s="1"/>
  <c r="E23" i="16"/>
  <c r="J23" i="16" s="1"/>
  <c r="E24" i="16"/>
  <c r="J24" i="16" s="1"/>
  <c r="E25" i="16"/>
  <c r="J25" i="16" s="1"/>
  <c r="E26" i="16"/>
  <c r="J26" i="16" s="1"/>
  <c r="E27" i="16"/>
  <c r="J27" i="16" s="1"/>
  <c r="E18" i="16"/>
  <c r="J18" i="16" s="1"/>
  <c r="B32" i="16"/>
  <c r="C32" i="16"/>
  <c r="F32" i="16" s="1"/>
  <c r="D32" i="16"/>
  <c r="B33" i="16"/>
  <c r="C33" i="16"/>
  <c r="F33" i="16" s="1"/>
  <c r="D33" i="16"/>
  <c r="B34" i="16"/>
  <c r="C34" i="16"/>
  <c r="F34" i="16" s="1"/>
  <c r="D34" i="16"/>
  <c r="B35" i="16"/>
  <c r="C35" i="16"/>
  <c r="F35" i="16" s="1"/>
  <c r="D35" i="16"/>
  <c r="C31" i="16"/>
  <c r="F31" i="16" s="1"/>
  <c r="D31" i="16"/>
  <c r="B31" i="16"/>
  <c r="J173" i="1"/>
  <c r="G173" i="1"/>
  <c r="J172" i="1"/>
  <c r="G172" i="1"/>
  <c r="J171" i="1"/>
  <c r="G171" i="1"/>
  <c r="J170" i="1"/>
  <c r="G170" i="1"/>
  <c r="J169" i="1"/>
  <c r="G169" i="1"/>
  <c r="J168" i="1"/>
  <c r="G168" i="1"/>
  <c r="A158" i="1"/>
  <c r="I157" i="1"/>
  <c r="A157" i="1"/>
  <c r="A153" i="1"/>
  <c r="J147" i="1"/>
  <c r="G147" i="1"/>
  <c r="J146" i="1"/>
  <c r="G146" i="1"/>
  <c r="J145" i="1"/>
  <c r="G145" i="1"/>
  <c r="J144" i="1"/>
  <c r="G144" i="1"/>
  <c r="J143" i="1"/>
  <c r="G143" i="1"/>
  <c r="J142" i="1"/>
  <c r="G142" i="1"/>
  <c r="A132" i="1"/>
  <c r="I131" i="1"/>
  <c r="A131" i="1"/>
  <c r="A127" i="1"/>
  <c r="J113" i="1"/>
  <c r="G113" i="1"/>
  <c r="J112" i="1"/>
  <c r="G112" i="1"/>
  <c r="J111" i="1"/>
  <c r="G111" i="1"/>
  <c r="J110" i="1"/>
  <c r="G110" i="1"/>
  <c r="J109" i="1"/>
  <c r="G109" i="1"/>
  <c r="J108" i="1"/>
  <c r="G108" i="1"/>
  <c r="A98" i="1"/>
  <c r="I97" i="1"/>
  <c r="A97" i="1"/>
  <c r="A93" i="1"/>
  <c r="J87" i="1"/>
  <c r="G87" i="1"/>
  <c r="J86" i="1"/>
  <c r="G86" i="1"/>
  <c r="J85" i="1"/>
  <c r="G85" i="1"/>
  <c r="J84" i="1"/>
  <c r="G84" i="1"/>
  <c r="J83" i="1"/>
  <c r="G83" i="1"/>
  <c r="J82" i="1"/>
  <c r="G82" i="1"/>
  <c r="A72" i="1"/>
  <c r="I71" i="1"/>
  <c r="A71" i="1"/>
  <c r="A67" i="1"/>
  <c r="A43" i="1"/>
  <c r="A42" i="1"/>
  <c r="A2" i="2"/>
  <c r="A2" i="31" s="1"/>
  <c r="A1" i="2"/>
  <c r="A1" i="31" s="1"/>
  <c r="E286" i="16" l="1"/>
  <c r="C150" i="16"/>
  <c r="D92" i="16"/>
  <c r="C325" i="16"/>
  <c r="D165" i="16"/>
  <c r="C344" i="16"/>
  <c r="E189" i="16"/>
  <c r="E398" i="16"/>
  <c r="C287" i="16"/>
  <c r="C131" i="16"/>
  <c r="C297" i="16"/>
  <c r="C168" i="16"/>
  <c r="C307" i="16"/>
  <c r="C205" i="16"/>
  <c r="C242" i="16"/>
  <c r="C317" i="16"/>
  <c r="D112" i="16"/>
  <c r="E325" i="16"/>
  <c r="D116" i="16"/>
  <c r="E329" i="16"/>
  <c r="D129" i="16"/>
  <c r="C335" i="16"/>
  <c r="D133" i="16"/>
  <c r="C339" i="16"/>
  <c r="D185" i="16"/>
  <c r="E344" i="16"/>
  <c r="D189" i="16"/>
  <c r="E348" i="16"/>
  <c r="D202" i="16"/>
  <c r="C354" i="16"/>
  <c r="D206" i="16"/>
  <c r="C358" i="16"/>
  <c r="D262" i="16"/>
  <c r="E367" i="16"/>
  <c r="E93" i="16"/>
  <c r="C376" i="16"/>
  <c r="E149" i="16"/>
  <c r="E385" i="16"/>
  <c r="E153" i="16"/>
  <c r="E389" i="16"/>
  <c r="E166" i="16"/>
  <c r="C395" i="16"/>
  <c r="E170" i="16"/>
  <c r="C399" i="16"/>
  <c r="E222" i="16"/>
  <c r="E404" i="16"/>
  <c r="E226" i="16"/>
  <c r="E408" i="16"/>
  <c r="E239" i="16"/>
  <c r="C414" i="16"/>
  <c r="E243" i="16"/>
  <c r="C418" i="16"/>
  <c r="C261" i="16"/>
  <c r="E316" i="16"/>
  <c r="D148" i="16"/>
  <c r="E334" i="16"/>
  <c r="E185" i="16"/>
  <c r="E394" i="16"/>
  <c r="E287" i="16"/>
  <c r="C151" i="16"/>
  <c r="E297" i="16"/>
  <c r="C188" i="16"/>
  <c r="E307" i="16"/>
  <c r="C225" i="16"/>
  <c r="C262" i="16"/>
  <c r="E317" i="16"/>
  <c r="D93" i="16"/>
  <c r="C326" i="16"/>
  <c r="D149" i="16"/>
  <c r="E335" i="16"/>
  <c r="D153" i="16"/>
  <c r="E339" i="16"/>
  <c r="D166" i="16"/>
  <c r="C345" i="16"/>
  <c r="D170" i="16"/>
  <c r="C349" i="16"/>
  <c r="D222" i="16"/>
  <c r="E354" i="16"/>
  <c r="D226" i="16"/>
  <c r="E358" i="16"/>
  <c r="D239" i="16"/>
  <c r="C364" i="16"/>
  <c r="D243" i="16"/>
  <c r="C368" i="16"/>
  <c r="E113" i="16"/>
  <c r="E376" i="16"/>
  <c r="E130" i="16"/>
  <c r="C386" i="16"/>
  <c r="E186" i="16"/>
  <c r="E395" i="16"/>
  <c r="E190" i="16"/>
  <c r="E399" i="16"/>
  <c r="E203" i="16"/>
  <c r="C405" i="16"/>
  <c r="E207" i="16"/>
  <c r="C409" i="16"/>
  <c r="E259" i="16"/>
  <c r="E414" i="16"/>
  <c r="E263" i="16"/>
  <c r="E418" i="16"/>
  <c r="D169" i="16"/>
  <c r="C348" i="16"/>
  <c r="E116" i="16"/>
  <c r="E379" i="16"/>
  <c r="E202" i="16"/>
  <c r="C404" i="16"/>
  <c r="C294" i="16"/>
  <c r="C165" i="16"/>
  <c r="C169" i="16"/>
  <c r="C298" i="16"/>
  <c r="C202" i="16"/>
  <c r="C304" i="16"/>
  <c r="C308" i="16"/>
  <c r="C206" i="16"/>
  <c r="C239" i="16"/>
  <c r="C314" i="16"/>
  <c r="C243" i="16"/>
  <c r="C318" i="16"/>
  <c r="D113" i="16"/>
  <c r="E326" i="16"/>
  <c r="D130" i="16"/>
  <c r="C336" i="16"/>
  <c r="D186" i="16"/>
  <c r="E345" i="16"/>
  <c r="D190" i="16"/>
  <c r="E349" i="16"/>
  <c r="D203" i="16"/>
  <c r="C355" i="16"/>
  <c r="D207" i="16"/>
  <c r="C359" i="16"/>
  <c r="D259" i="16"/>
  <c r="E364" i="16"/>
  <c r="D263" i="16"/>
  <c r="E368" i="16"/>
  <c r="E94" i="16"/>
  <c r="C377" i="16"/>
  <c r="E150" i="16"/>
  <c r="E386" i="16"/>
  <c r="E167" i="16"/>
  <c r="C396" i="16"/>
  <c r="E223" i="16"/>
  <c r="E405" i="16"/>
  <c r="E227" i="16"/>
  <c r="E409" i="16"/>
  <c r="E240" i="16"/>
  <c r="C415" i="16"/>
  <c r="E244" i="16"/>
  <c r="C419" i="16"/>
  <c r="D152" i="16"/>
  <c r="E338" i="16"/>
  <c r="E129" i="16"/>
  <c r="C385" i="16"/>
  <c r="C148" i="16"/>
  <c r="E284" i="16"/>
  <c r="E288" i="16"/>
  <c r="C152" i="16"/>
  <c r="E294" i="16"/>
  <c r="C185" i="16"/>
  <c r="C189" i="16"/>
  <c r="E298" i="16"/>
  <c r="C222" i="16"/>
  <c r="E304" i="16"/>
  <c r="C226" i="16"/>
  <c r="E308" i="16"/>
  <c r="E314" i="16"/>
  <c r="C259" i="16"/>
  <c r="E318" i="16"/>
  <c r="C263" i="16"/>
  <c r="D94" i="16"/>
  <c r="C327" i="16"/>
  <c r="D150" i="16"/>
  <c r="E336" i="16"/>
  <c r="D167" i="16"/>
  <c r="C346" i="16"/>
  <c r="D223" i="16"/>
  <c r="E355" i="16"/>
  <c r="D227" i="16"/>
  <c r="E359" i="16"/>
  <c r="D240" i="16"/>
  <c r="C365" i="16"/>
  <c r="D244" i="16"/>
  <c r="C369" i="16"/>
  <c r="E114" i="16"/>
  <c r="E377" i="16"/>
  <c r="E131" i="16"/>
  <c r="C387" i="16"/>
  <c r="E187" i="16"/>
  <c r="E396" i="16"/>
  <c r="E204" i="16"/>
  <c r="C406" i="16"/>
  <c r="E260" i="16"/>
  <c r="E415" i="16"/>
  <c r="E264" i="16"/>
  <c r="E419" i="16"/>
  <c r="D96" i="16"/>
  <c r="C329" i="16"/>
  <c r="D242" i="16"/>
  <c r="C367" i="16"/>
  <c r="E206" i="16"/>
  <c r="C408" i="16"/>
  <c r="C129" i="16"/>
  <c r="C285" i="16"/>
  <c r="C289" i="16"/>
  <c r="C133" i="16"/>
  <c r="C295" i="16"/>
  <c r="C166" i="16"/>
  <c r="C170" i="16"/>
  <c r="C299" i="16"/>
  <c r="C203" i="16"/>
  <c r="C305" i="16"/>
  <c r="C207" i="16"/>
  <c r="C309" i="16"/>
  <c r="C315" i="16"/>
  <c r="C240" i="16"/>
  <c r="C319" i="16"/>
  <c r="C244" i="16"/>
  <c r="D114" i="16"/>
  <c r="E327" i="16"/>
  <c r="D131" i="16"/>
  <c r="C337" i="16"/>
  <c r="D187" i="16"/>
  <c r="E346" i="16"/>
  <c r="D204" i="16"/>
  <c r="C356" i="16"/>
  <c r="D260" i="16"/>
  <c r="E365" i="16"/>
  <c r="D264" i="16"/>
  <c r="E369" i="16"/>
  <c r="E91" i="16"/>
  <c r="C374" i="16"/>
  <c r="E95" i="16"/>
  <c r="C378" i="16"/>
  <c r="E151" i="16"/>
  <c r="E387" i="16"/>
  <c r="E168" i="16"/>
  <c r="C397" i="16"/>
  <c r="E224" i="16"/>
  <c r="E406" i="16"/>
  <c r="E241" i="16"/>
  <c r="C416" i="16"/>
  <c r="E306" i="16"/>
  <c r="C224" i="16"/>
  <c r="D225" i="16"/>
  <c r="E357" i="16"/>
  <c r="E133" i="16"/>
  <c r="C389" i="16"/>
  <c r="E262" i="16"/>
  <c r="E417" i="16"/>
  <c r="C284" i="16"/>
  <c r="C128" i="16"/>
  <c r="C149" i="16"/>
  <c r="E285" i="16"/>
  <c r="C186" i="16"/>
  <c r="E295" i="16"/>
  <c r="C190" i="16"/>
  <c r="E299" i="16"/>
  <c r="E305" i="16"/>
  <c r="C223" i="16"/>
  <c r="E309" i="16"/>
  <c r="C227" i="16"/>
  <c r="E315" i="16"/>
  <c r="C260" i="16"/>
  <c r="C264" i="16"/>
  <c r="E319" i="16"/>
  <c r="D91" i="16"/>
  <c r="C324" i="16"/>
  <c r="D95" i="16"/>
  <c r="C328" i="16"/>
  <c r="D151" i="16"/>
  <c r="E337" i="16"/>
  <c r="D168" i="16"/>
  <c r="C347" i="16"/>
  <c r="D224" i="16"/>
  <c r="E356" i="16"/>
  <c r="D241" i="16"/>
  <c r="C366" i="16"/>
  <c r="E111" i="16"/>
  <c r="E374" i="16"/>
  <c r="E115" i="16"/>
  <c r="E378" i="16"/>
  <c r="E128" i="16"/>
  <c r="C384" i="16"/>
  <c r="E132" i="16"/>
  <c r="C388" i="16"/>
  <c r="E188" i="16"/>
  <c r="E397" i="16"/>
  <c r="E205" i="16"/>
  <c r="C407" i="16"/>
  <c r="E261" i="16"/>
  <c r="E416" i="16"/>
  <c r="E296" i="16"/>
  <c r="C187" i="16"/>
  <c r="E112" i="16"/>
  <c r="E375" i="16"/>
  <c r="C288" i="16"/>
  <c r="C132" i="16"/>
  <c r="E289" i="16"/>
  <c r="C153" i="16"/>
  <c r="C286" i="16"/>
  <c r="C130" i="16"/>
  <c r="C167" i="16"/>
  <c r="C296" i="16"/>
  <c r="C306" i="16"/>
  <c r="C204" i="16"/>
  <c r="C316" i="16"/>
  <c r="C241" i="16"/>
  <c r="D111" i="16"/>
  <c r="E324" i="16"/>
  <c r="D115" i="16"/>
  <c r="E328" i="16"/>
  <c r="D128" i="16"/>
  <c r="C334" i="16"/>
  <c r="D132" i="16"/>
  <c r="C338" i="16"/>
  <c r="D188" i="16"/>
  <c r="E347" i="16"/>
  <c r="D205" i="16"/>
  <c r="C357" i="16"/>
  <c r="D261" i="16"/>
  <c r="E366" i="16"/>
  <c r="E92" i="16"/>
  <c r="C375" i="16"/>
  <c r="E96" i="16"/>
  <c r="C379" i="16"/>
  <c r="E148" i="16"/>
  <c r="E384" i="16"/>
  <c r="E152" i="16"/>
  <c r="E388" i="16"/>
  <c r="E165" i="16"/>
  <c r="C394" i="16"/>
  <c r="E169" i="16"/>
  <c r="C398" i="16"/>
  <c r="E225" i="16"/>
  <c r="E407" i="16"/>
  <c r="E242" i="16"/>
  <c r="C417" i="16"/>
  <c r="C52" i="16"/>
  <c r="R42" i="16" s="1"/>
  <c r="L11" i="22"/>
  <c r="E43" i="16"/>
  <c r="L11" i="21"/>
  <c r="D43" i="16"/>
  <c r="A1" i="22"/>
  <c r="A1" i="27"/>
  <c r="A1" i="28"/>
  <c r="A1" i="24"/>
  <c r="A1" i="26"/>
  <c r="A1" i="29"/>
  <c r="A1" i="25"/>
  <c r="A2" i="28"/>
  <c r="A2" i="24"/>
  <c r="A2" i="29"/>
  <c r="A2" i="25"/>
  <c r="A2" i="26"/>
  <c r="A2" i="27"/>
  <c r="Z65" i="16"/>
  <c r="AJ65" i="16"/>
  <c r="AK65" i="16" s="1"/>
  <c r="Z56" i="16"/>
  <c r="AJ56" i="16"/>
  <c r="AK56" i="16" s="1"/>
  <c r="Z82" i="16"/>
  <c r="AJ82" i="16"/>
  <c r="AK82" i="16" s="1"/>
  <c r="Z81" i="16"/>
  <c r="AJ81" i="16"/>
  <c r="AK81" i="16" s="1"/>
  <c r="Z92" i="16"/>
  <c r="AJ92" i="16"/>
  <c r="AK92" i="16" s="1"/>
  <c r="Z85" i="16"/>
  <c r="AJ85" i="16"/>
  <c r="AK85" i="16" s="1"/>
  <c r="Z97" i="16"/>
  <c r="AJ97" i="16"/>
  <c r="AK97" i="16" s="1"/>
  <c r="Z99" i="16"/>
  <c r="AJ99" i="16"/>
  <c r="AK99" i="16" s="1"/>
  <c r="Z113" i="16"/>
  <c r="AJ113" i="16"/>
  <c r="AK113" i="16" s="1"/>
  <c r="Z117" i="16"/>
  <c r="AJ117" i="16"/>
  <c r="AK117" i="16" s="1"/>
  <c r="Z52" i="16"/>
  <c r="AJ52" i="16"/>
  <c r="AK52" i="16" s="1"/>
  <c r="Z76" i="16"/>
  <c r="AJ76" i="16"/>
  <c r="AK76" i="16" s="1"/>
  <c r="Z83" i="16"/>
  <c r="AJ83" i="16"/>
  <c r="AK83" i="16" s="1"/>
  <c r="Z90" i="16"/>
  <c r="AJ90" i="16"/>
  <c r="AK90" i="16" s="1"/>
  <c r="Z87" i="16"/>
  <c r="AJ87" i="16"/>
  <c r="AK87" i="16" s="1"/>
  <c r="Z96" i="16"/>
  <c r="AJ96" i="16"/>
  <c r="AK96" i="16" s="1"/>
  <c r="Z95" i="16"/>
  <c r="AJ95" i="16"/>
  <c r="AK95" i="16" s="1"/>
  <c r="Z112" i="16"/>
  <c r="AJ112" i="16"/>
  <c r="AK112" i="16" s="1"/>
  <c r="Z118" i="16"/>
  <c r="AJ118" i="16"/>
  <c r="AK118" i="16" s="1"/>
  <c r="Z61" i="16"/>
  <c r="AJ61" i="16"/>
  <c r="AK61" i="16" s="1"/>
  <c r="Z64" i="16"/>
  <c r="AJ64" i="16"/>
  <c r="AK64" i="16" s="1"/>
  <c r="Z54" i="16"/>
  <c r="AJ54" i="16"/>
  <c r="AK54" i="16" s="1"/>
  <c r="Z79" i="16"/>
  <c r="AJ79" i="16"/>
  <c r="AK79" i="16" s="1"/>
  <c r="Z77" i="16"/>
  <c r="AJ77" i="16"/>
  <c r="AK77" i="16" s="1"/>
  <c r="Z89" i="16"/>
  <c r="AJ89" i="16"/>
  <c r="AK89" i="16" s="1"/>
  <c r="Z86" i="16"/>
  <c r="AJ86" i="16"/>
  <c r="AK86" i="16" s="1"/>
  <c r="Z98" i="16"/>
  <c r="AJ98" i="16"/>
  <c r="AK98" i="16" s="1"/>
  <c r="Z94" i="16"/>
  <c r="AJ94" i="16"/>
  <c r="AK94" i="16" s="1"/>
  <c r="Z115" i="16"/>
  <c r="AJ115" i="16"/>
  <c r="AK115" i="16" s="1"/>
  <c r="Z116" i="16"/>
  <c r="AJ116" i="16"/>
  <c r="AK116" i="16" s="1"/>
  <c r="Z62" i="16"/>
  <c r="AJ62" i="16"/>
  <c r="AK62" i="16" s="1"/>
  <c r="Z58" i="16"/>
  <c r="AJ58" i="16"/>
  <c r="AK58" i="16" s="1"/>
  <c r="Z49" i="16"/>
  <c r="AJ49" i="16"/>
  <c r="AK49" i="16" s="1"/>
  <c r="Z55" i="16"/>
  <c r="AJ55" i="16"/>
  <c r="AK55" i="16" s="1"/>
  <c r="Z80" i="16"/>
  <c r="AJ80" i="16"/>
  <c r="AK80" i="16" s="1"/>
  <c r="Z78" i="16"/>
  <c r="AJ78" i="16"/>
  <c r="AK78" i="16" s="1"/>
  <c r="Z88" i="16"/>
  <c r="AJ88" i="16"/>
  <c r="AK88" i="16" s="1"/>
  <c r="Z91" i="16"/>
  <c r="AJ91" i="16"/>
  <c r="AK91" i="16" s="1"/>
  <c r="Z101" i="16"/>
  <c r="AJ101" i="16"/>
  <c r="AK101" i="16" s="1"/>
  <c r="Z100" i="16"/>
  <c r="AJ100" i="16"/>
  <c r="AK100" i="16" s="1"/>
  <c r="Z119" i="16"/>
  <c r="AJ119" i="16"/>
  <c r="AK119" i="16" s="1"/>
  <c r="Z114" i="16"/>
  <c r="AJ114" i="16"/>
  <c r="AK114" i="16" s="1"/>
  <c r="Z63" i="16"/>
  <c r="AJ63" i="16"/>
  <c r="AK63" i="16" s="1"/>
  <c r="Z53" i="16"/>
  <c r="AJ53" i="16"/>
  <c r="AK53" i="16" s="1"/>
  <c r="O46" i="16"/>
  <c r="Y46" i="16" s="1"/>
  <c r="O45" i="16"/>
  <c r="Y45" i="16" s="1"/>
  <c r="O47" i="16"/>
  <c r="Y47" i="16" s="1"/>
  <c r="O44" i="16"/>
  <c r="Y44" i="16" s="1"/>
  <c r="O43" i="16"/>
  <c r="Y43" i="16" s="1"/>
  <c r="A2" i="1"/>
  <c r="A2" i="17"/>
  <c r="A2" i="23"/>
  <c r="A1" i="21"/>
  <c r="A1" i="1"/>
  <c r="A1" i="17"/>
  <c r="A1" i="23"/>
  <c r="A2" i="21"/>
  <c r="A2" i="22"/>
  <c r="L16" i="22"/>
  <c r="E57" i="16" s="1"/>
  <c r="S60" i="16" s="1"/>
  <c r="O60" i="16" s="1"/>
  <c r="Y60" i="16" s="1"/>
  <c r="E52" i="16"/>
  <c r="R60" i="16" s="1"/>
  <c r="L15" i="22"/>
  <c r="E56" i="16" s="1"/>
  <c r="S59" i="16" s="1"/>
  <c r="O59" i="16" s="1"/>
  <c r="Y59" i="16" s="1"/>
  <c r="E46" i="16"/>
  <c r="Q59" i="16" s="1"/>
  <c r="Y40" i="16"/>
  <c r="L16" i="21"/>
  <c r="D57" i="16" s="1"/>
  <c r="S51" i="16" s="1"/>
  <c r="O51" i="16" s="1"/>
  <c r="Y51" i="16" s="1"/>
  <c r="Z51" i="16" s="1"/>
  <c r="L15" i="21"/>
  <c r="D56" i="16" s="1"/>
  <c r="S50" i="16" s="1"/>
  <c r="O50" i="16" s="1"/>
  <c r="Y50" i="16" s="1"/>
  <c r="A1" i="3"/>
  <c r="A2" i="3"/>
  <c r="J15" i="1"/>
  <c r="H16" i="1"/>
  <c r="H15" i="1"/>
  <c r="D16" i="3"/>
  <c r="A38" i="1"/>
  <c r="K23" i="1"/>
  <c r="K24" i="1"/>
  <c r="K25" i="1"/>
  <c r="K26" i="1"/>
  <c r="K33" i="1"/>
  <c r="K32" i="1"/>
  <c r="K22" i="1"/>
  <c r="C47" i="16" l="1"/>
  <c r="Q42" i="16" s="1"/>
  <c r="C46" i="16"/>
  <c r="Q41" i="16" s="1"/>
  <c r="C51" i="16"/>
  <c r="R41" i="16" s="1"/>
  <c r="AJ51" i="16"/>
  <c r="AK51" i="16" s="1"/>
  <c r="Z50" i="16"/>
  <c r="AJ50" i="16"/>
  <c r="AK50" i="16" s="1"/>
  <c r="Z59" i="16"/>
  <c r="AJ59" i="16"/>
  <c r="AK59" i="16" s="1"/>
  <c r="Z43" i="16"/>
  <c r="AJ43" i="16"/>
  <c r="AK43" i="16" s="1"/>
  <c r="Z46" i="16"/>
  <c r="AJ46" i="16"/>
  <c r="AK46" i="16" s="1"/>
  <c r="Z44" i="16"/>
  <c r="AJ44" i="16"/>
  <c r="AK44" i="16" s="1"/>
  <c r="Z40" i="16"/>
  <c r="AJ40" i="16"/>
  <c r="AK40" i="16" s="1"/>
  <c r="Z60" i="16"/>
  <c r="AJ60" i="16"/>
  <c r="AK60" i="16" s="1"/>
  <c r="Z47" i="16"/>
  <c r="AJ47" i="16"/>
  <c r="AK47" i="16" s="1"/>
  <c r="Z45" i="16"/>
  <c r="AJ45" i="16"/>
  <c r="AK45" i="16" s="1"/>
  <c r="L16" i="1"/>
  <c r="C57" i="16" s="1"/>
  <c r="L15" i="1"/>
  <c r="C56" i="16" s="1"/>
  <c r="M43" i="30" s="1"/>
  <c r="S41" i="16" l="1"/>
  <c r="O41" i="16" s="1"/>
  <c r="Y41" i="16" s="1"/>
  <c r="S42" i="16"/>
  <c r="O42" i="16" s="1"/>
  <c r="Y42" i="16" s="1"/>
  <c r="A9" i="1"/>
  <c r="A8" i="1"/>
  <c r="G53" i="1"/>
  <c r="G54" i="1"/>
  <c r="G55" i="1"/>
  <c r="G56" i="1"/>
  <c r="G57" i="1"/>
  <c r="G58" i="1"/>
  <c r="B19" i="16"/>
  <c r="B20" i="16"/>
  <c r="B21" i="16"/>
  <c r="B22" i="16"/>
  <c r="B23" i="16"/>
  <c r="B24" i="16"/>
  <c r="B25" i="16"/>
  <c r="B26" i="16"/>
  <c r="B27" i="16"/>
  <c r="B18" i="16"/>
  <c r="G32" i="16"/>
  <c r="G33" i="16"/>
  <c r="G34" i="16"/>
  <c r="G35" i="16"/>
  <c r="G31" i="16"/>
  <c r="C276" i="16" l="1"/>
  <c r="C93" i="16"/>
  <c r="C275" i="16"/>
  <c r="C92" i="16"/>
  <c r="C274" i="16"/>
  <c r="C91" i="16"/>
  <c r="C277" i="16"/>
  <c r="C94" i="16"/>
  <c r="C279" i="16"/>
  <c r="C96" i="16"/>
  <c r="C278" i="16"/>
  <c r="C95" i="16"/>
  <c r="Z42" i="16"/>
  <c r="AJ42" i="16"/>
  <c r="AK42" i="16" s="1"/>
  <c r="Z41" i="16"/>
  <c r="AJ41" i="16"/>
  <c r="AK41" i="16" s="1"/>
  <c r="J56" i="1"/>
  <c r="J55" i="1"/>
  <c r="J58" i="1"/>
  <c r="J54" i="1"/>
  <c r="J57" i="1"/>
  <c r="J53" i="1"/>
  <c r="H32" i="16"/>
  <c r="H31" i="16"/>
  <c r="H33" i="16"/>
  <c r="H34" i="16"/>
  <c r="H35" i="16"/>
  <c r="C111" i="16" l="1"/>
  <c r="E274" i="16"/>
  <c r="C115" i="16"/>
  <c r="E278" i="16"/>
  <c r="E279" i="16"/>
  <c r="C116" i="16"/>
  <c r="E275" i="16"/>
  <c r="C112" i="16"/>
  <c r="C113" i="16"/>
  <c r="E276" i="16"/>
  <c r="C114" i="16"/>
  <c r="E277" i="16"/>
  <c r="D18" i="16"/>
  <c r="F18" i="16" s="1"/>
  <c r="I10" i="1"/>
  <c r="C43" i="16" s="1"/>
  <c r="F14" i="2"/>
  <c r="F15" i="2"/>
  <c r="F16" i="2"/>
  <c r="G33" i="30" s="1"/>
  <c r="F17" i="2"/>
  <c r="W40" i="16"/>
  <c r="F18" i="2"/>
  <c r="F19" i="2"/>
  <c r="D24" i="16" s="1"/>
  <c r="F20" i="2"/>
  <c r="F21" i="2"/>
  <c r="D26" i="16" s="1"/>
  <c r="K9" i="1"/>
  <c r="F27" i="1"/>
  <c r="F34" i="1"/>
  <c r="I42" i="1"/>
  <c r="F22" i="2"/>
  <c r="D20" i="16" l="1"/>
  <c r="F20" i="16" s="1"/>
  <c r="G32" i="30"/>
  <c r="D19" i="16"/>
  <c r="F19" i="16" s="1"/>
  <c r="G31" i="30"/>
  <c r="L11" i="1"/>
  <c r="I18" i="16"/>
  <c r="B24" i="2"/>
  <c r="F24" i="16"/>
  <c r="I24" i="16"/>
  <c r="F26" i="16"/>
  <c r="I26" i="16"/>
  <c r="D23" i="16"/>
  <c r="D25" i="16"/>
  <c r="D22" i="16"/>
  <c r="D27" i="16"/>
  <c r="D21" i="16"/>
  <c r="O67" i="16"/>
  <c r="I20" i="16" l="1"/>
  <c r="I19" i="16"/>
  <c r="O68" i="16"/>
  <c r="Y68" i="16" s="1"/>
  <c r="O69" i="16"/>
  <c r="Y69" i="16" s="1"/>
  <c r="Y67" i="16"/>
  <c r="O71" i="16"/>
  <c r="Y71" i="16" s="1"/>
  <c r="O74" i="16"/>
  <c r="Y74" i="16" s="1"/>
  <c r="O70" i="16"/>
  <c r="Y70" i="16" s="1"/>
  <c r="O73" i="16"/>
  <c r="Y73" i="16" s="1"/>
  <c r="O72" i="16"/>
  <c r="Y72" i="16" s="1"/>
  <c r="F21" i="16"/>
  <c r="I21" i="16"/>
  <c r="F27" i="16"/>
  <c r="I27" i="16"/>
  <c r="F25" i="16"/>
  <c r="I25" i="16"/>
  <c r="F22" i="16"/>
  <c r="I22" i="16"/>
  <c r="F23" i="16"/>
  <c r="I23" i="16"/>
  <c r="Z69" i="16" l="1"/>
  <c r="AJ69" i="16"/>
  <c r="AK69" i="16" s="1"/>
  <c r="Z74" i="16"/>
  <c r="AJ74" i="16"/>
  <c r="AK74" i="16" s="1"/>
  <c r="Z71" i="16"/>
  <c r="AJ71" i="16"/>
  <c r="AK71" i="16" s="1"/>
  <c r="Z73" i="16"/>
  <c r="AJ73" i="16"/>
  <c r="AK73" i="16" s="1"/>
  <c r="Z67" i="16"/>
  <c r="AJ67" i="16"/>
  <c r="AK67" i="16" s="1"/>
  <c r="Z68" i="16"/>
  <c r="AJ68" i="16"/>
  <c r="AK68" i="16" s="1"/>
  <c r="Z70" i="16"/>
  <c r="AJ70" i="16"/>
  <c r="AK70" i="16" s="1"/>
  <c r="Z72" i="16"/>
  <c r="AJ72" i="16"/>
  <c r="AK72" i="16" s="1"/>
  <c r="G20" i="16"/>
  <c r="G24" i="16"/>
  <c r="G22" i="16"/>
  <c r="G26" i="16"/>
  <c r="G25" i="16"/>
  <c r="G21" i="16"/>
  <c r="G23" i="16"/>
  <c r="G27" i="16"/>
  <c r="G19" i="16"/>
  <c r="G18" i="16"/>
  <c r="G107" i="21" s="1"/>
  <c r="G166" i="29" l="1"/>
  <c r="G140" i="29"/>
  <c r="G138" i="29"/>
  <c r="G104" i="29"/>
  <c r="G81" i="29"/>
  <c r="G79" i="29"/>
  <c r="G165" i="28"/>
  <c r="G107" i="28"/>
  <c r="G51" i="28"/>
  <c r="G49" i="28"/>
  <c r="G164" i="27"/>
  <c r="G141" i="27"/>
  <c r="G139" i="27"/>
  <c r="J199" i="16" s="1"/>
  <c r="G106" i="27"/>
  <c r="G80" i="27"/>
  <c r="G78" i="27"/>
  <c r="G167" i="26"/>
  <c r="G105" i="26"/>
  <c r="G52" i="26"/>
  <c r="G50" i="26"/>
  <c r="G166" i="25"/>
  <c r="G140" i="25"/>
  <c r="G138" i="25"/>
  <c r="G104" i="25"/>
  <c r="G81" i="25"/>
  <c r="G79" i="25"/>
  <c r="G165" i="24"/>
  <c r="G165" i="29"/>
  <c r="G107" i="29"/>
  <c r="G51" i="29"/>
  <c r="G49" i="29"/>
  <c r="G164" i="28"/>
  <c r="G141" i="28"/>
  <c r="G139" i="28"/>
  <c r="G106" i="28"/>
  <c r="G80" i="28"/>
  <c r="G78" i="28"/>
  <c r="G164" i="29"/>
  <c r="G141" i="29"/>
  <c r="G139" i="29"/>
  <c r="G106" i="29"/>
  <c r="G80" i="29"/>
  <c r="G78" i="29"/>
  <c r="G167" i="28"/>
  <c r="G105" i="28"/>
  <c r="G52" i="28"/>
  <c r="G50" i="28"/>
  <c r="G166" i="27"/>
  <c r="G140" i="27"/>
  <c r="G138" i="27"/>
  <c r="G104" i="27"/>
  <c r="G81" i="27"/>
  <c r="G79" i="27"/>
  <c r="G165" i="26"/>
  <c r="G107" i="26"/>
  <c r="G51" i="26"/>
  <c r="G49" i="26"/>
  <c r="G164" i="25"/>
  <c r="G141" i="25"/>
  <c r="G139" i="25"/>
  <c r="G106" i="25"/>
  <c r="G80" i="25"/>
  <c r="G78" i="25"/>
  <c r="G167" i="24"/>
  <c r="G167" i="29"/>
  <c r="G105" i="29"/>
  <c r="G52" i="29"/>
  <c r="G50" i="29"/>
  <c r="G166" i="28"/>
  <c r="G140" i="28"/>
  <c r="G138" i="28"/>
  <c r="G104" i="28"/>
  <c r="G81" i="28"/>
  <c r="G79" i="28"/>
  <c r="G52" i="27"/>
  <c r="G166" i="26"/>
  <c r="G141" i="26"/>
  <c r="G106" i="26"/>
  <c r="G81" i="26"/>
  <c r="G165" i="25"/>
  <c r="G105" i="25"/>
  <c r="G50" i="25"/>
  <c r="G106" i="24"/>
  <c r="G80" i="24"/>
  <c r="G78" i="24"/>
  <c r="G167" i="27"/>
  <c r="G107" i="27"/>
  <c r="G51" i="27"/>
  <c r="G164" i="26"/>
  <c r="G140" i="26"/>
  <c r="G104" i="26"/>
  <c r="G80" i="26"/>
  <c r="G49" i="25"/>
  <c r="G139" i="24"/>
  <c r="G105" i="24"/>
  <c r="G52" i="24"/>
  <c r="G50" i="24"/>
  <c r="G165" i="27"/>
  <c r="G105" i="27"/>
  <c r="G50" i="27"/>
  <c r="J88" i="16" s="1"/>
  <c r="G139" i="26"/>
  <c r="G79" i="26"/>
  <c r="G52" i="25"/>
  <c r="G166" i="24"/>
  <c r="G141" i="24"/>
  <c r="G138" i="24"/>
  <c r="G104" i="24"/>
  <c r="G81" i="24"/>
  <c r="G79" i="24"/>
  <c r="G49" i="27"/>
  <c r="G138" i="26"/>
  <c r="G78" i="26"/>
  <c r="G167" i="25"/>
  <c r="G107" i="25"/>
  <c r="G51" i="25"/>
  <c r="G164" i="24"/>
  <c r="G140" i="24"/>
  <c r="G107" i="24"/>
  <c r="G51" i="24"/>
  <c r="G49" i="24"/>
  <c r="G165" i="23"/>
  <c r="C461" i="16" s="1"/>
  <c r="G140" i="23"/>
  <c r="C452" i="16" s="1"/>
  <c r="G105" i="23"/>
  <c r="C441" i="16" s="1"/>
  <c r="G80" i="23"/>
  <c r="C432" i="16" s="1"/>
  <c r="G51" i="23"/>
  <c r="C422" i="16" s="1"/>
  <c r="G49" i="23"/>
  <c r="C420" i="16" s="1"/>
  <c r="G164" i="23"/>
  <c r="C460" i="16" s="1"/>
  <c r="G139" i="23"/>
  <c r="C451" i="16" s="1"/>
  <c r="G104" i="23"/>
  <c r="C440" i="16" s="1"/>
  <c r="G79" i="23"/>
  <c r="C431" i="16" s="1"/>
  <c r="G167" i="23"/>
  <c r="C463" i="16" s="1"/>
  <c r="G138" i="23"/>
  <c r="C450" i="16" s="1"/>
  <c r="G107" i="23"/>
  <c r="C443" i="16" s="1"/>
  <c r="G78" i="23"/>
  <c r="C430" i="16" s="1"/>
  <c r="G52" i="23"/>
  <c r="C423" i="16" s="1"/>
  <c r="G50" i="23"/>
  <c r="C421" i="16" s="1"/>
  <c r="G166" i="23"/>
  <c r="C462" i="16" s="1"/>
  <c r="G141" i="23"/>
  <c r="C453" i="16" s="1"/>
  <c r="G106" i="23"/>
  <c r="C442" i="16" s="1"/>
  <c r="G81" i="23"/>
  <c r="C433" i="16" s="1"/>
  <c r="G164" i="22"/>
  <c r="C410" i="16" s="1"/>
  <c r="G141" i="22"/>
  <c r="C403" i="16" s="1"/>
  <c r="G104" i="22"/>
  <c r="C390" i="16" s="1"/>
  <c r="G81" i="22"/>
  <c r="C383" i="16" s="1"/>
  <c r="G78" i="22"/>
  <c r="C380" i="16" s="1"/>
  <c r="G49" i="22"/>
  <c r="C370" i="16" s="1"/>
  <c r="G167" i="21"/>
  <c r="C363" i="16" s="1"/>
  <c r="G140" i="21"/>
  <c r="C352" i="16" s="1"/>
  <c r="G106" i="21"/>
  <c r="C342" i="16" s="1"/>
  <c r="G50" i="21"/>
  <c r="C321" i="16" s="1"/>
  <c r="G167" i="22"/>
  <c r="C413" i="16" s="1"/>
  <c r="G140" i="22"/>
  <c r="C402" i="16" s="1"/>
  <c r="G107" i="22"/>
  <c r="C393" i="16" s="1"/>
  <c r="G52" i="22"/>
  <c r="C373" i="16" s="1"/>
  <c r="G166" i="21"/>
  <c r="C362" i="16" s="1"/>
  <c r="G139" i="21"/>
  <c r="C351" i="16" s="1"/>
  <c r="G105" i="21"/>
  <c r="C341" i="16" s="1"/>
  <c r="G80" i="21"/>
  <c r="C332" i="16" s="1"/>
  <c r="G78" i="21"/>
  <c r="C330" i="16" s="1"/>
  <c r="G49" i="21"/>
  <c r="C320" i="16" s="1"/>
  <c r="G166" i="22"/>
  <c r="C412" i="16" s="1"/>
  <c r="G139" i="22"/>
  <c r="C401" i="16" s="1"/>
  <c r="G106" i="22"/>
  <c r="C392" i="16" s="1"/>
  <c r="G80" i="22"/>
  <c r="C382" i="16" s="1"/>
  <c r="G51" i="22"/>
  <c r="C372" i="16" s="1"/>
  <c r="G165" i="21"/>
  <c r="C361" i="16" s="1"/>
  <c r="G138" i="21"/>
  <c r="C350" i="16" s="1"/>
  <c r="G104" i="21"/>
  <c r="C340" i="16" s="1"/>
  <c r="G52" i="21"/>
  <c r="C323" i="16" s="1"/>
  <c r="G165" i="22"/>
  <c r="C411" i="16" s="1"/>
  <c r="G138" i="22"/>
  <c r="C400" i="16" s="1"/>
  <c r="G105" i="22"/>
  <c r="C391" i="16" s="1"/>
  <c r="G79" i="22"/>
  <c r="C381" i="16" s="1"/>
  <c r="G50" i="22"/>
  <c r="C371" i="16" s="1"/>
  <c r="G164" i="21"/>
  <c r="C360" i="16" s="1"/>
  <c r="G141" i="21"/>
  <c r="C353" i="16" s="1"/>
  <c r="C343" i="16"/>
  <c r="G81" i="21"/>
  <c r="C333" i="16" s="1"/>
  <c r="G79" i="21"/>
  <c r="C331" i="16" s="1"/>
  <c r="G51" i="21"/>
  <c r="C322" i="16" s="1"/>
  <c r="G141" i="1"/>
  <c r="G81" i="1"/>
  <c r="G167" i="1"/>
  <c r="G107" i="1"/>
  <c r="G52" i="1"/>
  <c r="G106" i="1"/>
  <c r="G140" i="1"/>
  <c r="G166" i="1"/>
  <c r="G80" i="1"/>
  <c r="G51" i="1"/>
  <c r="G139" i="1"/>
  <c r="G105" i="1"/>
  <c r="G165" i="1"/>
  <c r="G138" i="1"/>
  <c r="G104" i="1"/>
  <c r="G164" i="1"/>
  <c r="G79" i="1"/>
  <c r="G78" i="1"/>
  <c r="G50" i="1"/>
  <c r="G49" i="1"/>
  <c r="C270" i="16" l="1"/>
  <c r="C87" i="16"/>
  <c r="C273" i="16"/>
  <c r="C90" i="16"/>
  <c r="J167" i="29"/>
  <c r="E763" i="16" s="1"/>
  <c r="C763" i="16"/>
  <c r="J164" i="29"/>
  <c r="E760" i="16" s="1"/>
  <c r="C760" i="16"/>
  <c r="J165" i="29"/>
  <c r="E761" i="16" s="1"/>
  <c r="C761" i="16"/>
  <c r="J166" i="29"/>
  <c r="E762" i="16" s="1"/>
  <c r="C762" i="16"/>
  <c r="J139" i="29"/>
  <c r="E751" i="16" s="1"/>
  <c r="C751" i="16"/>
  <c r="J141" i="29"/>
  <c r="E753" i="16" s="1"/>
  <c r="C753" i="16"/>
  <c r="J138" i="29"/>
  <c r="E750" i="16" s="1"/>
  <c r="C750" i="16"/>
  <c r="J140" i="29"/>
  <c r="E752" i="16" s="1"/>
  <c r="C752" i="16"/>
  <c r="J106" i="29"/>
  <c r="E742" i="16" s="1"/>
  <c r="C742" i="16"/>
  <c r="J104" i="29"/>
  <c r="E740" i="16" s="1"/>
  <c r="C740" i="16"/>
  <c r="J107" i="29"/>
  <c r="E743" i="16" s="1"/>
  <c r="C743" i="16"/>
  <c r="J105" i="29"/>
  <c r="E741" i="16" s="1"/>
  <c r="C741" i="16"/>
  <c r="J79" i="29"/>
  <c r="E731" i="16" s="1"/>
  <c r="C731" i="16"/>
  <c r="J81" i="29"/>
  <c r="E733" i="16" s="1"/>
  <c r="C733" i="16"/>
  <c r="J80" i="29"/>
  <c r="E732" i="16" s="1"/>
  <c r="C732" i="16"/>
  <c r="J78" i="29"/>
  <c r="E730" i="16" s="1"/>
  <c r="C730" i="16"/>
  <c r="J49" i="29"/>
  <c r="E720" i="16" s="1"/>
  <c r="C720" i="16"/>
  <c r="J50" i="29"/>
  <c r="E721" i="16" s="1"/>
  <c r="C721" i="16"/>
  <c r="J52" i="29"/>
  <c r="E723" i="16" s="1"/>
  <c r="C723" i="16"/>
  <c r="J51" i="29"/>
  <c r="E722" i="16" s="1"/>
  <c r="C722" i="16"/>
  <c r="J164" i="28"/>
  <c r="E710" i="16" s="1"/>
  <c r="C710" i="16"/>
  <c r="J165" i="28"/>
  <c r="E711" i="16" s="1"/>
  <c r="C711" i="16"/>
  <c r="J166" i="28"/>
  <c r="E712" i="16" s="1"/>
  <c r="C712" i="16"/>
  <c r="J167" i="28"/>
  <c r="E713" i="16" s="1"/>
  <c r="C713" i="16"/>
  <c r="J141" i="28"/>
  <c r="E703" i="16" s="1"/>
  <c r="C703" i="16"/>
  <c r="J138" i="28"/>
  <c r="E700" i="16" s="1"/>
  <c r="C700" i="16"/>
  <c r="J140" i="28"/>
  <c r="E702" i="16" s="1"/>
  <c r="C702" i="16"/>
  <c r="J139" i="28"/>
  <c r="E701" i="16" s="1"/>
  <c r="C701" i="16"/>
  <c r="J107" i="28"/>
  <c r="E693" i="16" s="1"/>
  <c r="C693" i="16"/>
  <c r="J104" i="28"/>
  <c r="E690" i="16" s="1"/>
  <c r="C690" i="16"/>
  <c r="J105" i="28"/>
  <c r="E691" i="16" s="1"/>
  <c r="C691" i="16"/>
  <c r="J106" i="28"/>
  <c r="E692" i="16" s="1"/>
  <c r="C692" i="16"/>
  <c r="J79" i="28"/>
  <c r="E681" i="16" s="1"/>
  <c r="C681" i="16"/>
  <c r="J80" i="28"/>
  <c r="E682" i="16" s="1"/>
  <c r="C682" i="16"/>
  <c r="J78" i="28"/>
  <c r="E680" i="16" s="1"/>
  <c r="C680" i="16"/>
  <c r="J81" i="28"/>
  <c r="E683" i="16" s="1"/>
  <c r="C683" i="16"/>
  <c r="J50" i="28"/>
  <c r="E671" i="16" s="1"/>
  <c r="C671" i="16"/>
  <c r="J52" i="28"/>
  <c r="E673" i="16" s="1"/>
  <c r="C673" i="16"/>
  <c r="J49" i="28"/>
  <c r="E670" i="16" s="1"/>
  <c r="C670" i="16"/>
  <c r="J51" i="28"/>
  <c r="E672" i="16" s="1"/>
  <c r="C672" i="16"/>
  <c r="J166" i="27"/>
  <c r="E662" i="16" s="1"/>
  <c r="C662" i="16"/>
  <c r="J167" i="27"/>
  <c r="E663" i="16" s="1"/>
  <c r="C663" i="16"/>
  <c r="J164" i="27"/>
  <c r="E660" i="16" s="1"/>
  <c r="C660" i="16"/>
  <c r="J165" i="27"/>
  <c r="E661" i="16" s="1"/>
  <c r="C661" i="16"/>
  <c r="J235" i="16"/>
  <c r="J138" i="27"/>
  <c r="E650" i="16" s="1"/>
  <c r="C650" i="16"/>
  <c r="J139" i="27"/>
  <c r="E651" i="16" s="1"/>
  <c r="C651" i="16"/>
  <c r="J141" i="27"/>
  <c r="E653" i="16" s="1"/>
  <c r="C653" i="16"/>
  <c r="J201" i="16"/>
  <c r="J198" i="16"/>
  <c r="J140" i="27"/>
  <c r="E652" i="16" s="1"/>
  <c r="C652" i="16"/>
  <c r="J105" i="27"/>
  <c r="E641" i="16" s="1"/>
  <c r="C641" i="16"/>
  <c r="J107" i="27"/>
  <c r="E643" i="16" s="1"/>
  <c r="C643" i="16"/>
  <c r="J164" i="16"/>
  <c r="J106" i="27"/>
  <c r="E642" i="16" s="1"/>
  <c r="C642" i="16"/>
  <c r="J104" i="27"/>
  <c r="E640" i="16" s="1"/>
  <c r="C640" i="16"/>
  <c r="J161" i="16"/>
  <c r="J78" i="27"/>
  <c r="E630" i="16" s="1"/>
  <c r="C630" i="16"/>
  <c r="J80" i="27"/>
  <c r="E632" i="16" s="1"/>
  <c r="C632" i="16"/>
  <c r="J79" i="27"/>
  <c r="E631" i="16" s="1"/>
  <c r="C631" i="16"/>
  <c r="J81" i="27"/>
  <c r="E633" i="16" s="1"/>
  <c r="C633" i="16"/>
  <c r="J127" i="16"/>
  <c r="J125" i="16"/>
  <c r="J126" i="16"/>
  <c r="J51" i="27"/>
  <c r="E622" i="16" s="1"/>
  <c r="C622" i="16"/>
  <c r="J49" i="27"/>
  <c r="E620" i="16" s="1"/>
  <c r="C620" i="16"/>
  <c r="J50" i="27"/>
  <c r="E621" i="16" s="1"/>
  <c r="C621" i="16"/>
  <c r="J52" i="27"/>
  <c r="E623" i="16" s="1"/>
  <c r="C623" i="16"/>
  <c r="J167" i="26"/>
  <c r="E613" i="16" s="1"/>
  <c r="C613" i="16"/>
  <c r="J164" i="26"/>
  <c r="E610" i="16" s="1"/>
  <c r="C610" i="16"/>
  <c r="J165" i="26"/>
  <c r="E611" i="16" s="1"/>
  <c r="C611" i="16"/>
  <c r="J166" i="26"/>
  <c r="E612" i="16" s="1"/>
  <c r="C612" i="16"/>
  <c r="J138" i="26"/>
  <c r="E600" i="16" s="1"/>
  <c r="C600" i="16"/>
  <c r="J141" i="26"/>
  <c r="E603" i="16" s="1"/>
  <c r="C603" i="16"/>
  <c r="J139" i="26"/>
  <c r="E601" i="16" s="1"/>
  <c r="C601" i="16"/>
  <c r="J140" i="26"/>
  <c r="E602" i="16" s="1"/>
  <c r="C602" i="16"/>
  <c r="J107" i="26"/>
  <c r="E593" i="16" s="1"/>
  <c r="C593" i="16"/>
  <c r="J106" i="26"/>
  <c r="E592" i="16" s="1"/>
  <c r="C592" i="16"/>
  <c r="J104" i="26"/>
  <c r="E590" i="16" s="1"/>
  <c r="C590" i="16"/>
  <c r="J105" i="26"/>
  <c r="E591" i="16" s="1"/>
  <c r="C591" i="16"/>
  <c r="J78" i="26"/>
  <c r="E580" i="16" s="1"/>
  <c r="C580" i="16"/>
  <c r="J81" i="26"/>
  <c r="E583" i="16" s="1"/>
  <c r="C583" i="16"/>
  <c r="J79" i="26"/>
  <c r="E581" i="16" s="1"/>
  <c r="C581" i="16"/>
  <c r="J80" i="26"/>
  <c r="E582" i="16" s="1"/>
  <c r="C582" i="16"/>
  <c r="J51" i="26"/>
  <c r="E572" i="16" s="1"/>
  <c r="C572" i="16"/>
  <c r="J50" i="26"/>
  <c r="E571" i="16" s="1"/>
  <c r="C571" i="16"/>
  <c r="J52" i="26"/>
  <c r="E573" i="16" s="1"/>
  <c r="C573" i="16"/>
  <c r="J49" i="26"/>
  <c r="E570" i="16" s="1"/>
  <c r="C570" i="16"/>
  <c r="J165" i="25"/>
  <c r="E561" i="16" s="1"/>
  <c r="C561" i="16"/>
  <c r="J166" i="25"/>
  <c r="E562" i="16" s="1"/>
  <c r="C562" i="16"/>
  <c r="J164" i="25"/>
  <c r="E560" i="16" s="1"/>
  <c r="C560" i="16"/>
  <c r="J167" i="25"/>
  <c r="E563" i="16" s="1"/>
  <c r="C563" i="16"/>
  <c r="J138" i="25"/>
  <c r="E550" i="16" s="1"/>
  <c r="C550" i="16"/>
  <c r="J140" i="25"/>
  <c r="E552" i="16" s="1"/>
  <c r="C552" i="16"/>
  <c r="J139" i="25"/>
  <c r="E551" i="16" s="1"/>
  <c r="C551" i="16"/>
  <c r="J141" i="25"/>
  <c r="E553" i="16" s="1"/>
  <c r="C553" i="16"/>
  <c r="J104" i="25"/>
  <c r="E540" i="16" s="1"/>
  <c r="C540" i="16"/>
  <c r="J105" i="25"/>
  <c r="E541" i="16" s="1"/>
  <c r="C541" i="16"/>
  <c r="J106" i="25"/>
  <c r="E542" i="16" s="1"/>
  <c r="C542" i="16"/>
  <c r="J107" i="25"/>
  <c r="E543" i="16" s="1"/>
  <c r="C543" i="16"/>
  <c r="J81" i="25"/>
  <c r="E533" i="16" s="1"/>
  <c r="C533" i="16"/>
  <c r="J78" i="25"/>
  <c r="E530" i="16" s="1"/>
  <c r="C530" i="16"/>
  <c r="J80" i="25"/>
  <c r="E532" i="16" s="1"/>
  <c r="C532" i="16"/>
  <c r="J79" i="25"/>
  <c r="E531" i="16" s="1"/>
  <c r="C531" i="16"/>
  <c r="J52" i="25"/>
  <c r="E523" i="16" s="1"/>
  <c r="C523" i="16"/>
  <c r="J50" i="25"/>
  <c r="E521" i="16" s="1"/>
  <c r="C521" i="16"/>
  <c r="J49" i="25"/>
  <c r="E520" i="16" s="1"/>
  <c r="C520" i="16"/>
  <c r="J51" i="25"/>
  <c r="E522" i="16" s="1"/>
  <c r="C522" i="16"/>
  <c r="J167" i="24"/>
  <c r="E513" i="16" s="1"/>
  <c r="C513" i="16"/>
  <c r="J166" i="24"/>
  <c r="E512" i="16" s="1"/>
  <c r="C512" i="16"/>
  <c r="J164" i="24"/>
  <c r="E510" i="16" s="1"/>
  <c r="C510" i="16"/>
  <c r="J165" i="24"/>
  <c r="E511" i="16" s="1"/>
  <c r="C511" i="16"/>
  <c r="J139" i="24"/>
  <c r="E501" i="16" s="1"/>
  <c r="C501" i="16"/>
  <c r="J140" i="24"/>
  <c r="E502" i="16" s="1"/>
  <c r="C502" i="16"/>
  <c r="J138" i="24"/>
  <c r="E500" i="16" s="1"/>
  <c r="C500" i="16"/>
  <c r="J141" i="24"/>
  <c r="E503" i="16" s="1"/>
  <c r="C503" i="16"/>
  <c r="J107" i="24"/>
  <c r="E493" i="16" s="1"/>
  <c r="C493" i="16"/>
  <c r="J106" i="24"/>
  <c r="E492" i="16" s="1"/>
  <c r="C492" i="16"/>
  <c r="J105" i="24"/>
  <c r="E491" i="16" s="1"/>
  <c r="C491" i="16"/>
  <c r="J104" i="24"/>
  <c r="E490" i="16" s="1"/>
  <c r="C490" i="16"/>
  <c r="J78" i="24"/>
  <c r="E480" i="16" s="1"/>
  <c r="C480" i="16"/>
  <c r="J80" i="24"/>
  <c r="E482" i="16" s="1"/>
  <c r="C482" i="16"/>
  <c r="J81" i="24"/>
  <c r="E483" i="16" s="1"/>
  <c r="C483" i="16"/>
  <c r="J79" i="24"/>
  <c r="E481" i="16" s="1"/>
  <c r="C481" i="16"/>
  <c r="J49" i="24"/>
  <c r="E470" i="16" s="1"/>
  <c r="C470" i="16"/>
  <c r="J51" i="24"/>
  <c r="E472" i="16" s="1"/>
  <c r="C472" i="16"/>
  <c r="J52" i="24"/>
  <c r="E473" i="16" s="1"/>
  <c r="C473" i="16"/>
  <c r="J50" i="24"/>
  <c r="E471" i="16" s="1"/>
  <c r="C471" i="16"/>
  <c r="C312" i="16"/>
  <c r="C237" i="16"/>
  <c r="C311" i="16"/>
  <c r="C236" i="16"/>
  <c r="C310" i="16"/>
  <c r="C235" i="16"/>
  <c r="C313" i="16"/>
  <c r="C238" i="16"/>
  <c r="C303" i="16"/>
  <c r="C201" i="16"/>
  <c r="C199" i="16"/>
  <c r="C301" i="16"/>
  <c r="C300" i="16"/>
  <c r="C198" i="16"/>
  <c r="C200" i="16"/>
  <c r="C302" i="16"/>
  <c r="C162" i="16"/>
  <c r="C291" i="16"/>
  <c r="C161" i="16"/>
  <c r="C290" i="16"/>
  <c r="C292" i="16"/>
  <c r="C163" i="16"/>
  <c r="C293" i="16"/>
  <c r="C164" i="16"/>
  <c r="C127" i="16"/>
  <c r="C283" i="16"/>
  <c r="C126" i="16"/>
  <c r="C282" i="16"/>
  <c r="C125" i="16"/>
  <c r="C281" i="16"/>
  <c r="C280" i="16"/>
  <c r="C124" i="16"/>
  <c r="C89" i="16"/>
  <c r="C272" i="16"/>
  <c r="C88" i="16"/>
  <c r="C271" i="16"/>
  <c r="J124" i="16"/>
  <c r="J89" i="16"/>
  <c r="J236" i="16"/>
  <c r="J237" i="16"/>
  <c r="J90" i="16"/>
  <c r="J162" i="16"/>
  <c r="J200" i="16"/>
  <c r="J163" i="16"/>
  <c r="J238" i="16"/>
  <c r="J87" i="16"/>
  <c r="L126" i="16"/>
  <c r="L127" i="16"/>
  <c r="L124" i="16"/>
  <c r="L125" i="16"/>
  <c r="L162" i="16"/>
  <c r="L163" i="16"/>
  <c r="L164" i="16"/>
  <c r="L161" i="16"/>
  <c r="L87" i="16"/>
  <c r="L200" i="16"/>
  <c r="L201" i="16"/>
  <c r="L88" i="16"/>
  <c r="L198" i="16"/>
  <c r="L199" i="16"/>
  <c r="L89" i="16"/>
  <c r="L236" i="16"/>
  <c r="L237" i="16"/>
  <c r="L90" i="16"/>
  <c r="L258" i="16"/>
  <c r="L238" i="16"/>
  <c r="L235" i="16"/>
  <c r="J79" i="1"/>
  <c r="J80" i="1"/>
  <c r="J141" i="1"/>
  <c r="J164" i="1"/>
  <c r="J105" i="1"/>
  <c r="J166" i="1"/>
  <c r="J107" i="1"/>
  <c r="J51" i="21"/>
  <c r="D89" i="16"/>
  <c r="J141" i="21"/>
  <c r="D201" i="16"/>
  <c r="J105" i="22"/>
  <c r="E162" i="16"/>
  <c r="J104" i="21"/>
  <c r="E340" i="16" s="1"/>
  <c r="D161" i="16"/>
  <c r="J80" i="22"/>
  <c r="E126" i="16"/>
  <c r="J49" i="21"/>
  <c r="E320" i="16" s="1"/>
  <c r="D87" i="16"/>
  <c r="J139" i="21"/>
  <c r="D199" i="16"/>
  <c r="J140" i="22"/>
  <c r="E200" i="16"/>
  <c r="J140" i="21"/>
  <c r="D200" i="16"/>
  <c r="J81" i="22"/>
  <c r="E127" i="16"/>
  <c r="J81" i="23"/>
  <c r="F127" i="16"/>
  <c r="G127" i="16"/>
  <c r="H127" i="16"/>
  <c r="F88" i="16"/>
  <c r="J50" i="23"/>
  <c r="J138" i="23"/>
  <c r="E450" i="16" s="1"/>
  <c r="F198" i="16"/>
  <c r="G124" i="16"/>
  <c r="H88" i="16"/>
  <c r="H198" i="16"/>
  <c r="J139" i="23"/>
  <c r="F199" i="16"/>
  <c r="G199" i="16"/>
  <c r="H199" i="16"/>
  <c r="J80" i="23"/>
  <c r="F126" i="16"/>
  <c r="G87" i="16"/>
  <c r="G200" i="16"/>
  <c r="H126" i="16"/>
  <c r="I87" i="16"/>
  <c r="I200" i="16"/>
  <c r="J146" i="16"/>
  <c r="K87" i="16"/>
  <c r="K200" i="16"/>
  <c r="I127" i="16"/>
  <c r="K147" i="16"/>
  <c r="K127" i="16"/>
  <c r="I88" i="16"/>
  <c r="I198" i="16"/>
  <c r="K88" i="16"/>
  <c r="K198" i="16"/>
  <c r="I125" i="16"/>
  <c r="K125" i="16"/>
  <c r="J104" i="1"/>
  <c r="J140" i="1"/>
  <c r="J167" i="1"/>
  <c r="J79" i="21"/>
  <c r="D125" i="16"/>
  <c r="J164" i="21"/>
  <c r="E360" i="16" s="1"/>
  <c r="D235" i="16"/>
  <c r="J138" i="22"/>
  <c r="E400" i="16" s="1"/>
  <c r="E198" i="16"/>
  <c r="J138" i="21"/>
  <c r="E350" i="16" s="1"/>
  <c r="D198" i="16"/>
  <c r="J106" i="22"/>
  <c r="E163" i="16"/>
  <c r="J78" i="21"/>
  <c r="E330" i="16" s="1"/>
  <c r="D124" i="16"/>
  <c r="J166" i="21"/>
  <c r="D237" i="16"/>
  <c r="J167" i="22"/>
  <c r="E238" i="16"/>
  <c r="J167" i="21"/>
  <c r="D238" i="16"/>
  <c r="J104" i="22"/>
  <c r="E390" i="16" s="1"/>
  <c r="E161" i="16"/>
  <c r="J106" i="23"/>
  <c r="F163" i="16"/>
  <c r="G163" i="16"/>
  <c r="H163" i="16"/>
  <c r="F90" i="16"/>
  <c r="J52" i="23"/>
  <c r="J167" i="23"/>
  <c r="F238" i="16"/>
  <c r="G164" i="16"/>
  <c r="H90" i="16"/>
  <c r="H238" i="16"/>
  <c r="J164" i="23"/>
  <c r="E460" i="16" s="1"/>
  <c r="F235" i="16"/>
  <c r="G235" i="16"/>
  <c r="H235" i="16"/>
  <c r="J105" i="23"/>
  <c r="F162" i="16"/>
  <c r="G89" i="16"/>
  <c r="G236" i="16"/>
  <c r="H162" i="16"/>
  <c r="I89" i="16"/>
  <c r="I236" i="16"/>
  <c r="K89" i="16"/>
  <c r="K236" i="16"/>
  <c r="I163" i="16"/>
  <c r="K183" i="16"/>
  <c r="K163" i="16"/>
  <c r="I90" i="16"/>
  <c r="I238" i="16"/>
  <c r="J184" i="16"/>
  <c r="K90" i="16"/>
  <c r="K238" i="16"/>
  <c r="I161" i="16"/>
  <c r="K161" i="16"/>
  <c r="J139" i="1"/>
  <c r="J78" i="1"/>
  <c r="J138" i="1"/>
  <c r="J106" i="1"/>
  <c r="J81" i="1"/>
  <c r="J81" i="21"/>
  <c r="D127" i="16"/>
  <c r="J50" i="22"/>
  <c r="E88" i="16"/>
  <c r="J165" i="22"/>
  <c r="E236" i="16"/>
  <c r="J165" i="21"/>
  <c r="D236" i="16"/>
  <c r="J139" i="22"/>
  <c r="E199" i="16"/>
  <c r="J80" i="21"/>
  <c r="D126" i="16"/>
  <c r="J52" i="22"/>
  <c r="E90" i="16"/>
  <c r="J50" i="21"/>
  <c r="D88" i="16"/>
  <c r="J49" i="22"/>
  <c r="E370" i="16" s="1"/>
  <c r="E87" i="16"/>
  <c r="J141" i="22"/>
  <c r="E201" i="16"/>
  <c r="J141" i="23"/>
  <c r="F201" i="16"/>
  <c r="G201" i="16"/>
  <c r="H201" i="16"/>
  <c r="J78" i="23"/>
  <c r="E430" i="16" s="1"/>
  <c r="F124" i="16"/>
  <c r="G88" i="16"/>
  <c r="G198" i="16"/>
  <c r="H124" i="16"/>
  <c r="J79" i="23"/>
  <c r="F125" i="16"/>
  <c r="G125" i="16"/>
  <c r="H125" i="16"/>
  <c r="F87" i="16"/>
  <c r="J49" i="23"/>
  <c r="E420" i="16" s="1"/>
  <c r="J140" i="23"/>
  <c r="F200" i="16"/>
  <c r="G126" i="16"/>
  <c r="H87" i="16"/>
  <c r="H200" i="16"/>
  <c r="I126" i="16"/>
  <c r="K126" i="16"/>
  <c r="I201" i="16"/>
  <c r="K221" i="16"/>
  <c r="K201" i="16"/>
  <c r="I124" i="16"/>
  <c r="K124" i="16"/>
  <c r="I199" i="16"/>
  <c r="K199" i="16"/>
  <c r="J165" i="1"/>
  <c r="J107" i="21"/>
  <c r="D164" i="16"/>
  <c r="J79" i="22"/>
  <c r="E125" i="16"/>
  <c r="J52" i="21"/>
  <c r="D90" i="16"/>
  <c r="J51" i="22"/>
  <c r="E89" i="16"/>
  <c r="J166" i="22"/>
  <c r="E237" i="16"/>
  <c r="J105" i="21"/>
  <c r="D162" i="16"/>
  <c r="J107" i="22"/>
  <c r="E164" i="16"/>
  <c r="J106" i="21"/>
  <c r="D163" i="16"/>
  <c r="J78" i="22"/>
  <c r="E380" i="16" s="1"/>
  <c r="E124" i="16"/>
  <c r="J164" i="22"/>
  <c r="E410" i="16" s="1"/>
  <c r="E235" i="16"/>
  <c r="J166" i="23"/>
  <c r="F237" i="16"/>
  <c r="G237" i="16"/>
  <c r="H237" i="16"/>
  <c r="J107" i="23"/>
  <c r="F164" i="16"/>
  <c r="G90" i="16"/>
  <c r="G238" i="16"/>
  <c r="H164" i="16"/>
  <c r="J104" i="23"/>
  <c r="E440" i="16" s="1"/>
  <c r="F161" i="16"/>
  <c r="G161" i="16"/>
  <c r="H161" i="16"/>
  <c r="F89" i="16"/>
  <c r="J51" i="23"/>
  <c r="J165" i="23"/>
  <c r="F236" i="16"/>
  <c r="G162" i="16"/>
  <c r="H89" i="16"/>
  <c r="H236" i="16"/>
  <c r="I162" i="16"/>
  <c r="K162" i="16"/>
  <c r="I257" i="16"/>
  <c r="I237" i="16"/>
  <c r="J257" i="16"/>
  <c r="K237" i="16"/>
  <c r="I164" i="16"/>
  <c r="K184" i="16"/>
  <c r="K164" i="16"/>
  <c r="I235" i="16"/>
  <c r="K235" i="16"/>
  <c r="J50" i="1"/>
  <c r="J51" i="1"/>
  <c r="J52" i="1"/>
  <c r="J49" i="1"/>
  <c r="H109" i="16" l="1"/>
  <c r="K256" i="16"/>
  <c r="K145" i="16"/>
  <c r="I258" i="16"/>
  <c r="G258" i="16"/>
  <c r="K109" i="16"/>
  <c r="J110" i="16"/>
  <c r="I221" i="16"/>
  <c r="L221" i="16"/>
  <c r="G257" i="16"/>
  <c r="J258" i="16"/>
  <c r="H220" i="16"/>
  <c r="I183" i="16"/>
  <c r="I108" i="16"/>
  <c r="L181" i="16"/>
  <c r="H145" i="16"/>
  <c r="J183" i="16"/>
  <c r="H256" i="16"/>
  <c r="L107" i="16"/>
  <c r="J144" i="16"/>
  <c r="L146" i="16"/>
  <c r="H182" i="16"/>
  <c r="J256" i="16"/>
  <c r="J181" i="16"/>
  <c r="J145" i="16"/>
  <c r="J107" i="16"/>
  <c r="K146" i="16"/>
  <c r="K110" i="16"/>
  <c r="K108" i="16"/>
  <c r="L257" i="16"/>
  <c r="L255" i="16"/>
  <c r="L219" i="16"/>
  <c r="L183" i="16"/>
  <c r="L144" i="16"/>
  <c r="L147" i="16"/>
  <c r="L108" i="16"/>
  <c r="J255" i="16"/>
  <c r="K257" i="16"/>
  <c r="G184" i="16"/>
  <c r="K220" i="16"/>
  <c r="J59" i="28"/>
  <c r="H13" i="28" s="1"/>
  <c r="H14" i="28" s="1"/>
  <c r="H17" i="28" s="1"/>
  <c r="G110" i="16"/>
  <c r="L110" i="16"/>
  <c r="J174" i="29"/>
  <c r="L266" i="16" s="1"/>
  <c r="R128" i="16" s="1"/>
  <c r="S128" i="16" s="1"/>
  <c r="I219" i="16"/>
  <c r="I256" i="16"/>
  <c r="L218" i="16"/>
  <c r="J148" i="29"/>
  <c r="L229" i="16" s="1"/>
  <c r="R127" i="16" s="1"/>
  <c r="S127" i="16" s="1"/>
  <c r="J59" i="29"/>
  <c r="H13" i="29" s="1"/>
  <c r="H14" i="29" s="1"/>
  <c r="J108" i="16"/>
  <c r="I145" i="16"/>
  <c r="J174" i="28"/>
  <c r="K266" i="16" s="1"/>
  <c r="R119" i="16" s="1"/>
  <c r="S119" i="16" s="1"/>
  <c r="K182" i="16"/>
  <c r="G182" i="16"/>
  <c r="I110" i="16"/>
  <c r="L184" i="16"/>
  <c r="J174" i="26"/>
  <c r="I266" i="16" s="1"/>
  <c r="R101" i="16" s="1"/>
  <c r="S101" i="16" s="1"/>
  <c r="L256" i="16"/>
  <c r="G147" i="16"/>
  <c r="J174" i="27"/>
  <c r="J266" i="16" s="1"/>
  <c r="R110" i="16" s="1"/>
  <c r="S110" i="16" s="1"/>
  <c r="G146" i="16"/>
  <c r="I147" i="16"/>
  <c r="I109" i="16"/>
  <c r="H221" i="16"/>
  <c r="I182" i="16"/>
  <c r="H184" i="16"/>
  <c r="I146" i="16"/>
  <c r="K258" i="16"/>
  <c r="G256" i="16"/>
  <c r="L220" i="16"/>
  <c r="J114" i="29"/>
  <c r="L192" i="16" s="1"/>
  <c r="R126" i="16" s="1"/>
  <c r="S126" i="16" s="1"/>
  <c r="I220" i="16"/>
  <c r="K219" i="16"/>
  <c r="G108" i="16"/>
  <c r="G183" i="16"/>
  <c r="G219" i="16"/>
  <c r="L182" i="16"/>
  <c r="J88" i="24"/>
  <c r="J59" i="24"/>
  <c r="H13" i="24" s="1"/>
  <c r="H14" i="24" s="1"/>
  <c r="G145" i="16"/>
  <c r="J88" i="26"/>
  <c r="E273" i="16"/>
  <c r="C110" i="16"/>
  <c r="H108" i="16"/>
  <c r="J59" i="26"/>
  <c r="H13" i="26" s="1"/>
  <c r="H14" i="26" s="1"/>
  <c r="J182" i="16"/>
  <c r="J147" i="16"/>
  <c r="J114" i="27"/>
  <c r="H30" i="30"/>
  <c r="H31" i="30"/>
  <c r="H33" i="30"/>
  <c r="H32" i="30"/>
  <c r="C107" i="16"/>
  <c r="E270" i="16"/>
  <c r="J88" i="29"/>
  <c r="L155" i="16" s="1"/>
  <c r="R125" i="16" s="1"/>
  <c r="S125" i="16" s="1"/>
  <c r="L145" i="16"/>
  <c r="L109" i="16"/>
  <c r="J148" i="28"/>
  <c r="K229" i="16" s="1"/>
  <c r="R118" i="16" s="1"/>
  <c r="S118" i="16" s="1"/>
  <c r="J114" i="28"/>
  <c r="K192" i="16" s="1"/>
  <c r="R117" i="16" s="1"/>
  <c r="S117" i="16" s="1"/>
  <c r="J88" i="28"/>
  <c r="J219" i="16"/>
  <c r="J221" i="16"/>
  <c r="J218" i="16"/>
  <c r="J148" i="27"/>
  <c r="J229" i="16" s="1"/>
  <c r="R109" i="16" s="1"/>
  <c r="S109" i="16" s="1"/>
  <c r="J220" i="16"/>
  <c r="J88" i="27"/>
  <c r="J155" i="16" s="1"/>
  <c r="R107" i="16" s="1"/>
  <c r="S107" i="16" s="1"/>
  <c r="J109" i="16"/>
  <c r="J59" i="27"/>
  <c r="H13" i="27" s="1"/>
  <c r="H14" i="27" s="1"/>
  <c r="H17" i="27" s="1"/>
  <c r="J148" i="26"/>
  <c r="I229" i="16" s="1"/>
  <c r="R100" i="16" s="1"/>
  <c r="S100" i="16" s="1"/>
  <c r="J114" i="26"/>
  <c r="I192" i="16" s="1"/>
  <c r="R99" i="16" s="1"/>
  <c r="S99" i="16" s="1"/>
  <c r="I184" i="16"/>
  <c r="J174" i="25"/>
  <c r="H266" i="16" s="1"/>
  <c r="R92" i="16" s="1"/>
  <c r="S92" i="16" s="1"/>
  <c r="H258" i="16"/>
  <c r="H257" i="16"/>
  <c r="J148" i="25"/>
  <c r="H229" i="16" s="1"/>
  <c r="R91" i="16" s="1"/>
  <c r="S91" i="16" s="1"/>
  <c r="H219" i="16"/>
  <c r="H183" i="16"/>
  <c r="J114" i="25"/>
  <c r="H192" i="16" s="1"/>
  <c r="R90" i="16" s="1"/>
  <c r="S90" i="16" s="1"/>
  <c r="H147" i="16"/>
  <c r="H146" i="16"/>
  <c r="J88" i="25"/>
  <c r="J59" i="25"/>
  <c r="H13" i="25" s="1"/>
  <c r="H14" i="25" s="1"/>
  <c r="H110" i="16"/>
  <c r="J174" i="24"/>
  <c r="G266" i="16" s="1"/>
  <c r="R83" i="16" s="1"/>
  <c r="S83" i="16" s="1"/>
  <c r="G220" i="16"/>
  <c r="J148" i="24"/>
  <c r="G221" i="16"/>
  <c r="J114" i="24"/>
  <c r="G192" i="16" s="1"/>
  <c r="R81" i="16" s="1"/>
  <c r="S81" i="16" s="1"/>
  <c r="G109" i="16"/>
  <c r="F257" i="16"/>
  <c r="E462" i="16"/>
  <c r="F258" i="16"/>
  <c r="E463" i="16"/>
  <c r="F256" i="16"/>
  <c r="E461" i="16"/>
  <c r="F219" i="16"/>
  <c r="E451" i="16"/>
  <c r="F220" i="16"/>
  <c r="E452" i="16"/>
  <c r="F221" i="16"/>
  <c r="E453" i="16"/>
  <c r="F182" i="16"/>
  <c r="E441" i="16"/>
  <c r="F184" i="16"/>
  <c r="E443" i="16"/>
  <c r="F183" i="16"/>
  <c r="E442" i="16"/>
  <c r="F147" i="16"/>
  <c r="E433" i="16"/>
  <c r="F145" i="16"/>
  <c r="E431" i="16"/>
  <c r="F146" i="16"/>
  <c r="E432" i="16"/>
  <c r="F108" i="16"/>
  <c r="E421" i="16"/>
  <c r="F110" i="16"/>
  <c r="E423" i="16"/>
  <c r="F109" i="16"/>
  <c r="E422" i="16"/>
  <c r="E257" i="16"/>
  <c r="E412" i="16"/>
  <c r="E258" i="16"/>
  <c r="E413" i="16"/>
  <c r="E256" i="16"/>
  <c r="E411" i="16"/>
  <c r="E221" i="16"/>
  <c r="E403" i="16"/>
  <c r="E219" i="16"/>
  <c r="E401" i="16"/>
  <c r="E220" i="16"/>
  <c r="E402" i="16"/>
  <c r="E182" i="16"/>
  <c r="E391" i="16"/>
  <c r="E183" i="16"/>
  <c r="E392" i="16"/>
  <c r="E184" i="16"/>
  <c r="E393" i="16"/>
  <c r="E145" i="16"/>
  <c r="E381" i="16"/>
  <c r="E147" i="16"/>
  <c r="E383" i="16"/>
  <c r="E146" i="16"/>
  <c r="E382" i="16"/>
  <c r="E108" i="16"/>
  <c r="E371" i="16"/>
  <c r="E109" i="16"/>
  <c r="E372" i="16"/>
  <c r="E110" i="16"/>
  <c r="E373" i="16"/>
  <c r="D257" i="16"/>
  <c r="E362" i="16"/>
  <c r="D258" i="16"/>
  <c r="E363" i="16"/>
  <c r="D256" i="16"/>
  <c r="E361" i="16"/>
  <c r="D219" i="16"/>
  <c r="E351" i="16"/>
  <c r="D221" i="16"/>
  <c r="E353" i="16"/>
  <c r="D220" i="16"/>
  <c r="E352" i="16"/>
  <c r="D183" i="16"/>
  <c r="E342" i="16"/>
  <c r="D182" i="16"/>
  <c r="E341" i="16"/>
  <c r="D184" i="16"/>
  <c r="E343" i="16"/>
  <c r="D146" i="16"/>
  <c r="E332" i="16"/>
  <c r="D145" i="16"/>
  <c r="E331" i="16"/>
  <c r="D147" i="16"/>
  <c r="E333" i="16"/>
  <c r="D110" i="16"/>
  <c r="E323" i="16"/>
  <c r="D109" i="16"/>
  <c r="E322" i="16"/>
  <c r="D108" i="16"/>
  <c r="E321" i="16"/>
  <c r="E310" i="16"/>
  <c r="C255" i="16"/>
  <c r="C257" i="16"/>
  <c r="E312" i="16"/>
  <c r="E313" i="16"/>
  <c r="C258" i="16"/>
  <c r="C256" i="16"/>
  <c r="E311" i="16"/>
  <c r="E301" i="16"/>
  <c r="C219" i="16"/>
  <c r="C221" i="16"/>
  <c r="E303" i="16"/>
  <c r="E302" i="16"/>
  <c r="C220" i="16"/>
  <c r="C218" i="16"/>
  <c r="E300" i="16"/>
  <c r="E291" i="16"/>
  <c r="C182" i="16"/>
  <c r="C181" i="16"/>
  <c r="E290" i="16"/>
  <c r="C184" i="16"/>
  <c r="E293" i="16"/>
  <c r="C183" i="16"/>
  <c r="E292" i="16"/>
  <c r="C146" i="16"/>
  <c r="E282" i="16"/>
  <c r="E281" i="16"/>
  <c r="C145" i="16"/>
  <c r="E283" i="16"/>
  <c r="C147" i="16"/>
  <c r="C144" i="16"/>
  <c r="E280" i="16"/>
  <c r="E272" i="16"/>
  <c r="J32" i="30" s="1"/>
  <c r="C109" i="16"/>
  <c r="E271" i="16"/>
  <c r="C108" i="16"/>
  <c r="J148" i="1"/>
  <c r="C229" i="16" s="1"/>
  <c r="J114" i="23"/>
  <c r="F192" i="16" s="1"/>
  <c r="R72" i="16" s="1"/>
  <c r="S72" i="16" s="1"/>
  <c r="H17" i="26"/>
  <c r="D107" i="16"/>
  <c r="J59" i="21"/>
  <c r="D118" i="16" s="1"/>
  <c r="J88" i="1"/>
  <c r="C155" i="16" s="1"/>
  <c r="J59" i="1"/>
  <c r="C118" i="16" s="1"/>
  <c r="J174" i="23"/>
  <c r="F266" i="16" s="1"/>
  <c r="R74" i="16" s="1"/>
  <c r="S74" i="16" s="1"/>
  <c r="E218" i="16"/>
  <c r="J148" i="22"/>
  <c r="E229" i="16" s="1"/>
  <c r="R64" i="16" s="1"/>
  <c r="S64" i="16" s="1"/>
  <c r="E255" i="16"/>
  <c r="J174" i="22"/>
  <c r="E266" i="16" s="1"/>
  <c r="R65" i="16" s="1"/>
  <c r="S65" i="16" s="1"/>
  <c r="J88" i="23"/>
  <c r="J148" i="23"/>
  <c r="F229" i="16" s="1"/>
  <c r="R73" i="16" s="1"/>
  <c r="S73" i="16" s="1"/>
  <c r="J174" i="1"/>
  <c r="J59" i="23"/>
  <c r="E181" i="16"/>
  <c r="J114" i="22"/>
  <c r="E192" i="16" s="1"/>
  <c r="R63" i="16" s="1"/>
  <c r="S63" i="16" s="1"/>
  <c r="D144" i="16"/>
  <c r="J88" i="21"/>
  <c r="D155" i="16" s="1"/>
  <c r="D218" i="16"/>
  <c r="J148" i="21"/>
  <c r="D229" i="16" s="1"/>
  <c r="R55" i="16" s="1"/>
  <c r="S55" i="16" s="1"/>
  <c r="D255" i="16"/>
  <c r="J174" i="21"/>
  <c r="D266" i="16" s="1"/>
  <c r="R56" i="16" s="1"/>
  <c r="S56" i="16" s="1"/>
  <c r="E144" i="16"/>
  <c r="J88" i="22"/>
  <c r="E155" i="16" s="1"/>
  <c r="R62" i="16" s="1"/>
  <c r="S62" i="16" s="1"/>
  <c r="E107" i="16"/>
  <c r="J59" i="22"/>
  <c r="E118" i="16" s="1"/>
  <c r="D181" i="16"/>
  <c r="J114" i="21"/>
  <c r="D192" i="16" s="1"/>
  <c r="J114" i="1"/>
  <c r="C192" i="16" s="1"/>
  <c r="H144" i="16"/>
  <c r="J192" i="16"/>
  <c r="R108" i="16" s="1"/>
  <c r="S108" i="16" s="1"/>
  <c r="G255" i="16"/>
  <c r="K218" i="16"/>
  <c r="H218" i="16"/>
  <c r="G144" i="16"/>
  <c r="K255" i="16"/>
  <c r="I255" i="16"/>
  <c r="G181" i="16"/>
  <c r="K144" i="16"/>
  <c r="H107" i="16"/>
  <c r="K107" i="16"/>
  <c r="G107" i="16"/>
  <c r="G218" i="16"/>
  <c r="F144" i="16"/>
  <c r="K181" i="16"/>
  <c r="I181" i="16"/>
  <c r="H255" i="16"/>
  <c r="F255" i="16"/>
  <c r="I218" i="16"/>
  <c r="F218" i="16"/>
  <c r="H181" i="16"/>
  <c r="F181" i="16"/>
  <c r="I144" i="16"/>
  <c r="F107" i="16"/>
  <c r="I107" i="16"/>
  <c r="L118" i="16" l="1"/>
  <c r="R124" i="16" s="1"/>
  <c r="J13" i="28"/>
  <c r="J14" i="28" s="1"/>
  <c r="L14" i="28" s="1"/>
  <c r="J13" i="26"/>
  <c r="J14" i="26" s="1"/>
  <c r="L14" i="26" s="1"/>
  <c r="L44" i="16"/>
  <c r="J31" i="30"/>
  <c r="J13" i="24"/>
  <c r="J14" i="24" s="1"/>
  <c r="J17" i="24" s="1"/>
  <c r="J30" i="30"/>
  <c r="J33" i="30"/>
  <c r="J13" i="29"/>
  <c r="J14" i="29" s="1"/>
  <c r="J17" i="29" s="1"/>
  <c r="J118" i="16"/>
  <c r="R106" i="16" s="1"/>
  <c r="J13" i="25"/>
  <c r="J14" i="25" s="1"/>
  <c r="J17" i="25" s="1"/>
  <c r="J13" i="27"/>
  <c r="J14" i="27" s="1"/>
  <c r="L14" i="27" s="1"/>
  <c r="G229" i="16"/>
  <c r="R82" i="16" s="1"/>
  <c r="S82" i="16" s="1"/>
  <c r="C266" i="16"/>
  <c r="R47" i="16" s="1"/>
  <c r="S47" i="16" s="1"/>
  <c r="J13" i="1"/>
  <c r="C49" i="16" s="1"/>
  <c r="Q61" i="16"/>
  <c r="R61" i="16"/>
  <c r="Q53" i="16"/>
  <c r="R53" i="16"/>
  <c r="Q106" i="16"/>
  <c r="Q124" i="16"/>
  <c r="Q52" i="16"/>
  <c r="R52" i="16"/>
  <c r="Q54" i="16"/>
  <c r="R54" i="16"/>
  <c r="L13" i="28"/>
  <c r="J13" i="22"/>
  <c r="J14" i="22" s="1"/>
  <c r="J17" i="22" s="1"/>
  <c r="J17" i="26"/>
  <c r="J17" i="28"/>
  <c r="Q44" i="16"/>
  <c r="R44" i="16"/>
  <c r="Q46" i="16"/>
  <c r="R46" i="16"/>
  <c r="Q45" i="16"/>
  <c r="R45" i="16"/>
  <c r="Q43" i="16"/>
  <c r="R43" i="16"/>
  <c r="H17" i="25"/>
  <c r="H17" i="24"/>
  <c r="H17" i="29"/>
  <c r="H13" i="22"/>
  <c r="J13" i="21"/>
  <c r="H13" i="21"/>
  <c r="H14" i="21" s="1"/>
  <c r="H13" i="1"/>
  <c r="C44" i="16" s="1"/>
  <c r="I155" i="16"/>
  <c r="R98" i="16" s="1"/>
  <c r="S98" i="16" s="1"/>
  <c r="G155" i="16"/>
  <c r="R80" i="16" s="1"/>
  <c r="S80" i="16" s="1"/>
  <c r="H155" i="16"/>
  <c r="R89" i="16" s="1"/>
  <c r="S89" i="16" s="1"/>
  <c r="I118" i="16"/>
  <c r="H13" i="23"/>
  <c r="F118" i="16"/>
  <c r="G118" i="16"/>
  <c r="H118" i="16"/>
  <c r="J13" i="23"/>
  <c r="F155" i="16"/>
  <c r="R71" i="16" s="1"/>
  <c r="S71" i="16" s="1"/>
  <c r="K155" i="16"/>
  <c r="R116" i="16" s="1"/>
  <c r="S116" i="16" s="1"/>
  <c r="J44" i="16"/>
  <c r="K118" i="16"/>
  <c r="L14" i="24" l="1"/>
  <c r="L13" i="24"/>
  <c r="L14" i="25"/>
  <c r="L13" i="26"/>
  <c r="L13" i="29"/>
  <c r="L54" i="16" s="1"/>
  <c r="L49" i="16"/>
  <c r="M27" i="30"/>
  <c r="M41" i="30" s="1"/>
  <c r="M52" i="30" s="1"/>
  <c r="L14" i="29"/>
  <c r="L17" i="29" s="1"/>
  <c r="L13" i="27"/>
  <c r="J54" i="16" s="1"/>
  <c r="J49" i="16"/>
  <c r="L13" i="25"/>
  <c r="L17" i="25" s="1"/>
  <c r="S106" i="16"/>
  <c r="O111" i="16" s="1"/>
  <c r="Y111" i="16" s="1"/>
  <c r="AJ111" i="16" s="1"/>
  <c r="AK111" i="16" s="1"/>
  <c r="L13" i="22"/>
  <c r="E54" i="16" s="1"/>
  <c r="J14" i="1"/>
  <c r="J17" i="1" s="1"/>
  <c r="L17" i="28"/>
  <c r="L17" i="24"/>
  <c r="Q79" i="16"/>
  <c r="R79" i="16"/>
  <c r="Q70" i="16"/>
  <c r="R70" i="16"/>
  <c r="Q115" i="16"/>
  <c r="R115" i="16"/>
  <c r="Q97" i="16"/>
  <c r="R97" i="16"/>
  <c r="S124" i="16"/>
  <c r="O129" i="16" s="1"/>
  <c r="Y129" i="16" s="1"/>
  <c r="Q88" i="16"/>
  <c r="R88" i="16"/>
  <c r="L17" i="26"/>
  <c r="S54" i="16"/>
  <c r="S53" i="16"/>
  <c r="S52" i="16"/>
  <c r="S61" i="16"/>
  <c r="O66" i="16" s="1"/>
  <c r="Y66" i="16" s="1"/>
  <c r="AJ66" i="16" s="1"/>
  <c r="AK66" i="16" s="1"/>
  <c r="E49" i="16"/>
  <c r="S45" i="16"/>
  <c r="S44" i="16"/>
  <c r="L17" i="27"/>
  <c r="S46" i="16"/>
  <c r="S43" i="16"/>
  <c r="J17" i="27"/>
  <c r="L13" i="1"/>
  <c r="C54" i="16" s="1"/>
  <c r="J14" i="21"/>
  <c r="J17" i="21" s="1"/>
  <c r="D53" i="16" s="1"/>
  <c r="R49" i="16" s="1"/>
  <c r="D44" i="16"/>
  <c r="H17" i="21"/>
  <c r="D48" i="16" s="1"/>
  <c r="Q49" i="16" s="1"/>
  <c r="E44" i="16"/>
  <c r="D49" i="16"/>
  <c r="H14" i="22"/>
  <c r="E45" i="16" s="1"/>
  <c r="Q66" i="16" s="1"/>
  <c r="L13" i="21"/>
  <c r="L48" i="16"/>
  <c r="Q121" i="16" s="1"/>
  <c r="L45" i="16"/>
  <c r="Q129" i="16" s="1"/>
  <c r="L53" i="16"/>
  <c r="R121" i="16" s="1"/>
  <c r="L50" i="16"/>
  <c r="R129" i="16" s="1"/>
  <c r="H14" i="1"/>
  <c r="H44" i="16"/>
  <c r="K44" i="16"/>
  <c r="K45" i="16"/>
  <c r="Q120" i="16" s="1"/>
  <c r="F49" i="16"/>
  <c r="J14" i="23"/>
  <c r="I44" i="16"/>
  <c r="G49" i="16"/>
  <c r="G53" i="16"/>
  <c r="R76" i="16" s="1"/>
  <c r="G44" i="16"/>
  <c r="H49" i="16"/>
  <c r="E53" i="16"/>
  <c r="E50" i="16"/>
  <c r="R66" i="16" s="1"/>
  <c r="J45" i="16"/>
  <c r="Q111" i="16" s="1"/>
  <c r="K49" i="16"/>
  <c r="K53" i="16"/>
  <c r="R112" i="16" s="1"/>
  <c r="D45" i="16"/>
  <c r="Q57" i="16" s="1"/>
  <c r="F44" i="16"/>
  <c r="H14" i="23"/>
  <c r="H17" i="23" s="1"/>
  <c r="L13" i="23"/>
  <c r="I49" i="16"/>
  <c r="I53" i="16"/>
  <c r="R94" i="16" s="1"/>
  <c r="L55" i="16" l="1"/>
  <c r="Z111" i="16"/>
  <c r="C53" i="16"/>
  <c r="R40" i="16" s="1"/>
  <c r="C45" i="16"/>
  <c r="Q48" i="16" s="1"/>
  <c r="C50" i="16"/>
  <c r="R48" i="16" s="1"/>
  <c r="O57" i="16"/>
  <c r="Y57" i="16" s="1"/>
  <c r="Z57" i="16" s="1"/>
  <c r="S115" i="16"/>
  <c r="O120" i="16" s="1"/>
  <c r="Y120" i="16" s="1"/>
  <c r="Z120" i="16" s="1"/>
  <c r="S70" i="16"/>
  <c r="O75" i="16" s="1"/>
  <c r="Y75" i="16" s="1"/>
  <c r="AJ75" i="16" s="1"/>
  <c r="AK75" i="16" s="1"/>
  <c r="Z66" i="16"/>
  <c r="S97" i="16"/>
  <c r="O102" i="16" s="1"/>
  <c r="Y102" i="16" s="1"/>
  <c r="AJ102" i="16" s="1"/>
  <c r="AK102" i="16" s="1"/>
  <c r="S88" i="16"/>
  <c r="O93" i="16" s="1"/>
  <c r="Y93" i="16" s="1"/>
  <c r="Z93" i="16" s="1"/>
  <c r="Z129" i="16"/>
  <c r="AJ129" i="16"/>
  <c r="AK129" i="16" s="1"/>
  <c r="S79" i="16"/>
  <c r="O84" i="16" s="1"/>
  <c r="Y84" i="16" s="1"/>
  <c r="AJ84" i="16" s="1"/>
  <c r="AK84" i="16" s="1"/>
  <c r="O48" i="16"/>
  <c r="Y48" i="16" s="1"/>
  <c r="Z48" i="16" s="1"/>
  <c r="S129" i="16"/>
  <c r="J17" i="23"/>
  <c r="F53" i="16" s="1"/>
  <c r="R67" i="16" s="1"/>
  <c r="H17" i="1"/>
  <c r="C48" i="16" s="1"/>
  <c r="L14" i="21"/>
  <c r="D55" i="16" s="1"/>
  <c r="D50" i="16"/>
  <c r="R57" i="16" s="1"/>
  <c r="S57" i="16" s="1"/>
  <c r="D54" i="16"/>
  <c r="S66" i="16"/>
  <c r="H17" i="22"/>
  <c r="E48" i="16" s="1"/>
  <c r="Q58" i="16" s="1"/>
  <c r="J53" i="16"/>
  <c r="R103" i="16" s="1"/>
  <c r="J50" i="16"/>
  <c r="R111" i="16" s="1"/>
  <c r="S111" i="16" s="1"/>
  <c r="L14" i="22"/>
  <c r="L17" i="22" s="1"/>
  <c r="R58" i="16"/>
  <c r="L58" i="16"/>
  <c r="S121" i="16" s="1"/>
  <c r="K48" i="16"/>
  <c r="Q112" i="16" s="1"/>
  <c r="L14" i="1"/>
  <c r="J55" i="16"/>
  <c r="F54" i="16"/>
  <c r="G48" i="16"/>
  <c r="Q76" i="16" s="1"/>
  <c r="G45" i="16"/>
  <c r="Q84" i="16" s="1"/>
  <c r="H48" i="16"/>
  <c r="Q85" i="16" s="1"/>
  <c r="H45" i="16"/>
  <c r="Q93" i="16" s="1"/>
  <c r="H55" i="16"/>
  <c r="F48" i="16"/>
  <c r="Q67" i="16" s="1"/>
  <c r="F45" i="16"/>
  <c r="Q75" i="16" s="1"/>
  <c r="I55" i="16"/>
  <c r="I50" i="16"/>
  <c r="R102" i="16" s="1"/>
  <c r="J48" i="16"/>
  <c r="Q103" i="16" s="1"/>
  <c r="H53" i="16"/>
  <c r="R85" i="16" s="1"/>
  <c r="H50" i="16"/>
  <c r="R93" i="16" s="1"/>
  <c r="I54" i="16"/>
  <c r="K55" i="16"/>
  <c r="K50" i="16"/>
  <c r="R120" i="16" s="1"/>
  <c r="S120" i="16" s="1"/>
  <c r="I48" i="16"/>
  <c r="Q94" i="16" s="1"/>
  <c r="I45" i="16"/>
  <c r="Q102" i="16" s="1"/>
  <c r="G54" i="16"/>
  <c r="G55" i="16"/>
  <c r="G50" i="16"/>
  <c r="R84" i="16" s="1"/>
  <c r="L14" i="23"/>
  <c r="F55" i="16" s="1"/>
  <c r="F50" i="16"/>
  <c r="R75" i="16" s="1"/>
  <c r="K54" i="16"/>
  <c r="H54" i="16"/>
  <c r="S48" i="16" l="1"/>
  <c r="L17" i="1"/>
  <c r="C58" i="16" s="1"/>
  <c r="S40" i="16" s="1"/>
  <c r="C55" i="16"/>
  <c r="Z75" i="16"/>
  <c r="AJ120" i="16"/>
  <c r="AK120" i="16" s="1"/>
  <c r="AJ57" i="16"/>
  <c r="AK57" i="16" s="1"/>
  <c r="AJ48" i="16"/>
  <c r="AK48" i="16" s="1"/>
  <c r="Z84" i="16"/>
  <c r="AJ93" i="16"/>
  <c r="AK93" i="16" s="1"/>
  <c r="Z102" i="16"/>
  <c r="L17" i="21"/>
  <c r="D58" i="16" s="1"/>
  <c r="S49" i="16" s="1"/>
  <c r="S102" i="16"/>
  <c r="S93" i="16"/>
  <c r="S84" i="16"/>
  <c r="L17" i="23"/>
  <c r="F58" i="16" s="1"/>
  <c r="S67" i="16" s="1"/>
  <c r="S75" i="16"/>
  <c r="E55" i="16"/>
  <c r="E58" i="16"/>
  <c r="Q40" i="16"/>
  <c r="H58" i="16"/>
  <c r="S85" i="16" s="1"/>
  <c r="K58" i="16"/>
  <c r="S112" i="16" s="1"/>
  <c r="G58" i="16"/>
  <c r="S76" i="16" s="1"/>
  <c r="I58" i="16"/>
  <c r="S94" i="16" s="1"/>
  <c r="J58" i="16"/>
  <c r="S103" i="16" s="1"/>
  <c r="AA76" i="16" l="1"/>
  <c r="AB76" i="16" s="1"/>
  <c r="AD76" i="16" s="1"/>
  <c r="AA50" i="16"/>
  <c r="AB50" i="16" s="1"/>
  <c r="AD50" i="16" s="1"/>
  <c r="AA124" i="16"/>
  <c r="AB124" i="16" s="1"/>
  <c r="AD124" i="16" s="1"/>
  <c r="C93" i="17" s="1"/>
  <c r="AA73" i="16"/>
  <c r="AB73" i="16" s="1"/>
  <c r="A42" i="17" s="1"/>
  <c r="AA101" i="16"/>
  <c r="AB101" i="16" s="1"/>
  <c r="AD101" i="16" s="1"/>
  <c r="AA78" i="16"/>
  <c r="AB78" i="16" s="1"/>
  <c r="AD78" i="16" s="1"/>
  <c r="AA59" i="16"/>
  <c r="AB59" i="16" s="1"/>
  <c r="AD59" i="16" s="1"/>
  <c r="AA75" i="16"/>
  <c r="AB75" i="16" s="1"/>
  <c r="AD75" i="16" s="1"/>
  <c r="AA95" i="16"/>
  <c r="AB95" i="16" s="1"/>
  <c r="AD95" i="16" s="1"/>
  <c r="AA112" i="16"/>
  <c r="AB112" i="16" s="1"/>
  <c r="AD112" i="16" s="1"/>
  <c r="AA55" i="16"/>
  <c r="AB55" i="16" s="1"/>
  <c r="AD55" i="16" s="1"/>
  <c r="AA40" i="16"/>
  <c r="AB40" i="16" s="1"/>
  <c r="A9" i="17" s="1"/>
  <c r="AA126" i="16"/>
  <c r="AB126" i="16" s="1"/>
  <c r="AD126" i="16" s="1"/>
  <c r="C95" i="17" s="1"/>
  <c r="AA102" i="16"/>
  <c r="AB102" i="16" s="1"/>
  <c r="AD102" i="16" s="1"/>
  <c r="AA94" i="16"/>
  <c r="AB94" i="16" s="1"/>
  <c r="AD94" i="16" s="1"/>
  <c r="AA79" i="16"/>
  <c r="AB79" i="16" s="1"/>
  <c r="AC79" i="16" s="1"/>
  <c r="B48" i="17" s="1"/>
  <c r="AA98" i="16"/>
  <c r="AB98" i="16" s="1"/>
  <c r="AD98" i="16" s="1"/>
  <c r="AA67" i="16"/>
  <c r="AB67" i="16" s="1"/>
  <c r="AC67" i="16" s="1"/>
  <c r="B36" i="17" s="1"/>
  <c r="AA104" i="16"/>
  <c r="AB104" i="16" s="1"/>
  <c r="AD104" i="16" s="1"/>
  <c r="AA47" i="16"/>
  <c r="AB47" i="16" s="1"/>
  <c r="AC47" i="16" s="1"/>
  <c r="AA86" i="16"/>
  <c r="AB86" i="16" s="1"/>
  <c r="AD86" i="16" s="1"/>
  <c r="AA46" i="16"/>
  <c r="AB46" i="16" s="1"/>
  <c r="AC46" i="16" s="1"/>
  <c r="AA92" i="16"/>
  <c r="AB92" i="16" s="1"/>
  <c r="AD92" i="16" s="1"/>
  <c r="AA74" i="16"/>
  <c r="AB74" i="16" s="1"/>
  <c r="AD74" i="16" s="1"/>
  <c r="AA123" i="16"/>
  <c r="AB123" i="16" s="1"/>
  <c r="AC123" i="16" s="1"/>
  <c r="B92" i="17" s="1"/>
  <c r="AA88" i="16"/>
  <c r="AB88" i="16" s="1"/>
  <c r="AD88" i="16" s="1"/>
  <c r="AA56" i="16"/>
  <c r="AB56" i="16" s="1"/>
  <c r="AD56" i="16" s="1"/>
  <c r="AA62" i="16"/>
  <c r="AB62" i="16" s="1"/>
  <c r="AD62" i="16" s="1"/>
  <c r="AA125" i="16"/>
  <c r="AB125" i="16" s="1"/>
  <c r="AD125" i="16" s="1"/>
  <c r="C94" i="17" s="1"/>
  <c r="AA105" i="16"/>
  <c r="AB105" i="16" s="1"/>
  <c r="AD105" i="16" s="1"/>
  <c r="AA91" i="16"/>
  <c r="AB91" i="16" s="1"/>
  <c r="AC91" i="16" s="1"/>
  <c r="B60" i="17" s="1"/>
  <c r="AA93" i="16"/>
  <c r="AB93" i="16" s="1"/>
  <c r="AC93" i="16" s="1"/>
  <c r="B62" i="17" s="1"/>
  <c r="AA97" i="16"/>
  <c r="AB97" i="16" s="1"/>
  <c r="AD97" i="16" s="1"/>
  <c r="AA61" i="16"/>
  <c r="AB61" i="16" s="1"/>
  <c r="AD61" i="16" s="1"/>
  <c r="AA90" i="16"/>
  <c r="AB90" i="16" s="1"/>
  <c r="AD90" i="16" s="1"/>
  <c r="AA80" i="16"/>
  <c r="AB80" i="16" s="1"/>
  <c r="AC80" i="16" s="1"/>
  <c r="B49" i="17" s="1"/>
  <c r="AA45" i="16"/>
  <c r="AB45" i="16" s="1"/>
  <c r="AC45" i="16" s="1"/>
  <c r="AA127" i="16"/>
  <c r="AB127" i="16" s="1"/>
  <c r="A96" i="17" s="1"/>
  <c r="AA118" i="16"/>
  <c r="AB118" i="16" s="1"/>
  <c r="A87" i="17" s="1"/>
  <c r="AA128" i="16"/>
  <c r="AB128" i="16" s="1"/>
  <c r="AD128" i="16" s="1"/>
  <c r="C97" i="17" s="1"/>
  <c r="AA77" i="16"/>
  <c r="AB77" i="16" s="1"/>
  <c r="AD77" i="16" s="1"/>
  <c r="AA84" i="16"/>
  <c r="AB84" i="16" s="1"/>
  <c r="AD84" i="16" s="1"/>
  <c r="AA115" i="16"/>
  <c r="AB115" i="16" s="1"/>
  <c r="AC115" i="16" s="1"/>
  <c r="B84" i="17" s="1"/>
  <c r="AA108" i="16"/>
  <c r="AB108" i="16" s="1"/>
  <c r="AC108" i="16" s="1"/>
  <c r="B77" i="17" s="1"/>
  <c r="AA106" i="16"/>
  <c r="AB106" i="16" s="1"/>
  <c r="AD106" i="16" s="1"/>
  <c r="AA65" i="16"/>
  <c r="AB65" i="16" s="1"/>
  <c r="AC65" i="16" s="1"/>
  <c r="B34" i="17" s="1"/>
  <c r="AA89" i="16"/>
  <c r="AB89" i="16" s="1"/>
  <c r="AD89" i="16" s="1"/>
  <c r="AA87" i="16"/>
  <c r="AB87" i="16" s="1"/>
  <c r="AD87" i="16" s="1"/>
  <c r="AA53" i="16"/>
  <c r="AB53" i="16" s="1"/>
  <c r="AD53" i="16" s="1"/>
  <c r="AA111" i="16"/>
  <c r="AB111" i="16" s="1"/>
  <c r="AD111" i="16" s="1"/>
  <c r="AA120" i="16"/>
  <c r="AB120" i="16" s="1"/>
  <c r="AD120" i="16" s="1"/>
  <c r="AA70" i="16"/>
  <c r="AB70" i="16" s="1"/>
  <c r="AD70" i="16" s="1"/>
  <c r="AA57" i="16"/>
  <c r="AB57" i="16" s="1"/>
  <c r="AD57" i="16" s="1"/>
  <c r="AA109" i="16"/>
  <c r="AB109" i="16" s="1"/>
  <c r="A78" i="17" s="1"/>
  <c r="AA107" i="16"/>
  <c r="AB107" i="16" s="1"/>
  <c r="AD107" i="16" s="1"/>
  <c r="AA63" i="16"/>
  <c r="AB63" i="16" s="1"/>
  <c r="AD63" i="16" s="1"/>
  <c r="AA114" i="16"/>
  <c r="AB114" i="16" s="1"/>
  <c r="AD114" i="16" s="1"/>
  <c r="AA119" i="16"/>
  <c r="AB119" i="16" s="1"/>
  <c r="AD119" i="16" s="1"/>
  <c r="AA58" i="16"/>
  <c r="AB58" i="16" s="1"/>
  <c r="AD58" i="16" s="1"/>
  <c r="AA49" i="16"/>
  <c r="AB49" i="16" s="1"/>
  <c r="AD49" i="16" s="1"/>
  <c r="AA85" i="16"/>
  <c r="AB85" i="16" s="1"/>
  <c r="AD85" i="16" s="1"/>
  <c r="AA71" i="16"/>
  <c r="AB71" i="16" s="1"/>
  <c r="AD71" i="16" s="1"/>
  <c r="AA110" i="16"/>
  <c r="AB110" i="16" s="1"/>
  <c r="AD110" i="16" s="1"/>
  <c r="AA66" i="16"/>
  <c r="AB66" i="16" s="1"/>
  <c r="A35" i="17" s="1"/>
  <c r="AA41" i="16"/>
  <c r="AB41" i="16" s="1"/>
  <c r="AF41" i="16" s="1"/>
  <c r="AA99" i="16"/>
  <c r="AB99" i="16" s="1"/>
  <c r="AC99" i="16" s="1"/>
  <c r="B68" i="17" s="1"/>
  <c r="AA48" i="16"/>
  <c r="AB48" i="16" s="1"/>
  <c r="AD48" i="16" s="1"/>
  <c r="C17" i="17" s="1"/>
  <c r="AA64" i="16"/>
  <c r="AA96" i="16"/>
  <c r="AB96" i="16" s="1"/>
  <c r="AD96" i="16" s="1"/>
  <c r="AA42" i="16"/>
  <c r="AB42" i="16" s="1"/>
  <c r="AD42" i="16" s="1"/>
  <c r="AA121" i="16"/>
  <c r="AB121" i="16" s="1"/>
  <c r="AD121" i="16" s="1"/>
  <c r="C90" i="17" s="1"/>
  <c r="AA68" i="16"/>
  <c r="AB68" i="16" s="1"/>
  <c r="AD68" i="16" s="1"/>
  <c r="AA129" i="16"/>
  <c r="AB129" i="16" s="1"/>
  <c r="A98" i="17" s="1"/>
  <c r="AA122" i="16"/>
  <c r="AB122" i="16" s="1"/>
  <c r="AD122" i="16" s="1"/>
  <c r="C91" i="17" s="1"/>
  <c r="AA52" i="16"/>
  <c r="AB52" i="16" s="1"/>
  <c r="AD52" i="16" s="1"/>
  <c r="AA81" i="16"/>
  <c r="AB81" i="16" s="1"/>
  <c r="AD81" i="16" s="1"/>
  <c r="AA60" i="16"/>
  <c r="AB60" i="16" s="1"/>
  <c r="AD60" i="16" s="1"/>
  <c r="AA103" i="16"/>
  <c r="AB103" i="16" s="1"/>
  <c r="AD103" i="16" s="1"/>
  <c r="AA43" i="16"/>
  <c r="AB43" i="16" s="1"/>
  <c r="AC43" i="16" s="1"/>
  <c r="AL106" i="16"/>
  <c r="AM106" i="16" s="1"/>
  <c r="AL74" i="16"/>
  <c r="AM74" i="16" s="1"/>
  <c r="AL101" i="16"/>
  <c r="AM101" i="16" s="1"/>
  <c r="AL92" i="16"/>
  <c r="AM92" i="16" s="1"/>
  <c r="AL67" i="16"/>
  <c r="AM67" i="16" s="1"/>
  <c r="AL128" i="16"/>
  <c r="AM128" i="16" s="1"/>
  <c r="AL118" i="16"/>
  <c r="AM118" i="16" s="1"/>
  <c r="AL109" i="16"/>
  <c r="AM109" i="16" s="1"/>
  <c r="AL87" i="16"/>
  <c r="AM87" i="16" s="1"/>
  <c r="AL102" i="16"/>
  <c r="AM102" i="16" s="1"/>
  <c r="AL97" i="16"/>
  <c r="AM97" i="16" s="1"/>
  <c r="AL115" i="16"/>
  <c r="AM115" i="16" s="1"/>
  <c r="AL43" i="16"/>
  <c r="AM43" i="16" s="1"/>
  <c r="AL83" i="16"/>
  <c r="AM83" i="16" s="1"/>
  <c r="AL51" i="16"/>
  <c r="AM51" i="16" s="1"/>
  <c r="AL126" i="16"/>
  <c r="AM126" i="16" s="1"/>
  <c r="AL69" i="16"/>
  <c r="AM69" i="16" s="1"/>
  <c r="AL121" i="16"/>
  <c r="AM121" i="16" s="1"/>
  <c r="AL73" i="16"/>
  <c r="AM73" i="16" s="1"/>
  <c r="AL110" i="16"/>
  <c r="AM110" i="16" s="1"/>
  <c r="AL71" i="16"/>
  <c r="AM71" i="16" s="1"/>
  <c r="AL89" i="16"/>
  <c r="AM89" i="16" s="1"/>
  <c r="AL84" i="16"/>
  <c r="AM84" i="16" s="1"/>
  <c r="AL98" i="16"/>
  <c r="AM98" i="16" s="1"/>
  <c r="AL107" i="16"/>
  <c r="AM107" i="16" s="1"/>
  <c r="AL44" i="16"/>
  <c r="AM44" i="16" s="1"/>
  <c r="AL72" i="16"/>
  <c r="AM72" i="16" s="1"/>
  <c r="AL99" i="16"/>
  <c r="AM99" i="16" s="1"/>
  <c r="AL60" i="16"/>
  <c r="AM60" i="16" s="1"/>
  <c r="AL49" i="16"/>
  <c r="AM49" i="16" s="1"/>
  <c r="AL63" i="16"/>
  <c r="AM63" i="16" s="1"/>
  <c r="AL85" i="16"/>
  <c r="AM85" i="16" s="1"/>
  <c r="AL123" i="16"/>
  <c r="AM123" i="16" s="1"/>
  <c r="AL79" i="16"/>
  <c r="AM79" i="16" s="1"/>
  <c r="AL117" i="16"/>
  <c r="AM117" i="16" s="1"/>
  <c r="AL64" i="16"/>
  <c r="AM64" i="16" s="1"/>
  <c r="AL46" i="16"/>
  <c r="AM46" i="16" s="1"/>
  <c r="AL112" i="16"/>
  <c r="AM112" i="16" s="1"/>
  <c r="AL94" i="16"/>
  <c r="AM94" i="16" s="1"/>
  <c r="AL86" i="16"/>
  <c r="AM86" i="16" s="1"/>
  <c r="AL127" i="16"/>
  <c r="AM127" i="16" s="1"/>
  <c r="AL120" i="16"/>
  <c r="AM120" i="16" s="1"/>
  <c r="AL77" i="16"/>
  <c r="AM77" i="16" s="1"/>
  <c r="AL80" i="16"/>
  <c r="AM80" i="16" s="1"/>
  <c r="AL62" i="16"/>
  <c r="AM62" i="16" s="1"/>
  <c r="AA82" i="16"/>
  <c r="AB82" i="16" s="1"/>
  <c r="A51" i="17" s="1"/>
  <c r="AA83" i="16"/>
  <c r="AB83" i="16" s="1"/>
  <c r="AC83" i="16" s="1"/>
  <c r="B52" i="17" s="1"/>
  <c r="AL129" i="16"/>
  <c r="AM129" i="16" s="1"/>
  <c r="AL40" i="16"/>
  <c r="AM40" i="16" s="1"/>
  <c r="A8" i="15" s="1"/>
  <c r="AL93" i="16"/>
  <c r="AM93" i="16" s="1"/>
  <c r="AL48" i="16"/>
  <c r="AM48" i="16" s="1"/>
  <c r="AL119" i="16"/>
  <c r="AM119" i="16" s="1"/>
  <c r="AL111" i="16"/>
  <c r="AM111" i="16" s="1"/>
  <c r="AL57" i="16"/>
  <c r="AM57" i="16" s="1"/>
  <c r="AL56" i="16"/>
  <c r="AM56" i="16" s="1"/>
  <c r="AL91" i="16"/>
  <c r="AM91" i="16" s="1"/>
  <c r="AL55" i="16"/>
  <c r="AM55" i="16" s="1"/>
  <c r="AL125" i="16"/>
  <c r="AM125" i="16" s="1"/>
  <c r="AA117" i="16"/>
  <c r="AB117" i="16" s="1"/>
  <c r="AD117" i="16" s="1"/>
  <c r="AL100" i="16"/>
  <c r="AM100" i="16" s="1"/>
  <c r="AL66" i="16"/>
  <c r="AM66" i="16" s="1"/>
  <c r="AL105" i="16"/>
  <c r="AM105" i="16" s="1"/>
  <c r="AL114" i="16"/>
  <c r="AM114" i="16" s="1"/>
  <c r="AL41" i="16"/>
  <c r="AM41" i="16" s="1"/>
  <c r="AL68" i="16"/>
  <c r="AM68" i="16" s="1"/>
  <c r="AL81" i="16"/>
  <c r="AM81" i="16" s="1"/>
  <c r="AL122" i="16"/>
  <c r="AM122" i="16" s="1"/>
  <c r="AL116" i="16"/>
  <c r="AM116" i="16" s="1"/>
  <c r="AL82" i="16"/>
  <c r="AM82" i="16" s="1"/>
  <c r="AL53" i="16"/>
  <c r="AM53" i="16" s="1"/>
  <c r="AA69" i="16"/>
  <c r="AB69" i="16" s="1"/>
  <c r="AD69" i="16" s="1"/>
  <c r="AL75" i="16"/>
  <c r="AM75" i="16" s="1"/>
  <c r="AL45" i="16"/>
  <c r="AM45" i="16" s="1"/>
  <c r="AL88" i="16"/>
  <c r="AM88" i="16" s="1"/>
  <c r="AL50" i="16"/>
  <c r="AM50" i="16" s="1"/>
  <c r="AL65" i="16"/>
  <c r="AM65" i="16" s="1"/>
  <c r="AL70" i="16"/>
  <c r="AM70" i="16" s="1"/>
  <c r="AL76" i="16"/>
  <c r="AM76" i="16" s="1"/>
  <c r="AL58" i="16"/>
  <c r="AM58" i="16" s="1"/>
  <c r="AL52" i="16"/>
  <c r="AM52" i="16" s="1"/>
  <c r="AL95" i="16"/>
  <c r="AM95" i="16" s="1"/>
  <c r="AL104" i="16"/>
  <c r="AM104" i="16" s="1"/>
  <c r="AA51" i="16"/>
  <c r="AB51" i="16" s="1"/>
  <c r="AC51" i="16" s="1"/>
  <c r="B20" i="17" s="1"/>
  <c r="AL59" i="16"/>
  <c r="AM59" i="16" s="1"/>
  <c r="AL103" i="16"/>
  <c r="AM103" i="16" s="1"/>
  <c r="AL108" i="16"/>
  <c r="AM108" i="16" s="1"/>
  <c r="AL90" i="16"/>
  <c r="AM90" i="16" s="1"/>
  <c r="AL113" i="16"/>
  <c r="AM113" i="16" s="1"/>
  <c r="AL47" i="16"/>
  <c r="AM47" i="16" s="1"/>
  <c r="AL96" i="16"/>
  <c r="AM96" i="16" s="1"/>
  <c r="AL78" i="16"/>
  <c r="AM78" i="16" s="1"/>
  <c r="AL61" i="16"/>
  <c r="AM61" i="16" s="1"/>
  <c r="AL54" i="16"/>
  <c r="AM54" i="16" s="1"/>
  <c r="AL124" i="16"/>
  <c r="AM124" i="16" s="1"/>
  <c r="AL42" i="16"/>
  <c r="AM42" i="16" s="1"/>
  <c r="AA72" i="16"/>
  <c r="AB72" i="16" s="1"/>
  <c r="A41" i="17" s="1"/>
  <c r="AA44" i="16"/>
  <c r="AA100" i="16"/>
  <c r="AB100" i="16" s="1"/>
  <c r="A69" i="17" s="1"/>
  <c r="AA54" i="16"/>
  <c r="AB54" i="16" s="1"/>
  <c r="AD54" i="16" s="1"/>
  <c r="AA116" i="16"/>
  <c r="AB116" i="16" s="1"/>
  <c r="AD116" i="16" s="1"/>
  <c r="AA113" i="16"/>
  <c r="AB113" i="16" s="1"/>
  <c r="AD113" i="16" s="1"/>
  <c r="AF80" i="16"/>
  <c r="AF62" i="16"/>
  <c r="AE62" i="16"/>
  <c r="AE73" i="16"/>
  <c r="AG55" i="16"/>
  <c r="AF73" i="16"/>
  <c r="AF55" i="16"/>
  <c r="AG104" i="16"/>
  <c r="AE108" i="16"/>
  <c r="AF108" i="16"/>
  <c r="AF104" i="16"/>
  <c r="AG108" i="16"/>
  <c r="AC73" i="16"/>
  <c r="B42" i="17" s="1"/>
  <c r="AG124" i="16"/>
  <c r="F93" i="17" s="1"/>
  <c r="AF124" i="16"/>
  <c r="E93" i="17" s="1"/>
  <c r="AF115" i="16"/>
  <c r="AF120" i="16"/>
  <c r="AE124" i="16"/>
  <c r="D93" i="17" s="1"/>
  <c r="AF90" i="16"/>
  <c r="A93" i="17"/>
  <c r="AD73" i="16"/>
  <c r="AC124" i="16"/>
  <c r="B93" i="17" s="1"/>
  <c r="AD80" i="16"/>
  <c r="AC55" i="16"/>
  <c r="B24" i="17" s="1"/>
  <c r="AD108" i="16"/>
  <c r="AC120" i="16"/>
  <c r="B89" i="17" s="1"/>
  <c r="AC90" i="16"/>
  <c r="B59" i="17" s="1"/>
  <c r="AC104" i="16"/>
  <c r="B73" i="17" s="1"/>
  <c r="AC62" i="16"/>
  <c r="B31" i="17" s="1"/>
  <c r="AD115" i="16"/>
  <c r="S58" i="16"/>
  <c r="AF50" i="16" l="1"/>
  <c r="AC50" i="16"/>
  <c r="B19" i="17" s="1"/>
  <c r="AE50" i="16"/>
  <c r="AG50" i="16"/>
  <c r="A19" i="17"/>
  <c r="AE76" i="16"/>
  <c r="A45" i="17"/>
  <c r="AF76" i="16"/>
  <c r="AC76" i="16"/>
  <c r="B45" i="17" s="1"/>
  <c r="AC40" i="16"/>
  <c r="AF47" i="16"/>
  <c r="AD47" i="16"/>
  <c r="A77" i="17"/>
  <c r="AE47" i="16"/>
  <c r="A16" i="17"/>
  <c r="AG47" i="16"/>
  <c r="A31" i="17"/>
  <c r="AE55" i="16"/>
  <c r="A24" i="17"/>
  <c r="AF78" i="16"/>
  <c r="AG62" i="16"/>
  <c r="A89" i="17"/>
  <c r="AF56" i="16"/>
  <c r="AC56" i="16"/>
  <c r="B25" i="17" s="1"/>
  <c r="A25" i="17"/>
  <c r="A73" i="17"/>
  <c r="AC49" i="16"/>
  <c r="B18" i="17" s="1"/>
  <c r="A49" i="17"/>
  <c r="A39" i="17"/>
  <c r="AG102" i="16"/>
  <c r="AE91" i="16"/>
  <c r="AF92" i="16"/>
  <c r="AC92" i="16"/>
  <c r="B61" i="17" s="1"/>
  <c r="A28" i="17"/>
  <c r="AC59" i="16"/>
  <c r="B28" i="17" s="1"/>
  <c r="A61" i="17"/>
  <c r="AC78" i="16"/>
  <c r="B47" i="17" s="1"/>
  <c r="AC94" i="16"/>
  <c r="B63" i="17" s="1"/>
  <c r="A71" i="17"/>
  <c r="AE92" i="16"/>
  <c r="AF81" i="16"/>
  <c r="AG70" i="16"/>
  <c r="AC70" i="16"/>
  <c r="B39" i="17" s="1"/>
  <c r="AE80" i="16"/>
  <c r="AE70" i="16"/>
  <c r="AG80" i="16"/>
  <c r="AG49" i="16"/>
  <c r="AE49" i="16"/>
  <c r="A60" i="17"/>
  <c r="AG81" i="16"/>
  <c r="AC98" i="16"/>
  <c r="B67" i="17" s="1"/>
  <c r="AG78" i="16"/>
  <c r="AF102" i="16"/>
  <c r="A47" i="17"/>
  <c r="AE102" i="16"/>
  <c r="AC102" i="16"/>
  <c r="B71" i="17" s="1"/>
  <c r="AE78" i="16"/>
  <c r="AC48" i="16"/>
  <c r="B17" i="17" s="1"/>
  <c r="AE52" i="16"/>
  <c r="A17" i="17"/>
  <c r="AE104" i="16"/>
  <c r="AE56" i="16"/>
  <c r="AG95" i="16"/>
  <c r="AC95" i="16"/>
  <c r="B64" i="17" s="1"/>
  <c r="AC77" i="16"/>
  <c r="B46" i="17" s="1"/>
  <c r="A22" i="17"/>
  <c r="A64" i="17"/>
  <c r="AF98" i="16"/>
  <c r="AG97" i="16"/>
  <c r="AE77" i="16"/>
  <c r="AG98" i="16"/>
  <c r="A92" i="17"/>
  <c r="AF129" i="16"/>
  <c r="E98" i="17" s="1"/>
  <c r="AD123" i="16"/>
  <c r="C92" i="17" s="1"/>
  <c r="AC114" i="16"/>
  <c r="B83" i="17" s="1"/>
  <c r="AE123" i="16"/>
  <c r="D92" i="17" s="1"/>
  <c r="AF53" i="16"/>
  <c r="AG114" i="16"/>
  <c r="AC129" i="16"/>
  <c r="B98" i="17" s="1"/>
  <c r="AG53" i="16"/>
  <c r="AE98" i="16"/>
  <c r="AC97" i="16"/>
  <c r="B66" i="17" s="1"/>
  <c r="AE97" i="16"/>
  <c r="AE114" i="16"/>
  <c r="AF95" i="16"/>
  <c r="A83" i="17"/>
  <c r="AF123" i="16"/>
  <c r="E92" i="17" s="1"/>
  <c r="A66" i="17"/>
  <c r="AG77" i="16"/>
  <c r="AG123" i="16"/>
  <c r="F92" i="17" s="1"/>
  <c r="AE129" i="16"/>
  <c r="D98" i="17" s="1"/>
  <c r="AG129" i="16"/>
  <c r="F98" i="17" s="1"/>
  <c r="AE95" i="16"/>
  <c r="AF77" i="16"/>
  <c r="A67" i="17"/>
  <c r="AE53" i="16"/>
  <c r="AC53" i="16"/>
  <c r="B22" i="17" s="1"/>
  <c r="AF97" i="16"/>
  <c r="A46" i="17"/>
  <c r="AF114" i="16"/>
  <c r="AD43" i="16"/>
  <c r="AC118" i="16"/>
  <c r="B87" i="17" s="1"/>
  <c r="AG59" i="16"/>
  <c r="AE89" i="16"/>
  <c r="AD91" i="16"/>
  <c r="AF94" i="16"/>
  <c r="AE59" i="16"/>
  <c r="AE94" i="16"/>
  <c r="AF59" i="16"/>
  <c r="A63" i="17"/>
  <c r="AF91" i="16"/>
  <c r="AC81" i="16"/>
  <c r="B50" i="17" s="1"/>
  <c r="AD118" i="16"/>
  <c r="A50" i="17"/>
  <c r="AF70" i="16"/>
  <c r="AC75" i="16"/>
  <c r="B44" i="17" s="1"/>
  <c r="AE90" i="16"/>
  <c r="AG115" i="16"/>
  <c r="AE115" i="16"/>
  <c r="AE58" i="16"/>
  <c r="A59" i="17"/>
  <c r="A27" i="17"/>
  <c r="AG120" i="16"/>
  <c r="A21" i="17"/>
  <c r="AC58" i="16"/>
  <c r="B27" i="17" s="1"/>
  <c r="AE120" i="16"/>
  <c r="AG90" i="16"/>
  <c r="AF75" i="16"/>
  <c r="AG75" i="16"/>
  <c r="AE67" i="16"/>
  <c r="AC112" i="16"/>
  <c r="B81" i="17" s="1"/>
  <c r="AF61" i="16"/>
  <c r="AE84" i="16"/>
  <c r="A70" i="17"/>
  <c r="AC101" i="16"/>
  <c r="B70" i="17" s="1"/>
  <c r="AD79" i="16"/>
  <c r="AE101" i="16"/>
  <c r="AG79" i="16"/>
  <c r="AF79" i="16"/>
  <c r="A48" i="17"/>
  <c r="AE79" i="16"/>
  <c r="AE75" i="16"/>
  <c r="A44" i="17"/>
  <c r="AF101" i="16"/>
  <c r="A68" i="17"/>
  <c r="AC88" i="16"/>
  <c r="B57" i="17" s="1"/>
  <c r="A81" i="17"/>
  <c r="AE112" i="16"/>
  <c r="AG122" i="16"/>
  <c r="F91" i="17" s="1"/>
  <c r="AF99" i="16"/>
  <c r="AG88" i="16"/>
  <c r="AF112" i="16"/>
  <c r="AE81" i="16"/>
  <c r="AF49" i="16"/>
  <c r="A18" i="17"/>
  <c r="A75" i="17"/>
  <c r="AE45" i="16"/>
  <c r="AD82" i="16"/>
  <c r="AE60" i="16"/>
  <c r="AC96" i="16"/>
  <c r="B65" i="17" s="1"/>
  <c r="AC113" i="16"/>
  <c r="B82" i="17" s="1"/>
  <c r="AC106" i="16"/>
  <c r="B75" i="17" s="1"/>
  <c r="AF125" i="16"/>
  <c r="E94" i="17" s="1"/>
  <c r="AF86" i="16"/>
  <c r="AC82" i="16"/>
  <c r="B51" i="17" s="1"/>
  <c r="AF106" i="16"/>
  <c r="AE125" i="16"/>
  <c r="D94" i="17" s="1"/>
  <c r="AC60" i="16"/>
  <c r="B29" i="17" s="1"/>
  <c r="A95" i="17"/>
  <c r="AG125" i="16"/>
  <c r="F94" i="17" s="1"/>
  <c r="AE106" i="16"/>
  <c r="AE57" i="16"/>
  <c r="AG126" i="16"/>
  <c r="F95" i="17" s="1"/>
  <c r="AE96" i="16"/>
  <c r="AG45" i="16"/>
  <c r="A26" i="17"/>
  <c r="AC85" i="16"/>
  <c r="B54" i="17" s="1"/>
  <c r="AC126" i="16"/>
  <c r="B95" i="17" s="1"/>
  <c r="AC86" i="16"/>
  <c r="B55" i="17" s="1"/>
  <c r="AG106" i="16"/>
  <c r="AE86" i="16"/>
  <c r="AE85" i="16"/>
  <c r="A55" i="17"/>
  <c r="AC57" i="16"/>
  <c r="B26" i="17" s="1"/>
  <c r="A94" i="17"/>
  <c r="A14" i="17"/>
  <c r="AG86" i="16"/>
  <c r="AD45" i="16"/>
  <c r="AC125" i="16"/>
  <c r="B94" i="17" s="1"/>
  <c r="AF85" i="16"/>
  <c r="AF126" i="16"/>
  <c r="E95" i="17" s="1"/>
  <c r="AF45" i="16"/>
  <c r="AE126" i="16"/>
  <c r="D95" i="17" s="1"/>
  <c r="AE82" i="16"/>
  <c r="A65" i="17"/>
  <c r="AF96" i="16"/>
  <c r="AF57" i="16"/>
  <c r="AG96" i="16"/>
  <c r="AG60" i="16"/>
  <c r="AF60" i="16"/>
  <c r="AF82" i="16"/>
  <c r="A54" i="17"/>
  <c r="A29" i="17"/>
  <c r="AE99" i="16"/>
  <c r="A80" i="17"/>
  <c r="AE88" i="16"/>
  <c r="AF122" i="16"/>
  <c r="E91" i="17" s="1"/>
  <c r="AD67" i="16"/>
  <c r="A30" i="17"/>
  <c r="AG67" i="16"/>
  <c r="AC61" i="16"/>
  <c r="B30" i="17" s="1"/>
  <c r="A53" i="17"/>
  <c r="AG111" i="16"/>
  <c r="AF88" i="16"/>
  <c r="AE122" i="16"/>
  <c r="D91" i="17" s="1"/>
  <c r="AG61" i="16"/>
  <c r="A36" i="17"/>
  <c r="A88" i="17"/>
  <c r="AC111" i="16"/>
  <c r="B80" i="17" s="1"/>
  <c r="AD99" i="16"/>
  <c r="AC122" i="16"/>
  <c r="B91" i="17" s="1"/>
  <c r="AE111" i="16"/>
  <c r="AF119" i="16"/>
  <c r="AC84" i="16"/>
  <c r="B53" i="17" s="1"/>
  <c r="AC119" i="16"/>
  <c r="B88" i="17" s="1"/>
  <c r="AG84" i="16"/>
  <c r="A91" i="17"/>
  <c r="A57" i="17"/>
  <c r="AE119" i="16"/>
  <c r="AF67" i="16"/>
  <c r="AG99" i="16"/>
  <c r="AF84" i="16"/>
  <c r="AF111" i="16"/>
  <c r="AE61" i="16"/>
  <c r="AE48" i="16"/>
  <c r="D17" i="17" s="1"/>
  <c r="AG52" i="16"/>
  <c r="A84" i="17"/>
  <c r="AF48" i="16"/>
  <c r="E17" i="17" s="1"/>
  <c r="AG48" i="16"/>
  <c r="F17" i="17" s="1"/>
  <c r="AC52" i="16"/>
  <c r="B21" i="17" s="1"/>
  <c r="AF52" i="16"/>
  <c r="AF58" i="16"/>
  <c r="AD100" i="16"/>
  <c r="AD109" i="16"/>
  <c r="AD129" i="16"/>
  <c r="C98" i="17" s="1"/>
  <c r="AE128" i="16"/>
  <c r="D97" i="17" s="1"/>
  <c r="AF109" i="16"/>
  <c r="AG42" i="16"/>
  <c r="A85" i="17"/>
  <c r="AC116" i="16"/>
  <c r="B85" i="17" s="1"/>
  <c r="AF116" i="16"/>
  <c r="AG116" i="16"/>
  <c r="AE116" i="16"/>
  <c r="AD83" i="16"/>
  <c r="AD46" i="16"/>
  <c r="AE103" i="16"/>
  <c r="AE46" i="16"/>
  <c r="AD65" i="16"/>
  <c r="AF103" i="16"/>
  <c r="AF105" i="16"/>
  <c r="A74" i="17"/>
  <c r="AE42" i="16"/>
  <c r="AF46" i="16"/>
  <c r="AG71" i="16"/>
  <c r="AC71" i="16"/>
  <c r="B40" i="17" s="1"/>
  <c r="A15" i="17"/>
  <c r="A38" i="17"/>
  <c r="AF69" i="16"/>
  <c r="AD127" i="16"/>
  <c r="C96" i="17" s="1"/>
  <c r="AE105" i="16"/>
  <c r="AG46" i="16"/>
  <c r="AC103" i="16"/>
  <c r="B72" i="17" s="1"/>
  <c r="AE109" i="16"/>
  <c r="AF65" i="16"/>
  <c r="AC105" i="16"/>
  <c r="B74" i="17" s="1"/>
  <c r="AC127" i="16"/>
  <c r="B96" i="17" s="1"/>
  <c r="AE127" i="16"/>
  <c r="D96" i="17" s="1"/>
  <c r="AF42" i="16"/>
  <c r="A11" i="17"/>
  <c r="AF71" i="16"/>
  <c r="A40" i="17"/>
  <c r="AF127" i="16"/>
  <c r="E96" i="17" s="1"/>
  <c r="AG105" i="16"/>
  <c r="AE65" i="16"/>
  <c r="AG127" i="16"/>
  <c r="F96" i="17" s="1"/>
  <c r="AC109" i="16"/>
  <c r="B78" i="17" s="1"/>
  <c r="A34" i="17"/>
  <c r="AC42" i="16"/>
  <c r="AC69" i="16"/>
  <c r="B38" i="17" s="1"/>
  <c r="A72" i="17"/>
  <c r="AG65" i="16"/>
  <c r="AF83" i="16"/>
  <c r="AE71" i="16"/>
  <c r="A43" i="17"/>
  <c r="AG128" i="16"/>
  <c r="F97" i="17" s="1"/>
  <c r="AG87" i="16"/>
  <c r="AF128" i="16"/>
  <c r="E97" i="17" s="1"/>
  <c r="A97" i="17"/>
  <c r="AG68" i="16"/>
  <c r="AE68" i="16"/>
  <c r="AG117" i="16"/>
  <c r="AD66" i="16"/>
  <c r="AC68" i="16"/>
  <c r="B37" i="17" s="1"/>
  <c r="AF66" i="16"/>
  <c r="AE87" i="16"/>
  <c r="AF63" i="16"/>
  <c r="A62" i="17"/>
  <c r="AC66" i="16"/>
  <c r="B35" i="17" s="1"/>
  <c r="AF87" i="16"/>
  <c r="AG66" i="16"/>
  <c r="AD93" i="16"/>
  <c r="AC74" i="16"/>
  <c r="B43" i="17" s="1"/>
  <c r="AD51" i="16"/>
  <c r="AF68" i="16"/>
  <c r="AC63" i="16"/>
  <c r="B32" i="17" s="1"/>
  <c r="AE74" i="16"/>
  <c r="AC128" i="16"/>
  <c r="B97" i="17" s="1"/>
  <c r="A32" i="17"/>
  <c r="AG93" i="16"/>
  <c r="AE93" i="16"/>
  <c r="AC87" i="16"/>
  <c r="B56" i="17" s="1"/>
  <c r="AF74" i="16"/>
  <c r="AG63" i="16"/>
  <c r="AE63" i="16"/>
  <c r="AF93" i="16"/>
  <c r="A37" i="17"/>
  <c r="A56" i="17"/>
  <c r="AE66" i="16"/>
  <c r="AC117" i="16"/>
  <c r="B86" i="17" s="1"/>
  <c r="AE117" i="16"/>
  <c r="AF117" i="16"/>
  <c r="A86" i="17"/>
  <c r="AE69" i="16"/>
  <c r="AE83" i="16"/>
  <c r="AG69" i="16"/>
  <c r="AE113" i="16"/>
  <c r="A52" i="17"/>
  <c r="AG113" i="16"/>
  <c r="AE43" i="16"/>
  <c r="AE121" i="16"/>
  <c r="D90" i="17" s="1"/>
  <c r="A58" i="17"/>
  <c r="A79" i="17"/>
  <c r="AF107" i="16"/>
  <c r="AC110" i="16"/>
  <c r="B79" i="17" s="1"/>
  <c r="A12" i="17"/>
  <c r="AC89" i="16"/>
  <c r="B58" i="17" s="1"/>
  <c r="A76" i="17"/>
  <c r="AC121" i="16"/>
  <c r="B90" i="17" s="1"/>
  <c r="AE118" i="16"/>
  <c r="AG43" i="16"/>
  <c r="AF72" i="16"/>
  <c r="AF110" i="16"/>
  <c r="AF89" i="16"/>
  <c r="AB64" i="16"/>
  <c r="AC72" i="16"/>
  <c r="B41" i="17" s="1"/>
  <c r="AG54" i="16"/>
  <c r="AE110" i="16"/>
  <c r="AF121" i="16"/>
  <c r="E90" i="17" s="1"/>
  <c r="AF43" i="16"/>
  <c r="AG107" i="16"/>
  <c r="A90" i="17"/>
  <c r="AF118" i="16"/>
  <c r="AC107" i="16"/>
  <c r="B76" i="17" s="1"/>
  <c r="AG89" i="16"/>
  <c r="AE107" i="16"/>
  <c r="AF51" i="16"/>
  <c r="A20" i="17"/>
  <c r="AG51" i="16"/>
  <c r="AC54" i="16"/>
  <c r="B23" i="17" s="1"/>
  <c r="AD72" i="16"/>
  <c r="AE72" i="16"/>
  <c r="AE51" i="16"/>
  <c r="AG72" i="16"/>
  <c r="AE54" i="16"/>
  <c r="AF54" i="16"/>
  <c r="A23" i="17"/>
  <c r="AC100" i="16"/>
  <c r="B69" i="17" s="1"/>
  <c r="AE100" i="16"/>
  <c r="AF113" i="16"/>
  <c r="A82" i="17"/>
  <c r="AF100" i="16"/>
  <c r="AB44" i="16"/>
  <c r="A13" i="17" s="1"/>
  <c r="AD41" i="16"/>
  <c r="AC41" i="16"/>
  <c r="A10" i="17"/>
  <c r="AE41" i="16"/>
  <c r="AG41" i="16"/>
  <c r="AG56" i="16"/>
  <c r="AG76" i="16"/>
  <c r="AG112" i="16"/>
  <c r="AG85" i="16"/>
  <c r="AG58" i="16"/>
  <c r="AG94" i="16"/>
  <c r="AG121" i="16"/>
  <c r="F90" i="17" s="1"/>
  <c r="AG103" i="16"/>
  <c r="AG82" i="16"/>
  <c r="AG109" i="16"/>
  <c r="AG100" i="16"/>
  <c r="AG118" i="16"/>
  <c r="AG91" i="16"/>
  <c r="AG73" i="16"/>
  <c r="AG101" i="16"/>
  <c r="AG57" i="16"/>
  <c r="AG83" i="16"/>
  <c r="AG119" i="16"/>
  <c r="AG92" i="16"/>
  <c r="AG74" i="16"/>
  <c r="AG110" i="16"/>
  <c r="A41" i="15"/>
  <c r="C41" i="15" s="1"/>
  <c r="A40" i="15"/>
  <c r="C40" i="15" s="1"/>
  <c r="A23" i="15"/>
  <c r="B23" i="15" s="1"/>
  <c r="A36" i="15"/>
  <c r="C36" i="15" s="1"/>
  <c r="A38" i="15"/>
  <c r="C38" i="15" s="1"/>
  <c r="A35" i="15"/>
  <c r="D35" i="15" s="1"/>
  <c r="A31" i="15"/>
  <c r="D31" i="15" s="1"/>
  <c r="A37" i="15"/>
  <c r="D37" i="15" s="1"/>
  <c r="A48" i="15"/>
  <c r="C48" i="15" s="1"/>
  <c r="A52" i="15"/>
  <c r="D52" i="15" s="1"/>
  <c r="A28" i="15"/>
  <c r="B28" i="15" s="1"/>
  <c r="A50" i="15"/>
  <c r="D50" i="15" s="1"/>
  <c r="A30" i="15"/>
  <c r="C30" i="15" s="1"/>
  <c r="A58" i="15"/>
  <c r="B58" i="15" s="1"/>
  <c r="A56" i="15"/>
  <c r="B56" i="15" s="1"/>
  <c r="A67" i="15"/>
  <c r="D67" i="15" s="1"/>
  <c r="A44" i="15"/>
  <c r="B44" i="15" s="1"/>
  <c r="A68" i="15"/>
  <c r="C68" i="15" s="1"/>
  <c r="A51" i="15"/>
  <c r="D51" i="15" s="1"/>
  <c r="A65" i="15"/>
  <c r="B65" i="15" s="1"/>
  <c r="A64" i="15"/>
  <c r="C64" i="15" s="1"/>
  <c r="A10" i="15"/>
  <c r="B10" i="15" s="1"/>
  <c r="A45" i="15"/>
  <c r="B45" i="15" s="1"/>
  <c r="A62" i="15"/>
  <c r="D62" i="15" s="1"/>
  <c r="A13" i="15"/>
  <c r="B13" i="15" s="1"/>
  <c r="A53" i="15"/>
  <c r="D53" i="15" s="1"/>
  <c r="A15" i="15"/>
  <c r="D15" i="15" s="1"/>
  <c r="A25" i="15"/>
  <c r="D25" i="15" s="1"/>
  <c r="A42" i="15"/>
  <c r="C42" i="15" s="1"/>
  <c r="A22" i="15"/>
  <c r="D22" i="15" s="1"/>
  <c r="A26" i="15"/>
  <c r="C26" i="15" s="1"/>
  <c r="A61" i="15"/>
  <c r="D61" i="15" s="1"/>
  <c r="A21" i="15"/>
  <c r="D21" i="15" s="1"/>
  <c r="A34" i="15"/>
  <c r="C34" i="15" s="1"/>
  <c r="A59" i="15"/>
  <c r="B59" i="15" s="1"/>
  <c r="A57" i="15"/>
  <c r="D57" i="15" s="1"/>
  <c r="A60" i="15"/>
  <c r="B60" i="15" s="1"/>
  <c r="A33" i="15"/>
  <c r="C33" i="15" s="1"/>
  <c r="B8" i="15"/>
  <c r="A11" i="15"/>
  <c r="B11" i="15" s="1"/>
  <c r="A46" i="15"/>
  <c r="C46" i="15" s="1"/>
  <c r="A20" i="15"/>
  <c r="B20" i="15" s="1"/>
  <c r="A63" i="15"/>
  <c r="B63" i="15" s="1"/>
  <c r="A14" i="15"/>
  <c r="B14" i="15" s="1"/>
  <c r="A19" i="15"/>
  <c r="C19" i="15" s="1"/>
  <c r="A27" i="15"/>
  <c r="C27" i="15" s="1"/>
  <c r="A55" i="15"/>
  <c r="B55" i="15" s="1"/>
  <c r="A39" i="15"/>
  <c r="C39" i="15" s="1"/>
  <c r="A47" i="15"/>
  <c r="B47" i="15" s="1"/>
  <c r="A12" i="15"/>
  <c r="B12" i="15" s="1"/>
  <c r="A32" i="15"/>
  <c r="D32" i="15" s="1"/>
  <c r="A66" i="15"/>
  <c r="B66" i="15" s="1"/>
  <c r="A9" i="15"/>
  <c r="B9" i="15" s="1"/>
  <c r="A29" i="15"/>
  <c r="B29" i="15" s="1"/>
  <c r="A49" i="15"/>
  <c r="C49" i="15" s="1"/>
  <c r="A54" i="15"/>
  <c r="C54" i="15" s="1"/>
  <c r="A17" i="15"/>
  <c r="C17" i="15" s="1"/>
  <c r="A24" i="15"/>
  <c r="C24" i="15" s="1"/>
  <c r="A16" i="15"/>
  <c r="C16" i="15" s="1"/>
  <c r="A18" i="15"/>
  <c r="B18" i="15" s="1"/>
  <c r="A43" i="15"/>
  <c r="B43" i="15" s="1"/>
  <c r="AD64" i="16" l="1"/>
  <c r="C33" i="17" s="1"/>
  <c r="AG64" i="16"/>
  <c r="AC64" i="16"/>
  <c r="B33" i="17" s="1"/>
  <c r="A33" i="17"/>
  <c r="AF64" i="16"/>
  <c r="AE64" i="16"/>
  <c r="AF44" i="16"/>
  <c r="AG44" i="16"/>
  <c r="AD44" i="16"/>
  <c r="AE44" i="16"/>
  <c r="AC44" i="16"/>
  <c r="D41" i="15"/>
  <c r="B41" i="15"/>
  <c r="B12" i="17"/>
  <c r="B15" i="17"/>
  <c r="B16" i="17"/>
  <c r="B67" i="15"/>
  <c r="C31" i="15"/>
  <c r="B48" i="15"/>
  <c r="C67" i="15"/>
  <c r="D48" i="15"/>
  <c r="B31" i="15"/>
  <c r="B38" i="15"/>
  <c r="D40" i="15"/>
  <c r="D38" i="15"/>
  <c r="B40" i="15"/>
  <c r="D23" i="15"/>
  <c r="C23" i="15"/>
  <c r="B35" i="15"/>
  <c r="B50" i="15"/>
  <c r="B36" i="15"/>
  <c r="C50" i="15"/>
  <c r="D36" i="15"/>
  <c r="C56" i="15"/>
  <c r="C66" i="15"/>
  <c r="B26" i="15"/>
  <c r="C60" i="15"/>
  <c r="D13" i="15"/>
  <c r="D18" i="15"/>
  <c r="C28" i="15"/>
  <c r="D34" i="15"/>
  <c r="D10" i="15"/>
  <c r="D56" i="15"/>
  <c r="C35" i="15"/>
  <c r="C37" i="15"/>
  <c r="B30" i="15"/>
  <c r="B37" i="15"/>
  <c r="B25" i="15"/>
  <c r="B19" i="15"/>
  <c r="C58" i="15"/>
  <c r="D66" i="15"/>
  <c r="C20" i="15"/>
  <c r="D60" i="15"/>
  <c r="B34" i="15"/>
  <c r="C13" i="15"/>
  <c r="C10" i="15"/>
  <c r="C47" i="15"/>
  <c r="D54" i="15"/>
  <c r="D20" i="15"/>
  <c r="D26" i="15"/>
  <c r="D73" i="17"/>
  <c r="D58" i="15"/>
  <c r="D28" i="15"/>
  <c r="B54" i="15"/>
  <c r="C18" i="15"/>
  <c r="D8" i="15"/>
  <c r="C57" i="15"/>
  <c r="B21" i="15"/>
  <c r="C22" i="15"/>
  <c r="D44" i="15"/>
  <c r="B52" i="15"/>
  <c r="D16" i="15"/>
  <c r="C52" i="15"/>
  <c r="D19" i="15"/>
  <c r="D65" i="15"/>
  <c r="C25" i="15"/>
  <c r="C44" i="15"/>
  <c r="C8" i="15"/>
  <c r="C21" i="15"/>
  <c r="B57" i="15"/>
  <c r="B22" i="15"/>
  <c r="C65" i="15"/>
  <c r="D30" i="15"/>
  <c r="C53" i="15"/>
  <c r="C45" i="15"/>
  <c r="D64" i="15"/>
  <c r="B68" i="15"/>
  <c r="D68" i="17"/>
  <c r="D25" i="17"/>
  <c r="D45" i="17"/>
  <c r="D55" i="17"/>
  <c r="C19" i="17"/>
  <c r="C40" i="17"/>
  <c r="D47" i="17"/>
  <c r="F21" i="17"/>
  <c r="F88" i="17"/>
  <c r="C24" i="17"/>
  <c r="F27" i="17"/>
  <c r="C32" i="17"/>
  <c r="B39" i="15"/>
  <c r="B16" i="15"/>
  <c r="B49" i="15"/>
  <c r="D39" i="15"/>
  <c r="D49" i="15"/>
  <c r="E87" i="17"/>
  <c r="D79" i="17"/>
  <c r="D85" i="17"/>
  <c r="C85" i="17"/>
  <c r="F79" i="17"/>
  <c r="D70" i="17"/>
  <c r="D75" i="17"/>
  <c r="E85" i="17"/>
  <c r="C87" i="17"/>
  <c r="F87" i="17"/>
  <c r="D87" i="17"/>
  <c r="F85" i="17"/>
  <c r="F80" i="17"/>
  <c r="D84" i="17"/>
  <c r="E80" i="17"/>
  <c r="E84" i="17"/>
  <c r="C80" i="17"/>
  <c r="D80" i="17"/>
  <c r="F84" i="17"/>
  <c r="E75" i="17"/>
  <c r="E79" i="17"/>
  <c r="C79" i="17"/>
  <c r="F75" i="17"/>
  <c r="F70" i="17"/>
  <c r="C75" i="17"/>
  <c r="C74" i="17"/>
  <c r="E74" i="17"/>
  <c r="C73" i="17"/>
  <c r="D74" i="17"/>
  <c r="E73" i="17"/>
  <c r="F74" i="17"/>
  <c r="C70" i="17"/>
  <c r="E70" i="17"/>
  <c r="F73" i="17"/>
  <c r="D64" i="17"/>
  <c r="E64" i="17"/>
  <c r="C64" i="17"/>
  <c r="E63" i="17"/>
  <c r="C63" i="17"/>
  <c r="D63" i="17"/>
  <c r="F63" i="17"/>
  <c r="C84" i="17"/>
  <c r="F64" i="17"/>
  <c r="D47" i="15"/>
  <c r="D54" i="17"/>
  <c r="C53" i="17"/>
  <c r="D52" i="17"/>
  <c r="F53" i="17"/>
  <c r="F52" i="17"/>
  <c r="E52" i="17"/>
  <c r="F54" i="17"/>
  <c r="C54" i="17"/>
  <c r="D53" i="17"/>
  <c r="E54" i="17"/>
  <c r="E53" i="17"/>
  <c r="C52" i="17"/>
  <c r="E60" i="17"/>
  <c r="C9" i="15"/>
  <c r="D11" i="15"/>
  <c r="C86" i="17"/>
  <c r="C11" i="15"/>
  <c r="C63" i="15"/>
  <c r="D45" i="15"/>
  <c r="D68" i="15"/>
  <c r="D12" i="15"/>
  <c r="B53" i="15"/>
  <c r="B64" i="15"/>
  <c r="D17" i="15"/>
  <c r="D9" i="15"/>
  <c r="B27" i="15"/>
  <c r="C12" i="15"/>
  <c r="E59" i="17"/>
  <c r="B17" i="15"/>
  <c r="D27" i="15"/>
  <c r="D63" i="15"/>
  <c r="E49" i="17"/>
  <c r="F78" i="17"/>
  <c r="D46" i="15"/>
  <c r="D24" i="15"/>
  <c r="C29" i="15"/>
  <c r="B32" i="15"/>
  <c r="D42" i="15"/>
  <c r="D55" i="15"/>
  <c r="B24" i="15"/>
  <c r="D29" i="15"/>
  <c r="C32" i="15"/>
  <c r="B46" i="15"/>
  <c r="B33" i="15"/>
  <c r="D48" i="17"/>
  <c r="D33" i="15"/>
  <c r="C59" i="15"/>
  <c r="B61" i="15"/>
  <c r="B62" i="15"/>
  <c r="D59" i="15"/>
  <c r="C55" i="15"/>
  <c r="C51" i="15"/>
  <c r="B15" i="15"/>
  <c r="D14" i="15"/>
  <c r="C61" i="15"/>
  <c r="B42" i="15"/>
  <c r="C62" i="15"/>
  <c r="B51" i="15"/>
  <c r="C15" i="15"/>
  <c r="C14" i="15"/>
  <c r="F30" i="17"/>
  <c r="E30" i="17"/>
  <c r="C30" i="17"/>
  <c r="D38" i="17"/>
  <c r="C36" i="17"/>
  <c r="D43" i="15"/>
  <c r="C29" i="17"/>
  <c r="E31" i="17"/>
  <c r="C43" i="15"/>
  <c r="E15" i="17"/>
  <c r="E29" i="17"/>
  <c r="D36" i="17"/>
  <c r="E36" i="17"/>
  <c r="D16" i="17"/>
  <c r="D15" i="17"/>
  <c r="F44" i="17"/>
  <c r="F29" i="17"/>
  <c r="C20" i="17"/>
  <c r="C16" i="17"/>
  <c r="F16" i="17"/>
  <c r="D23" i="17"/>
  <c r="F36" i="17"/>
  <c r="D30" i="17"/>
  <c r="D29" i="17"/>
  <c r="F38" i="17"/>
  <c r="E16" i="17"/>
  <c r="F31" i="17"/>
  <c r="D42" i="17"/>
  <c r="C38" i="17"/>
  <c r="D20" i="17"/>
  <c r="E20" i="17"/>
  <c r="C12" i="17"/>
  <c r="D39" i="17"/>
  <c r="C23" i="17"/>
  <c r="E34" i="17"/>
  <c r="D31" i="17"/>
  <c r="C42" i="17"/>
  <c r="F12" i="17"/>
  <c r="F39" i="17"/>
  <c r="C39" i="17"/>
  <c r="F23" i="17"/>
  <c r="F34" i="17"/>
  <c r="D34" i="17"/>
  <c r="F15" i="17"/>
  <c r="C15" i="17"/>
  <c r="F42" i="17"/>
  <c r="E42" i="17"/>
  <c r="E38" i="17"/>
  <c r="F20" i="17"/>
  <c r="E12" i="17"/>
  <c r="D12" i="17"/>
  <c r="E39" i="17"/>
  <c r="E23" i="17"/>
  <c r="C34" i="17"/>
  <c r="C31" i="17"/>
  <c r="F6" i="15" l="1"/>
  <c r="G6" i="15" s="1"/>
  <c r="H6" i="15" s="1"/>
  <c r="I6" i="15" s="1"/>
  <c r="J6" i="15" s="1"/>
  <c r="K6" i="15" s="1"/>
  <c r="L6" i="15" s="1"/>
  <c r="M6" i="15" s="1"/>
  <c r="N6" i="15" s="1"/>
  <c r="O6" i="15" s="1"/>
  <c r="P6" i="15" s="1"/>
  <c r="Q6" i="15" s="1"/>
  <c r="R6" i="15" s="1"/>
  <c r="S6" i="15" s="1"/>
  <c r="B10" i="17"/>
  <c r="B13" i="17"/>
  <c r="B11" i="17"/>
  <c r="B14" i="17"/>
  <c r="C44" i="17"/>
  <c r="C26" i="17"/>
  <c r="F26" i="17"/>
  <c r="D44" i="17"/>
  <c r="C14" i="17"/>
  <c r="E14" i="17"/>
  <c r="E22" i="17"/>
  <c r="D81" i="17"/>
  <c r="D18" i="17"/>
  <c r="E44" i="17"/>
  <c r="D14" i="17"/>
  <c r="F14" i="17"/>
  <c r="D26" i="17"/>
  <c r="E26" i="17"/>
  <c r="F46" i="17"/>
  <c r="C22" i="17"/>
  <c r="F18" i="17"/>
  <c r="F81" i="17"/>
  <c r="E81" i="17"/>
  <c r="C18" i="17"/>
  <c r="F22" i="17"/>
  <c r="E18" i="17"/>
  <c r="D19" i="17"/>
  <c r="D22" i="17"/>
  <c r="C81" i="17"/>
  <c r="F24" i="17"/>
  <c r="E37" i="17"/>
  <c r="F28" i="17"/>
  <c r="C37" i="17"/>
  <c r="D28" i="17"/>
  <c r="E28" i="17"/>
  <c r="D24" i="17"/>
  <c r="E51" i="17"/>
  <c r="F40" i="17"/>
  <c r="E10" i="17"/>
  <c r="E24" i="17"/>
  <c r="F32" i="17"/>
  <c r="E35" i="17"/>
  <c r="D21" i="17"/>
  <c r="D37" i="17"/>
  <c r="F37" i="17"/>
  <c r="F41" i="17"/>
  <c r="C28" i="17"/>
  <c r="E41" i="17"/>
  <c r="E45" i="17"/>
  <c r="C45" i="17"/>
  <c r="C11" i="17"/>
  <c r="D35" i="17"/>
  <c r="E11" i="17"/>
  <c r="C47" i="17"/>
  <c r="E68" i="17"/>
  <c r="F11" i="17"/>
  <c r="F13" i="17"/>
  <c r="E46" i="17"/>
  <c r="C46" i="17"/>
  <c r="F50" i="17"/>
  <c r="C50" i="17"/>
  <c r="E50" i="17"/>
  <c r="D46" i="17"/>
  <c r="C35" i="17"/>
  <c r="D11" i="17"/>
  <c r="F35" i="17"/>
  <c r="C68" i="17"/>
  <c r="F68" i="17"/>
  <c r="D50" i="17"/>
  <c r="C21" i="17"/>
  <c r="E62" i="17"/>
  <c r="C72" i="17"/>
  <c r="E21" i="17"/>
  <c r="D41" i="17"/>
  <c r="C62" i="17"/>
  <c r="C41" i="17"/>
  <c r="F62" i="17"/>
  <c r="D62" i="17"/>
  <c r="D13" i="17"/>
  <c r="E32" i="17"/>
  <c r="E88" i="17"/>
  <c r="D72" i="17"/>
  <c r="C13" i="17"/>
  <c r="D40" i="17"/>
  <c r="E40" i="17"/>
  <c r="C88" i="17"/>
  <c r="D88" i="17"/>
  <c r="F72" i="17"/>
  <c r="D32" i="17"/>
  <c r="E13" i="17"/>
  <c r="E72" i="17"/>
  <c r="C27" i="17"/>
  <c r="D43" i="17"/>
  <c r="E19" i="17"/>
  <c r="E27" i="17"/>
  <c r="F19" i="17"/>
  <c r="C51" i="17"/>
  <c r="F51" i="17"/>
  <c r="C43" i="17"/>
  <c r="D27" i="17"/>
  <c r="F47" i="17"/>
  <c r="D51" i="17"/>
  <c r="F43" i="17"/>
  <c r="E43" i="17"/>
  <c r="E47" i="17"/>
  <c r="D33" i="17"/>
  <c r="E55" i="17"/>
  <c r="E25" i="17"/>
  <c r="C10" i="17"/>
  <c r="F33" i="17"/>
  <c r="F10" i="17"/>
  <c r="D10" i="17"/>
  <c r="F55" i="17"/>
  <c r="C58" i="17"/>
  <c r="F58" i="17"/>
  <c r="D58" i="17"/>
  <c r="E33" i="17"/>
  <c r="F45" i="17"/>
  <c r="E58" i="17"/>
  <c r="F25" i="17"/>
  <c r="C25" i="17"/>
  <c r="C55" i="17"/>
  <c r="F48" i="17"/>
  <c r="E89" i="17"/>
  <c r="D77" i="17"/>
  <c r="F76" i="17"/>
  <c r="C89" i="17"/>
  <c r="F89" i="17"/>
  <c r="D61" i="17"/>
  <c r="E77" i="17"/>
  <c r="F61" i="17"/>
  <c r="D89" i="17"/>
  <c r="E57" i="17"/>
  <c r="D78" i="17"/>
  <c r="C76" i="17"/>
  <c r="F86" i="17"/>
  <c r="D86" i="17"/>
  <c r="E86" i="17"/>
  <c r="C77" i="17"/>
  <c r="E82" i="17"/>
  <c r="F82" i="17"/>
  <c r="D82" i="17"/>
  <c r="E83" i="17"/>
  <c r="C82" i="17"/>
  <c r="F77" i="17"/>
  <c r="D76" i="17"/>
  <c r="C83" i="17"/>
  <c r="D83" i="17"/>
  <c r="F83" i="17"/>
  <c r="C69" i="17"/>
  <c r="E76" i="17"/>
  <c r="C78" i="17"/>
  <c r="E78" i="17"/>
  <c r="E66" i="17"/>
  <c r="C71" i="17"/>
  <c r="D66" i="17"/>
  <c r="D71" i="17"/>
  <c r="E71" i="17"/>
  <c r="F71" i="17"/>
  <c r="D69" i="17"/>
  <c r="E61" i="17"/>
  <c r="F65" i="17"/>
  <c r="D67" i="17"/>
  <c r="E67" i="17"/>
  <c r="E69" i="17"/>
  <c r="C65" i="17"/>
  <c r="F66" i="17"/>
  <c r="F67" i="17"/>
  <c r="C67" i="17"/>
  <c r="F69" i="17"/>
  <c r="D65" i="17"/>
  <c r="E65" i="17"/>
  <c r="C60" i="17"/>
  <c r="C66" i="17"/>
  <c r="C61" i="17"/>
  <c r="D60" i="17"/>
  <c r="F60" i="17"/>
  <c r="D57" i="17"/>
  <c r="E48" i="17"/>
  <c r="C57" i="17"/>
  <c r="F57" i="17"/>
  <c r="C56" i="17"/>
  <c r="C59" i="17"/>
  <c r="E56" i="17"/>
  <c r="F56" i="17"/>
  <c r="D56" i="17"/>
  <c r="D59" i="17"/>
  <c r="F59" i="17"/>
  <c r="F49" i="17"/>
  <c r="C49" i="17"/>
  <c r="D49" i="17"/>
  <c r="C48" i="17"/>
  <c r="AF40" i="16"/>
  <c r="E9" i="17" s="1"/>
  <c r="AG40" i="16"/>
  <c r="F9" i="17" s="1"/>
  <c r="AE40" i="16"/>
  <c r="D9" i="17" s="1"/>
  <c r="B9" i="17"/>
  <c r="AD40" i="16"/>
  <c r="C9" i="17" s="1"/>
  <c r="D7" i="17" l="1"/>
  <c r="F7" i="17"/>
  <c r="E7" i="17"/>
</calcChain>
</file>

<file path=xl/sharedStrings.xml><?xml version="1.0" encoding="utf-8"?>
<sst xmlns="http://schemas.openxmlformats.org/spreadsheetml/2006/main" count="1775" uniqueCount="989">
  <si>
    <t>NOMBRE</t>
  </si>
  <si>
    <t>TITULACIÓN</t>
  </si>
  <si>
    <t>SEGUNDO
APELLIDO</t>
  </si>
  <si>
    <t>PRIMER
APELLIDO</t>
  </si>
  <si>
    <t>NOMBRE O RAZÓN SOCIAL</t>
  </si>
  <si>
    <t>IMPORTE
SUBCONTRATACIÓN</t>
  </si>
  <si>
    <t>TOTAL</t>
  </si>
  <si>
    <t>COSTE</t>
  </si>
  <si>
    <t>PROYECTO:</t>
  </si>
  <si>
    <t>Duración Actividad 1:</t>
  </si>
  <si>
    <t>meses.</t>
  </si>
  <si>
    <t>ACRÓNIMO
SUBCONTRACIÓN</t>
  </si>
  <si>
    <t>II</t>
  </si>
  <si>
    <t>DE</t>
  </si>
  <si>
    <t>IMPORTE</t>
  </si>
  <si>
    <t>SUBTAREA 1.1</t>
  </si>
  <si>
    <t>SUBTAREA</t>
  </si>
  <si>
    <t>SUBTAREA 1.2</t>
  </si>
  <si>
    <t>SUBTAREA 1.3</t>
  </si>
  <si>
    <t>SUBTAREA 1.4</t>
  </si>
  <si>
    <t>SUBTAREA 1.5</t>
  </si>
  <si>
    <t>SUBTAREA 2.2</t>
  </si>
  <si>
    <t>SUBTAREA 2.3</t>
  </si>
  <si>
    <t>SUBTAREA 2.4</t>
  </si>
  <si>
    <t>SUBTAREA 2.5</t>
  </si>
  <si>
    <t>SUBTAREA 2.1</t>
  </si>
  <si>
    <t>SUBTAREA 3.1</t>
  </si>
  <si>
    <t>SUBTAREA 3.2</t>
  </si>
  <si>
    <t>SUBTAREA 3.3</t>
  </si>
  <si>
    <t>SUBTAREA 3.4</t>
  </si>
  <si>
    <t>SUBTAREA 3.5</t>
  </si>
  <si>
    <t>SUBTAREA 4.1</t>
  </si>
  <si>
    <t>SUBTAREA 4.2</t>
  </si>
  <si>
    <t>SUBTAREA 4.3</t>
  </si>
  <si>
    <t>SUBTAREA 4.4</t>
  </si>
  <si>
    <t>SUBTAREA 4.5</t>
  </si>
  <si>
    <t>Duración Actividad 5:</t>
  </si>
  <si>
    <t>Duración Actividad 4:</t>
  </si>
  <si>
    <t>SUBTAREA 5.1</t>
  </si>
  <si>
    <t>SUBTAREA 5.2</t>
  </si>
  <si>
    <t>SUBTAREA 5.3</t>
  </si>
  <si>
    <t>SUBTAREA 5.4</t>
  </si>
  <si>
    <t>SUBTAREA 5.5</t>
  </si>
  <si>
    <t>Duración Actividad 6:</t>
  </si>
  <si>
    <t>SUBTAREA 6.1</t>
  </si>
  <si>
    <t>SUBTAREA 6.2</t>
  </si>
  <si>
    <t>SUBTAREA 6.3</t>
  </si>
  <si>
    <t>SUBTAREA 6.4</t>
  </si>
  <si>
    <t>SUBTAREA 6.5</t>
  </si>
  <si>
    <t>Duración Actividad 7:</t>
  </si>
  <si>
    <t>SUBTAREA 7.1</t>
  </si>
  <si>
    <t>SUBTAREA 7.2</t>
  </si>
  <si>
    <t>SUBTAREA 7.3</t>
  </si>
  <si>
    <t>SUBTAREA 7.4</t>
  </si>
  <si>
    <t>SUBTAREA 7.5</t>
  </si>
  <si>
    <t>Duración Actividad 8:</t>
  </si>
  <si>
    <t>SUBTAREA 8.1</t>
  </si>
  <si>
    <t>SUBTAREA 8.2</t>
  </si>
  <si>
    <t>SUBTAREA 8.3</t>
  </si>
  <si>
    <t>SUBTAREA 8.4</t>
  </si>
  <si>
    <t>SUBTAREA 8.5</t>
  </si>
  <si>
    <t>Duración Actividad 3:</t>
  </si>
  <si>
    <t>Duración Actividad 9:</t>
  </si>
  <si>
    <t>SUBTAREA 9.1</t>
  </si>
  <si>
    <t>SUBTAREA 9.2</t>
  </si>
  <si>
    <t>SUBTAREA 9.3</t>
  </si>
  <si>
    <t>SUBTAREA 9.4</t>
  </si>
  <si>
    <t>SUBTAREA 9.5</t>
  </si>
  <si>
    <t>Duración Actividad 10:</t>
  </si>
  <si>
    <t>SUBTAREA 10.1</t>
  </si>
  <si>
    <t>SUBTAREA 10.2</t>
  </si>
  <si>
    <t>SUBTAREA 10.3</t>
  </si>
  <si>
    <t>SUBTAREA 10.4</t>
  </si>
  <si>
    <t>SUBTAREA 10.5</t>
  </si>
  <si>
    <t>TIPO</t>
  </si>
  <si>
    <t>INVESTIGACIÓN</t>
  </si>
  <si>
    <t>DESARROLLO</t>
  </si>
  <si>
    <t>INDUSTRIAL</t>
  </si>
  <si>
    <t>EXPERIMENTAL</t>
  </si>
  <si>
    <t>Inicio</t>
  </si>
  <si>
    <t>ACTIVIDAD O</t>
  </si>
  <si>
    <t>MES</t>
  </si>
  <si>
    <t>FINAL</t>
  </si>
  <si>
    <t>DURACIÓN EN MESES</t>
  </si>
  <si>
    <t>DESCRIPCIÓN</t>
  </si>
  <si>
    <t>ACTIVIDAD</t>
  </si>
  <si>
    <t>Final</t>
  </si>
  <si>
    <t>Duración</t>
  </si>
  <si>
    <t>SUBTAREA X.1</t>
  </si>
  <si>
    <t>II/DE</t>
  </si>
  <si>
    <t>SUBTAREA X.5</t>
  </si>
  <si>
    <t>SUBTAREA X.4</t>
  </si>
  <si>
    <t>SUBTAREA X.3</t>
  </si>
  <si>
    <t>SUBTAREA X.2</t>
  </si>
  <si>
    <t>ACTIVIDAD 1</t>
  </si>
  <si>
    <t>ACTIVIDAD 2</t>
  </si>
  <si>
    <t>ACTIVIDAD 3</t>
  </si>
  <si>
    <t>ACTIVIDAD 4</t>
  </si>
  <si>
    <t>ACTIVIDAD 5</t>
  </si>
  <si>
    <t>ACTIVIDAD 6</t>
  </si>
  <si>
    <t>ACTIVIDAD 7</t>
  </si>
  <si>
    <t>ACTIVIDAD 8</t>
  </si>
  <si>
    <t>ACTIVIDAD 9</t>
  </si>
  <si>
    <t>ACTIVIDAD 10</t>
  </si>
  <si>
    <t>PATENTES ACT 1</t>
  </si>
  <si>
    <t>PATENTES ACT 2</t>
  </si>
  <si>
    <t>PATENTES ACT 3</t>
  </si>
  <si>
    <t>PATENTES ACT 4</t>
  </si>
  <si>
    <t>PATENTES ACT 5</t>
  </si>
  <si>
    <t>PATENTES ACT 6</t>
  </si>
  <si>
    <t>PATENTES ACT 7</t>
  </si>
  <si>
    <t>PATENTES ACT 8</t>
  </si>
  <si>
    <t>PATENTES ACT 9</t>
  </si>
  <si>
    <t>PATENTES ACT 10</t>
  </si>
  <si>
    <t>Texto</t>
  </si>
  <si>
    <t>€ II</t>
  </si>
  <si>
    <t>€ DE</t>
  </si>
  <si>
    <t>€ TOTAL</t>
  </si>
  <si>
    <t>Tipo</t>
  </si>
  <si>
    <t>RESUMEN FINAL</t>
  </si>
  <si>
    <t>CRONOGRAMA</t>
  </si>
  <si>
    <t>PERSONAL DE LA EMPRESA QUE PARTICIPA EN EL PROYECTO</t>
  </si>
  <si>
    <t>COLABORACIONES EXT ACT 1</t>
  </si>
  <si>
    <t>COLABORACIONES EXT ACT 2</t>
  </si>
  <si>
    <t>COLABORACIONES EXT ACT 3</t>
  </si>
  <si>
    <t>COLABORACIONES EXT ACT 4</t>
  </si>
  <si>
    <t>COLABORACIONES EXT ACT 5</t>
  </si>
  <si>
    <t>COLABORACIONES EXT ACT 6</t>
  </si>
  <si>
    <t>COLABORACIONES EXT ACT 7</t>
  </si>
  <si>
    <t>COLABORACIONES EXT ACT 8</t>
  </si>
  <si>
    <t>COLABORACIONES EXT ACT 9</t>
  </si>
  <si>
    <t>COLABORACIONES EXT ACT 10</t>
  </si>
  <si>
    <t>COLABORACIONES EXTERNAS EN EL PROYECTO (INVESTIGACIÓN CONTRACTUAL Y CONOCIMIENTOS)</t>
  </si>
  <si>
    <t xml:space="preserve">INSTRUCCIONES PARA CUMPLIMENTAR EL PRESUPUESTO DEL PROYECTO DE I+D PARA EL QUE SE SOLICITA LA AYUDA </t>
  </si>
  <si>
    <t>GENERAL</t>
  </si>
  <si>
    <t>PESTAÑA “PERSONAL”</t>
  </si>
  <si>
    <r>
      <t>1.</t>
    </r>
    <r>
      <rPr>
        <sz val="7"/>
        <color theme="1"/>
        <rFont val="Times New Roman"/>
        <family val="1"/>
      </rPr>
      <t xml:space="preserve">       </t>
    </r>
    <r>
      <rPr>
        <sz val="11"/>
        <color theme="1"/>
        <rFont val="Calibri"/>
        <family val="2"/>
        <scheme val="minor"/>
      </rPr>
      <t>Introducir el nombre o razón social del beneficiario.</t>
    </r>
  </si>
  <si>
    <r>
      <t>2.</t>
    </r>
    <r>
      <rPr>
        <sz val="7"/>
        <color theme="1"/>
        <rFont val="Times New Roman"/>
        <family val="1"/>
      </rPr>
      <t xml:space="preserve">       </t>
    </r>
    <r>
      <rPr>
        <sz val="11"/>
        <color theme="1"/>
        <rFont val="Calibri"/>
        <family val="2"/>
        <scheme val="minor"/>
      </rPr>
      <t>Introducir el título del proyecto.</t>
    </r>
  </si>
  <si>
    <r>
      <t>a.</t>
    </r>
    <r>
      <rPr>
        <sz val="7"/>
        <color theme="1"/>
        <rFont val="Times New Roman"/>
        <family val="1"/>
      </rPr>
      <t xml:space="preserve">       </t>
    </r>
    <r>
      <rPr>
        <sz val="11"/>
        <color theme="1"/>
        <rFont val="Calibri"/>
        <family val="2"/>
        <scheme val="minor"/>
      </rPr>
      <t>Nombre, primer apellido y segundo apellido.</t>
    </r>
  </si>
  <si>
    <r>
      <t>c.</t>
    </r>
    <r>
      <rPr>
        <sz val="7"/>
        <color theme="1"/>
        <rFont val="Times New Roman"/>
        <family val="1"/>
      </rPr>
      <t xml:space="preserve">       </t>
    </r>
    <r>
      <rPr>
        <sz val="11"/>
        <color theme="1"/>
        <rFont val="Calibri"/>
        <family val="2"/>
        <scheme val="minor"/>
      </rPr>
      <t>Coste hora empresa: se calculará de acuerdo con la siguiente fórmula:</t>
    </r>
  </si>
  <si>
    <t>donde:</t>
  </si>
  <si>
    <t>X: retribuciones satisfechas al empleado en el ejercicio de acuerdo con sus nóminas y conceptos incluidos en el convenio que le corresponda.</t>
  </si>
  <si>
    <t>Y: cuota patronal anual satisfecha a la Seguridad Social por este empleado durante el ejercicio. Ésta se calculará atendiendo al sumatorio de la base de cotización (expresada en los modelos TC2 debidamente identificada) multiplicada por el coeficiente final resultante de la aportación de la empresa a la Seguridad Social por este empleado.</t>
  </si>
  <si>
    <t>H: cómputo anual de la jornada del empleado según convenio de aplicación.</t>
  </si>
  <si>
    <r>
      <t>4.</t>
    </r>
    <r>
      <rPr>
        <sz val="7"/>
        <color theme="1"/>
        <rFont val="Times New Roman"/>
        <family val="1"/>
      </rPr>
      <t xml:space="preserve">       </t>
    </r>
    <r>
      <rPr>
        <sz val="11"/>
        <color theme="1"/>
        <rFont val="Calibri"/>
        <family val="2"/>
        <scheme val="minor"/>
      </rPr>
      <t>En el caso de que se fuese a realizar una nueva contratación para la ejecución del proyecto se deberá utilizar la siguiente codificación:</t>
    </r>
  </si>
  <si>
    <r>
      <t>a.</t>
    </r>
    <r>
      <rPr>
        <sz val="7"/>
        <color theme="1"/>
        <rFont val="Times New Roman"/>
        <family val="1"/>
      </rPr>
      <t xml:space="preserve">       </t>
    </r>
    <r>
      <rPr>
        <sz val="11"/>
        <color theme="1"/>
        <rFont val="Calibri"/>
        <family val="2"/>
        <scheme val="minor"/>
      </rPr>
      <t>NOMBRE: AAA; PRIMER APELLIDO: 1A ; SEGUNDO APELLIDO: 2A.</t>
    </r>
  </si>
  <si>
    <r>
      <t>b.</t>
    </r>
    <r>
      <rPr>
        <sz val="7"/>
        <color theme="1"/>
        <rFont val="Times New Roman"/>
        <family val="1"/>
      </rPr>
      <t xml:space="preserve">       </t>
    </r>
    <r>
      <rPr>
        <sz val="11"/>
        <color theme="1"/>
        <rFont val="Calibri"/>
        <family val="2"/>
        <scheme val="minor"/>
      </rPr>
      <t>NOMBRE: BBB; PRIMER APELLIDO: 1B ; SEGUNDO APELLIDO: 2B.</t>
    </r>
  </si>
  <si>
    <r>
      <t>c.</t>
    </r>
    <r>
      <rPr>
        <sz val="7"/>
        <color theme="1"/>
        <rFont val="Times New Roman"/>
        <family val="1"/>
      </rPr>
      <t xml:space="preserve">       </t>
    </r>
    <r>
      <rPr>
        <sz val="11"/>
        <color theme="1"/>
        <rFont val="Calibri"/>
        <family val="2"/>
        <scheme val="minor"/>
      </rPr>
      <t>…</t>
    </r>
  </si>
  <si>
    <t>PESTAÑA “COLABORACIONES EXTERNAS”</t>
  </si>
  <si>
    <r>
      <t>1.</t>
    </r>
    <r>
      <rPr>
        <sz val="7"/>
        <color theme="1"/>
        <rFont val="Times New Roman"/>
        <family val="1"/>
      </rPr>
      <t xml:space="preserve">       </t>
    </r>
    <r>
      <rPr>
        <sz val="11"/>
        <color theme="1"/>
        <rFont val="Calibri"/>
        <family val="2"/>
        <scheme val="minor"/>
      </rPr>
      <t>Introducir el nombre o razón social de la subcontratación.</t>
    </r>
  </si>
  <si>
    <t>PESTAÑA “ACTIVIDAD X”</t>
  </si>
  <si>
    <r>
      <t>a.</t>
    </r>
    <r>
      <rPr>
        <sz val="7"/>
        <color theme="1"/>
        <rFont val="Times New Roman"/>
        <family val="1"/>
      </rPr>
      <t xml:space="preserve">       </t>
    </r>
    <r>
      <rPr>
        <sz val="11"/>
        <color theme="1"/>
        <rFont val="Calibri"/>
        <family val="2"/>
        <scheme val="minor"/>
      </rPr>
      <t>Si la actividad tiene una duración superior a seis meses se darán de alta dos actividades consecutivas: “ACTIVIDAD X-Primera parte” y “ACTIVIDAD X- Segunda parte”.</t>
    </r>
  </si>
  <si>
    <r>
      <t>c.</t>
    </r>
    <r>
      <rPr>
        <sz val="7"/>
        <color theme="1"/>
        <rFont val="Times New Roman"/>
        <family val="1"/>
      </rPr>
      <t xml:space="preserve">       </t>
    </r>
    <r>
      <rPr>
        <sz val="11"/>
        <color theme="1"/>
        <rFont val="Calibri"/>
        <family val="2"/>
        <scheme val="minor"/>
      </rPr>
      <t>Cuando se están cumplimentando los números de mes de inicio y mes de finalización de la actividad aparecen distintos mensajes en color rojo:</t>
    </r>
  </si>
  <si>
    <r>
      <rPr>
        <sz val="11"/>
        <color theme="1"/>
        <rFont val="Calibri"/>
        <family val="2"/>
        <scheme val="minor"/>
      </rPr>
      <t>i.</t>
    </r>
    <r>
      <rPr>
        <sz val="7"/>
        <color theme="1"/>
        <rFont val="Times New Roman"/>
        <family val="1"/>
      </rPr>
      <t xml:space="preserve">      </t>
    </r>
    <r>
      <rPr>
        <sz val="11"/>
        <color theme="1"/>
        <rFont val="Calibri"/>
        <family val="2"/>
        <scheme val="minor"/>
      </rPr>
      <t>Si solamente se rellena la casilla correspondiente al número de mes de inicio o final entonces aparece un mensaje en color rojo indicando esa incidencia y, adicionalmente, en la casilla correspondiente a la duración de la actividad se rellena con la advertencia “SUBSANAR”.</t>
    </r>
  </si>
  <si>
    <r>
      <rPr>
        <sz val="11"/>
        <color theme="1"/>
        <rFont val="Calibri"/>
        <family val="2"/>
        <scheme val="minor"/>
      </rPr>
      <t>ii.</t>
    </r>
    <r>
      <rPr>
        <sz val="7"/>
        <color theme="1"/>
        <rFont val="Times New Roman"/>
        <family val="1"/>
      </rPr>
      <t xml:space="preserve">      </t>
    </r>
    <r>
      <rPr>
        <sz val="11"/>
        <color theme="1"/>
        <rFont val="Calibri"/>
        <family val="2"/>
        <scheme val="minor"/>
      </rPr>
      <t>En el caso de que se introduzca una combinación de números tal que el número de mes de finalización de la actividad sea anterior al número de mes de inicio de la actividad entonces en la casilla correspondiente a la duración de la actividad se rellena con la advertencia “ERROR”.</t>
    </r>
  </si>
  <si>
    <r>
      <t>a.</t>
    </r>
    <r>
      <rPr>
        <sz val="7"/>
        <color theme="1"/>
        <rFont val="Times New Roman"/>
        <family val="1"/>
      </rPr>
      <t xml:space="preserve">       </t>
    </r>
    <r>
      <rPr>
        <sz val="11"/>
        <color theme="1"/>
        <rFont val="Calibri"/>
        <family val="2"/>
        <scheme val="minor"/>
      </rPr>
      <t>En primer lugar, se seleccionará el acrónimo correspondiente a la entidad.</t>
    </r>
  </si>
  <si>
    <r>
      <t>a.</t>
    </r>
    <r>
      <rPr>
        <sz val="7"/>
        <color theme="1"/>
        <rFont val="Times New Roman"/>
        <family val="1"/>
      </rPr>
      <t xml:space="preserve">       </t>
    </r>
    <r>
      <rPr>
        <sz val="11"/>
        <color theme="1"/>
        <rFont val="Calibri"/>
        <family val="2"/>
        <scheme val="minor"/>
      </rPr>
      <t>En primer lugar, se rellenará el nombre de la patente.</t>
    </r>
  </si>
  <si>
    <t>coste/hora trabajador= (X+Y) / H</t>
  </si>
  <si>
    <t>Duración máxima proyecto</t>
  </si>
  <si>
    <t>meses</t>
  </si>
  <si>
    <t>C.A.F.
(según RNT
TGSS)</t>
  </si>
  <si>
    <r>
      <rPr>
        <b/>
        <sz val="8"/>
        <rFont val="Arial"/>
        <family val="2"/>
      </rPr>
      <t>-. NOMBRE:</t>
    </r>
    <r>
      <rPr>
        <sz val="8"/>
        <rFont val="Arial"/>
        <family val="2"/>
      </rPr>
      <t xml:space="preserve"> AAA; </t>
    </r>
    <r>
      <rPr>
        <b/>
        <sz val="8"/>
        <rFont val="Arial"/>
        <family val="2"/>
      </rPr>
      <t>1er APELLIDO:</t>
    </r>
    <r>
      <rPr>
        <sz val="8"/>
        <rFont val="Arial"/>
        <family val="2"/>
      </rPr>
      <t xml:space="preserve"> 1A; </t>
    </r>
    <r>
      <rPr>
        <b/>
        <sz val="8"/>
        <rFont val="Arial"/>
        <family val="2"/>
      </rPr>
      <t>2o APELLIDO:</t>
    </r>
    <r>
      <rPr>
        <sz val="8"/>
        <rFont val="Arial"/>
        <family val="2"/>
      </rPr>
      <t xml:space="preserve"> 2A.</t>
    </r>
  </si>
  <si>
    <r>
      <rPr>
        <b/>
        <sz val="8"/>
        <rFont val="Arial"/>
        <family val="2"/>
      </rPr>
      <t>-. NOMBRE:</t>
    </r>
    <r>
      <rPr>
        <sz val="8"/>
        <rFont val="Arial"/>
        <family val="2"/>
      </rPr>
      <t xml:space="preserve"> BBB; </t>
    </r>
    <r>
      <rPr>
        <b/>
        <sz val="8"/>
        <rFont val="Arial"/>
        <family val="2"/>
      </rPr>
      <t>1er APELLIDO:</t>
    </r>
    <r>
      <rPr>
        <sz val="8"/>
        <rFont val="Arial"/>
        <family val="2"/>
      </rPr>
      <t xml:space="preserve"> 1B; </t>
    </r>
    <r>
      <rPr>
        <b/>
        <sz val="8"/>
        <rFont val="Arial"/>
        <family val="2"/>
      </rPr>
      <t>2o APELLIDO:</t>
    </r>
    <r>
      <rPr>
        <sz val="8"/>
        <rFont val="Arial"/>
        <family val="2"/>
      </rPr>
      <t xml:space="preserve"> 2B y así sucesivamente.</t>
    </r>
  </si>
  <si>
    <t>PERSONAL</t>
  </si>
  <si>
    <t>COLABORACIONES EXTERNAS</t>
  </si>
  <si>
    <t>TRABAJADOR</t>
  </si>
  <si>
    <t>C.A.F.</t>
  </si>
  <si>
    <t>HORAS</t>
  </si>
  <si>
    <t>Costes indirectos</t>
  </si>
  <si>
    <t>INTENSIDAD (%)</t>
  </si>
  <si>
    <t>%</t>
  </si>
  <si>
    <t>-. COLABORACIONES EXTERNAS ACTIVIDAD 1</t>
  </si>
  <si>
    <t>-. ADQUISICIÓN DE PATENTES ACTIVIDAD 1</t>
  </si>
  <si>
    <t>TIPO
(II/DE)</t>
  </si>
  <si>
    <t>ACRÓNIMO
COLABORACIÓN EXTERNA</t>
  </si>
  <si>
    <t>TÍTULO
ACTIVIDAD 1</t>
  </si>
  <si>
    <t>IDENTIFICACIÓN PATENTE</t>
  </si>
  <si>
    <t>TIPO (II/DE)</t>
  </si>
  <si>
    <t>COSTE/HORA
EMPRESA
(€/h)</t>
  </si>
  <si>
    <t>COSTES INDIRECTOS PERSONAL</t>
  </si>
  <si>
    <t>ADQUISICIÓN DE PATENTES</t>
  </si>
  <si>
    <t>RESUMEN COSTE ACTIVIDAD 1</t>
  </si>
  <si>
    <t>-.COSTE DE PERSONAL</t>
  </si>
  <si>
    <t>DATOS SOLICITANTE</t>
  </si>
  <si>
    <t>Año convocatoria</t>
  </si>
  <si>
    <t>% EXPORTACIONES</t>
  </si>
  <si>
    <t>% VENTA NACIONALES</t>
  </si>
  <si>
    <t>% VENTAS TOTALES</t>
  </si>
  <si>
    <t>PRODUCTO</t>
  </si>
  <si>
    <t>TOTAL VENTAS (€)</t>
  </si>
  <si>
    <t>ACRÓNIMO:</t>
  </si>
  <si>
    <t>SOLICITANTE:</t>
  </si>
  <si>
    <t>PEQUEÑA(%)</t>
  </si>
  <si>
    <t>MEDIANA (%)</t>
  </si>
  <si>
    <t>GRANDE (%)</t>
  </si>
  <si>
    <t>COL_EXT</t>
  </si>
  <si>
    <t>ACRONIMO_PERSONAL</t>
  </si>
  <si>
    <r>
      <rPr>
        <b/>
        <sz val="8"/>
        <rFont val="Arial"/>
        <family val="2"/>
      </rPr>
      <t>(1) NUEVAS CONTRATACIONES:</t>
    </r>
    <r>
      <rPr>
        <sz val="8"/>
        <rFont val="Arial"/>
        <family val="2"/>
      </rPr>
      <t xml:space="preserve"> en el caso de que se fuese a realizar una nueva contratación para la ejecución del proyecto se deberá indicar:</t>
    </r>
  </si>
  <si>
    <t>Patente 1</t>
  </si>
  <si>
    <t>Máximo coste/hora</t>
  </si>
  <si>
    <t>€/hora</t>
  </si>
  <si>
    <t>DATOS CONVOCATORIA:</t>
  </si>
  <si>
    <t>TÍTULO
ACTIVIDAD 2</t>
  </si>
  <si>
    <t>-. COLABORACIONES EXTERNAS ACTIVIDAD 2</t>
  </si>
  <si>
    <t>RESUMEN COSTE ACTIVIDAD 2</t>
  </si>
  <si>
    <t>-. ADQUISICIÓN DE PATENTES ACTIVIDAD 2</t>
  </si>
  <si>
    <t>TÍTULO
ACTIVIDAD 3</t>
  </si>
  <si>
    <t>RESUMEN COSTE ACTIVIDAD 3</t>
  </si>
  <si>
    <t>-. COLABORACIONES EXTERNAS ACTIVIDAD 3</t>
  </si>
  <si>
    <t>-. ADQUISICIÓN DE PATENTES ACTIVIDAD 3</t>
  </si>
  <si>
    <t>Coste personal II</t>
  </si>
  <si>
    <t>Indirectos II</t>
  </si>
  <si>
    <t>Patentes II</t>
  </si>
  <si>
    <t>Col ext II</t>
  </si>
  <si>
    <t>Total II</t>
  </si>
  <si>
    <t>Coste personal DE</t>
  </si>
  <si>
    <t>Indirectos DE</t>
  </si>
  <si>
    <t>Col ext DE</t>
  </si>
  <si>
    <t>Patentes DE</t>
  </si>
  <si>
    <t>Total DE</t>
  </si>
  <si>
    <t>Coste personal TOTAL</t>
  </si>
  <si>
    <t>Indirectos TOTAL</t>
  </si>
  <si>
    <t>Col ext TOTAL</t>
  </si>
  <si>
    <t>Patentes TOTAL</t>
  </si>
  <si>
    <t>TOTAL ACTIVIDAD</t>
  </si>
  <si>
    <t>Col ext 1</t>
  </si>
  <si>
    <t>Tipo col ext 1</t>
  </si>
  <si>
    <t>Importe col ext 1</t>
  </si>
  <si>
    <t>Col ext 2</t>
  </si>
  <si>
    <t>Tipo col ext 2</t>
  </si>
  <si>
    <t>Importe col ext 2</t>
  </si>
  <si>
    <t>Col ext 3</t>
  </si>
  <si>
    <t>Tipo col ext 3</t>
  </si>
  <si>
    <t>Importe col ext 3</t>
  </si>
  <si>
    <t>Col ext 4</t>
  </si>
  <si>
    <t>Tipo col ext 4</t>
  </si>
  <si>
    <t>Importe col ext 4</t>
  </si>
  <si>
    <t>Col ext 5</t>
  </si>
  <si>
    <t>Tipo col ext 5</t>
  </si>
  <si>
    <t>Importe col ext 5</t>
  </si>
  <si>
    <t>Tipo patente 1</t>
  </si>
  <si>
    <t>Importe patente 1</t>
  </si>
  <si>
    <t>Patente 2</t>
  </si>
  <si>
    <t>Tipo patente 2</t>
  </si>
  <si>
    <t>Importe patente 2</t>
  </si>
  <si>
    <t>TOTAL COL EXT</t>
  </si>
  <si>
    <t>TOTAL PATENTES</t>
  </si>
  <si>
    <t>T1-X1</t>
  </si>
  <si>
    <t>T2-X1</t>
  </si>
  <si>
    <t>T3-X1</t>
  </si>
  <si>
    <t>T4-X1</t>
  </si>
  <si>
    <t>T5-X1</t>
  </si>
  <si>
    <t>T6-X1</t>
  </si>
  <si>
    <t>T7-X1</t>
  </si>
  <si>
    <t>T8-X1</t>
  </si>
  <si>
    <t>T9-X1</t>
  </si>
  <si>
    <t>T10-X1</t>
  </si>
  <si>
    <t>T10-X1 horas</t>
  </si>
  <si>
    <t>T1-X1 horas</t>
  </si>
  <si>
    <t>T2-X1 horas</t>
  </si>
  <si>
    <t>T3-X1 horas</t>
  </si>
  <si>
    <t>T4-X1 horas</t>
  </si>
  <si>
    <t>T5-X1 horas</t>
  </si>
  <si>
    <t>T6-X1 horas</t>
  </si>
  <si>
    <t>T7-X1 horas</t>
  </si>
  <si>
    <t>T8-X1 horas</t>
  </si>
  <si>
    <t>T9-X1 horas</t>
  </si>
  <si>
    <t>T10-X1 coste</t>
  </si>
  <si>
    <t>T1-X1 coste</t>
  </si>
  <si>
    <t>T2-X1 coste</t>
  </si>
  <si>
    <t>T3-X1 coste</t>
  </si>
  <si>
    <t>T4-X1 coste</t>
  </si>
  <si>
    <t>T5-X1 coste</t>
  </si>
  <si>
    <t>T6-X1 coste</t>
  </si>
  <si>
    <t>T7-X1 coste</t>
  </si>
  <si>
    <t>T8-X1 coste</t>
  </si>
  <si>
    <t>T9-X1 coste</t>
  </si>
  <si>
    <t>T1-X5</t>
  </si>
  <si>
    <t>T2-X5</t>
  </si>
  <si>
    <t>T3-X5</t>
  </si>
  <si>
    <t>T4-X5</t>
  </si>
  <si>
    <t>T5-X5</t>
  </si>
  <si>
    <t>T6-X5</t>
  </si>
  <si>
    <t>T7-X5</t>
  </si>
  <si>
    <t>T8-X5</t>
  </si>
  <si>
    <t>T9-X5</t>
  </si>
  <si>
    <t>T10-X5</t>
  </si>
  <si>
    <t>T1-X5 horas</t>
  </si>
  <si>
    <t>T2-X5 horas</t>
  </si>
  <si>
    <t>T3-X5 horas</t>
  </si>
  <si>
    <t>T4-X5 horas</t>
  </si>
  <si>
    <t>T5-X5 horas</t>
  </si>
  <si>
    <t>T6-X5 horas</t>
  </si>
  <si>
    <t>T7-X5 horas</t>
  </si>
  <si>
    <t>T8-X5 horas</t>
  </si>
  <si>
    <t>T9-X5 horas</t>
  </si>
  <si>
    <t>T10-X5 horas</t>
  </si>
  <si>
    <t>T1-X5 coste</t>
  </si>
  <si>
    <t>T2-X5 coste</t>
  </si>
  <si>
    <t>T3-X5 coste</t>
  </si>
  <si>
    <t>T4-X5 coste</t>
  </si>
  <si>
    <t>T5-X5 coste</t>
  </si>
  <si>
    <t>T6-X5 coste</t>
  </si>
  <si>
    <t>T7-X5 coste</t>
  </si>
  <si>
    <t>T8-X5 coste</t>
  </si>
  <si>
    <t>T9-X5 coste</t>
  </si>
  <si>
    <t>T10-X5 coste</t>
  </si>
  <si>
    <t>T1-X4</t>
  </si>
  <si>
    <t>T2-X4</t>
  </si>
  <si>
    <t>T3-X4</t>
  </si>
  <si>
    <t>T4-X4</t>
  </si>
  <si>
    <t>T5-X4</t>
  </si>
  <si>
    <t>T6-X4</t>
  </si>
  <si>
    <t>T7-X4</t>
  </si>
  <si>
    <t>T8-X4</t>
  </si>
  <si>
    <t>T9-X4</t>
  </si>
  <si>
    <t>T10-X4</t>
  </si>
  <si>
    <t>T1-X4 horas</t>
  </si>
  <si>
    <t>T2-X4 horas</t>
  </si>
  <si>
    <t>T3-X4 horas</t>
  </si>
  <si>
    <t>T4-X4 horas</t>
  </si>
  <si>
    <t>T5-X4 horas</t>
  </si>
  <si>
    <t>T6-X4 horas</t>
  </si>
  <si>
    <t>T7-X4 horas</t>
  </si>
  <si>
    <t>T8-X4 horas</t>
  </si>
  <si>
    <t>T9-X4 horas</t>
  </si>
  <si>
    <t>T10-X4 horas</t>
  </si>
  <si>
    <t>T1-X4 coste</t>
  </si>
  <si>
    <t>T2-X4 coste</t>
  </si>
  <si>
    <t>T3-X4 coste</t>
  </si>
  <si>
    <t>T4-X4 coste</t>
  </si>
  <si>
    <t>T5-X4 coste</t>
  </si>
  <si>
    <t>T6-X4 coste</t>
  </si>
  <si>
    <t>T7-X4 coste</t>
  </si>
  <si>
    <t>T8-X4 coste</t>
  </si>
  <si>
    <t>T9-X4 coste</t>
  </si>
  <si>
    <t>T10-X4 coste</t>
  </si>
  <si>
    <t>T1-X3</t>
  </si>
  <si>
    <t>T2-X3</t>
  </si>
  <si>
    <t>T3-X3</t>
  </si>
  <si>
    <t>T4-X3</t>
  </si>
  <si>
    <t>T5-X3</t>
  </si>
  <si>
    <t>T6-X3</t>
  </si>
  <si>
    <t>T7-X3</t>
  </si>
  <si>
    <t>T8-X3</t>
  </si>
  <si>
    <t>T9-X3</t>
  </si>
  <si>
    <t>T10-X3</t>
  </si>
  <si>
    <t>T1-X3 horas</t>
  </si>
  <si>
    <t>T2-X3 horas</t>
  </si>
  <si>
    <t>T3-X3 horas</t>
  </si>
  <si>
    <t>T4-X3 horas</t>
  </si>
  <si>
    <t>T5-X3 horas</t>
  </si>
  <si>
    <t>T6-X3 horas</t>
  </si>
  <si>
    <t>T7-X3 horas</t>
  </si>
  <si>
    <t>T8-X3 horas</t>
  </si>
  <si>
    <t>T9-X3 horas</t>
  </si>
  <si>
    <t>T10-X3 horas</t>
  </si>
  <si>
    <t>T1-X3 coste</t>
  </si>
  <si>
    <t>T2-X3 coste</t>
  </si>
  <si>
    <t>T3-X3 coste</t>
  </si>
  <si>
    <t>T4-X3 coste</t>
  </si>
  <si>
    <t>T5-X3 coste</t>
  </si>
  <si>
    <t>T6-X3 coste</t>
  </si>
  <si>
    <t>T7-X3 coste</t>
  </si>
  <si>
    <t>T8-X3 coste</t>
  </si>
  <si>
    <t>T9-X3 coste</t>
  </si>
  <si>
    <t>T10-X3 coste</t>
  </si>
  <si>
    <t>T1-X2</t>
  </si>
  <si>
    <t>T2-X2</t>
  </si>
  <si>
    <t>T3-X2</t>
  </si>
  <si>
    <t>T4-X2</t>
  </si>
  <si>
    <t>T5-X2</t>
  </si>
  <si>
    <t>T6-X2</t>
  </si>
  <si>
    <t>T7-X2</t>
  </si>
  <si>
    <t>T8-X2</t>
  </si>
  <si>
    <t>T9-X2</t>
  </si>
  <si>
    <t>T10-X2</t>
  </si>
  <si>
    <t>T1-X2 horas</t>
  </si>
  <si>
    <t>T2-X2 horas</t>
  </si>
  <si>
    <t>T3-X2 horas</t>
  </si>
  <si>
    <t>T4-X2 horas</t>
  </si>
  <si>
    <t>T5-X2 horas</t>
  </si>
  <si>
    <t>T6-X2 horas</t>
  </si>
  <si>
    <t>T7-X2 horas</t>
  </si>
  <si>
    <t>T8-X2 horas</t>
  </si>
  <si>
    <t>T9-X2 horas</t>
  </si>
  <si>
    <t>T10-X2 horas</t>
  </si>
  <si>
    <t>T1-X2 coste</t>
  </si>
  <si>
    <t>T2-X2 coste</t>
  </si>
  <si>
    <t>T3-X2 coste</t>
  </si>
  <si>
    <t>T4-X2 coste</t>
  </si>
  <si>
    <t>T5-X2 coste</t>
  </si>
  <si>
    <t>T6-X2 coste</t>
  </si>
  <si>
    <t>T7-X2 coste</t>
  </si>
  <si>
    <t>T8-X2 coste</t>
  </si>
  <si>
    <t>T9-X2 coste</t>
  </si>
  <si>
    <t>T10-X2 coste</t>
  </si>
  <si>
    <t>TOTAL HORAS X.1</t>
  </si>
  <si>
    <t>TOTAL COSTE PERSONAL X.1</t>
  </si>
  <si>
    <t>TOTAL HORAS X.2</t>
  </si>
  <si>
    <t>TOTAL COSTE PERSONAL X.2</t>
  </si>
  <si>
    <t>TOTAL HORAS X.3</t>
  </si>
  <si>
    <t>TOTAL COSTE PERSONAL X.3</t>
  </si>
  <si>
    <t>TOTAL HORAS X.4</t>
  </si>
  <si>
    <t>TOTAL COSTE PERSONAL X.4</t>
  </si>
  <si>
    <t>TOTAL HORAS X.5</t>
  </si>
  <si>
    <t>TOTAL COSTE PERSONAL X.5</t>
  </si>
  <si>
    <t>ESTRUCTURA DATOS PARA RESUMEN FINAL Y CRONOGRAMA</t>
  </si>
  <si>
    <t>Esquema</t>
  </si>
  <si>
    <t>TÍTULO
ACTIVIDAD 4</t>
  </si>
  <si>
    <t>RESUMEN COSTE ACTIVIDAD 4</t>
  </si>
  <si>
    <t>-. COLABORACIONES EXTERNAS ACTIVIDAD 4</t>
  </si>
  <si>
    <t>-. ADQUISICIÓN DE PATENTES ACTIVIDAD 4</t>
  </si>
  <si>
    <t>PESTAÑA "DATOS SOLICITANTE"</t>
  </si>
  <si>
    <r>
      <t>3.</t>
    </r>
    <r>
      <rPr>
        <sz val="7"/>
        <color theme="1"/>
        <rFont val="Times New Roman"/>
        <family val="1"/>
      </rPr>
      <t xml:space="preserve">       </t>
    </r>
    <r>
      <rPr>
        <sz val="11"/>
        <color theme="1"/>
        <rFont val="Calibri"/>
        <family val="2"/>
        <scheme val="minor"/>
      </rPr>
      <t>Introducir el acrónimo del proyecto.</t>
    </r>
  </si>
  <si>
    <r>
      <t>4.</t>
    </r>
    <r>
      <rPr>
        <sz val="7"/>
        <color theme="1"/>
        <rFont val="Times New Roman"/>
        <family val="1"/>
      </rPr>
      <t xml:space="preserve">       </t>
    </r>
    <r>
      <rPr>
        <sz val="11"/>
        <color theme="1"/>
        <rFont val="Calibri"/>
        <family val="2"/>
        <scheme val="minor"/>
      </rPr>
      <t>Cumplimentar la tabla de productos que comercializa el solicitante más importantes del último ejercicio.</t>
    </r>
  </si>
  <si>
    <r>
      <t>2.</t>
    </r>
    <r>
      <rPr>
        <sz val="7"/>
        <color theme="1"/>
        <rFont val="Times New Roman"/>
        <family val="1"/>
      </rPr>
      <t xml:space="preserve">       </t>
    </r>
    <r>
      <rPr>
        <sz val="11"/>
        <color theme="1"/>
        <rFont val="Calibri"/>
        <family val="2"/>
        <scheme val="minor"/>
      </rPr>
      <t>En el caso de que no se cumplimente el nombre de la actividad o subtarea la pestaña "RESUMEN FINAL" no considera el presupuesto solicitado para esa actividad o subtarea.</t>
    </r>
  </si>
  <si>
    <r>
      <t>1.</t>
    </r>
    <r>
      <rPr>
        <sz val="7"/>
        <color theme="1"/>
        <rFont val="Times New Roman"/>
        <family val="1"/>
      </rPr>
      <t xml:space="preserve">       </t>
    </r>
    <r>
      <rPr>
        <sz val="11"/>
        <color theme="1"/>
        <rFont val="Calibri"/>
        <family val="2"/>
        <scheme val="minor"/>
      </rPr>
      <t>Para cada uno de los trabajadores que participen en el proyecto hay que introducir:</t>
    </r>
  </si>
  <si>
    <r>
      <t>b.</t>
    </r>
    <r>
      <rPr>
        <sz val="7"/>
        <color theme="1"/>
        <rFont val="Times New Roman"/>
        <family val="1"/>
      </rPr>
      <t xml:space="preserve">       </t>
    </r>
    <r>
      <rPr>
        <sz val="11"/>
        <color theme="1"/>
        <rFont val="Calibri"/>
        <family val="2"/>
        <scheme val="minor"/>
      </rPr>
      <t>Titulación en base a la cual se justifica su participación en el proyecto. Si el trabajador no ostenta titulación alguna se hará constar dicha circunstancia indicando "SIN TITULACIÓN".</t>
    </r>
  </si>
  <si>
    <r>
      <t>2.</t>
    </r>
    <r>
      <rPr>
        <sz val="7"/>
        <color theme="1"/>
        <rFont val="Times New Roman"/>
        <family val="1"/>
      </rPr>
      <t xml:space="preserve">       </t>
    </r>
    <r>
      <rPr>
        <sz val="11"/>
        <color theme="1"/>
        <rFont val="Calibri"/>
        <family val="2"/>
        <scheme val="minor"/>
      </rPr>
      <t>Cada una de las actividades del proyecto (de 1 a 10) puede tener hasta 5 subtareas. La duración máxima tanto de la actividad como de cada una de las subtareas es de seis meses. En el caso de que las características del proyecto no se ajusten a dichas limitaciones se procederá de la siguiente manera:</t>
    </r>
  </si>
  <si>
    <r>
      <t>b.</t>
    </r>
    <r>
      <rPr>
        <sz val="7"/>
        <color theme="1"/>
        <rFont val="Times New Roman"/>
        <family val="1"/>
      </rPr>
      <t xml:space="preserve">       </t>
    </r>
    <r>
      <rPr>
        <sz val="11"/>
        <color theme="1"/>
        <rFont val="Calibri"/>
        <family val="2"/>
        <scheme val="minor"/>
      </rPr>
      <t>En el caso de que una actividad tuviese más de cinco subtareas se darán de alta dos actividades consecutivas: “ACTIVIDAD X-Primera parte” y “ACTIVIDAD X- Segunda parte”.. En la primera de ellas se completarán las cinco primeras subtareas. En la segunda, se incluirán el resto de subtareas de la actividad.</t>
    </r>
  </si>
  <si>
    <r>
      <t>b.</t>
    </r>
    <r>
      <rPr>
        <sz val="7"/>
        <color theme="1"/>
        <rFont val="Times New Roman"/>
        <family val="1"/>
      </rPr>
      <t xml:space="preserve">       </t>
    </r>
    <r>
      <rPr>
        <sz val="11"/>
        <color theme="1"/>
        <rFont val="Calibri"/>
        <family val="2"/>
        <scheme val="minor"/>
      </rPr>
      <t>En el caso de que la duración de la actividad sea superior a seis meses aparecerá un mensaje indicando dicha incidencia. Recuerde que si la actividad tiene una duración superior a 6 meses deberá fraccionarla como se indica en el punto 2.a. de este apartado.</t>
    </r>
  </si>
  <si>
    <t>TÍTULO
ACTIVIDAD 5</t>
  </si>
  <si>
    <t>RESUMEN COSTE ACTIVIDAD 5</t>
  </si>
  <si>
    <t>-. COLABORACIONES EXTERNAS ACTIVIDAD 5</t>
  </si>
  <si>
    <t>-. ADQUISICIÓN DE PATENTES ACTIVIDAD 5</t>
  </si>
  <si>
    <t>RESUMEN COSTE ACTIVIDAD 6</t>
  </si>
  <si>
    <t>-. COLABORACIONES EXTERNAS ACTIVIDAD 6</t>
  </si>
  <si>
    <t>-. ADQUISICIÓN DE PATENTES ACTIVIDAD 6</t>
  </si>
  <si>
    <t>TÍTULO
ACTIVIDAD 7</t>
  </si>
  <si>
    <t>RESUMEN COSTE ACTIVIDAD 7</t>
  </si>
  <si>
    <t>-. COLABORACIONES EXTERNAS ACTIVIDAD 7</t>
  </si>
  <si>
    <t>-. ADQUISICIÓN DE PATENTES ACTIVIDAD 7</t>
  </si>
  <si>
    <t>TÍTULO
ACTIVIDAD 8</t>
  </si>
  <si>
    <t>RESUMEN COSTE ACTIVIDAD 8</t>
  </si>
  <si>
    <t>-. COLABORACIONES EXTERNAS ACTIVIDAD 8</t>
  </si>
  <si>
    <t>-. ADQUISICIÓN DE PATENTES ACTIVIDAD 8</t>
  </si>
  <si>
    <t>TÍTULO
ACTIVIDAD 9</t>
  </si>
  <si>
    <t>RESUMEN COSTE ACTIVIDAD 9</t>
  </si>
  <si>
    <t>-. COLABORACIONES EXTERNAS ACTIVIDAD 9</t>
  </si>
  <si>
    <t>-. ADQUISICIÓN DE PATENTES ACTIVIDAD 9</t>
  </si>
  <si>
    <t>TÍTULO
ACTIVIDAD 10</t>
  </si>
  <si>
    <t>RESUMEN COSTE ACTIVIDAD 10</t>
  </si>
  <si>
    <t>-. COLABORACIONES EXTERNAS ACTIVIDAD 10</t>
  </si>
  <si>
    <t>-. ADQUISICIÓN DE PATENTES ACTIVIDAD 10</t>
  </si>
  <si>
    <t>Duración Actividad 2:</t>
  </si>
  <si>
    <t>INICIO</t>
  </si>
  <si>
    <t>SOLICITUD DE AYUDA AL PROGRAMA RIS3MUR COVID-19 PARA LA REACTIVACIÓN EMPRESARIAL A TRAVÉS DE LA INNOVACIÓN TECNOLÓGICA</t>
  </si>
  <si>
    <t>SOLICITANTE</t>
  </si>
  <si>
    <t>GASTOS ADQUISICIÓN ACTIVOS FIJOS ASOCIADOS AL PROYECTO</t>
  </si>
  <si>
    <t>OTROS GASTOS DEL PROYECTO (€)</t>
  </si>
  <si>
    <t>DESCRIPCIÓN ACTIVO FIJO</t>
  </si>
  <si>
    <t>TOTAL OTROS GASTOS DEL PROYECTO</t>
  </si>
  <si>
    <t>RESUMEN ECONÓMICO PROYECTO</t>
  </si>
  <si>
    <r>
      <t>1.</t>
    </r>
    <r>
      <rPr>
        <sz val="7"/>
        <color theme="1"/>
        <rFont val="Times New Roman"/>
        <family val="1"/>
      </rPr>
      <t xml:space="preserve">       </t>
    </r>
    <r>
      <rPr>
        <sz val="11"/>
        <color theme="1"/>
        <rFont val="Calibri"/>
        <family val="2"/>
        <scheme val="minor"/>
      </rPr>
      <t>Sólo introducir datos en las hojas y celdas coloreadas en azul.</t>
    </r>
  </si>
  <si>
    <r>
      <t xml:space="preserve">(2) </t>
    </r>
    <r>
      <rPr>
        <sz val="8"/>
        <rFont val="Arial"/>
        <family val="2"/>
      </rPr>
      <t>Si un trabajdor no tiene titulación se indicará dicha circunstancia incluyendo "SIN TITULACIÓN" en la columna correspondiente.</t>
    </r>
  </si>
  <si>
    <t>PESTAÑA “OTROS GASTOS”</t>
  </si>
  <si>
    <r>
      <t>1.</t>
    </r>
    <r>
      <rPr>
        <sz val="7"/>
        <color theme="1"/>
        <rFont val="Times New Roman"/>
        <family val="1"/>
      </rPr>
      <t>      </t>
    </r>
    <r>
      <rPr>
        <sz val="11"/>
        <color theme="1"/>
        <rFont val="Calibri"/>
        <family val="2"/>
        <scheme val="minor"/>
      </rPr>
      <t>En el caso de que se solicite subvención para los gastos indicados, se deberá introducir el importe solicitado.</t>
    </r>
  </si>
  <si>
    <r>
      <t>b.</t>
    </r>
    <r>
      <rPr>
        <sz val="7"/>
        <color theme="1"/>
        <rFont val="Times New Roman"/>
        <family val="1"/>
      </rPr>
      <t xml:space="preserve">       </t>
    </r>
    <r>
      <rPr>
        <sz val="11"/>
        <color theme="1"/>
        <rFont val="Calibri"/>
        <family val="2"/>
        <scheme val="minor"/>
      </rPr>
      <t>Por último, se rellenará el importe que corresponde a esta actividad.</t>
    </r>
  </si>
  <si>
    <r>
      <t>c.</t>
    </r>
    <r>
      <rPr>
        <sz val="7"/>
        <color theme="1"/>
        <rFont val="Times New Roman"/>
        <family val="1"/>
      </rPr>
      <t xml:space="preserve">       </t>
    </r>
    <r>
      <rPr>
        <sz val="11"/>
        <color theme="1"/>
        <rFont val="Calibri"/>
        <family val="2"/>
        <scheme val="minor"/>
      </rPr>
      <t>El proceso anterior se repetirá para cada una de las entidades que participen como colaborador externo en esta actividad.</t>
    </r>
  </si>
  <si>
    <r>
      <t>b.</t>
    </r>
    <r>
      <rPr>
        <sz val="7"/>
        <color theme="1"/>
        <rFont val="Times New Roman"/>
        <family val="1"/>
      </rPr>
      <t>      </t>
    </r>
    <r>
      <rPr>
        <sz val="11"/>
        <color theme="1"/>
        <rFont val="Calibri"/>
        <family val="2"/>
        <scheme val="minor"/>
      </rPr>
      <t xml:space="preserve"> Por último, se indicará el importe de adquisición de la patente.</t>
    </r>
  </si>
  <si>
    <r>
      <t>3.</t>
    </r>
    <r>
      <rPr>
        <sz val="7"/>
        <color theme="1"/>
        <rFont val="Times New Roman"/>
        <family val="1"/>
      </rPr>
      <t xml:space="preserve">       </t>
    </r>
    <r>
      <rPr>
        <sz val="11"/>
        <color theme="1"/>
        <rFont val="Calibri"/>
        <family val="2"/>
        <scheme val="minor"/>
      </rPr>
      <t>En primer lugar, se cumplimentará el título de la actividad. En el caso de que no se incluya el nombre de la actividad, la pestaña "RESUMEN FINAL" no computará el importe de dicha actividad.</t>
    </r>
  </si>
  <si>
    <r>
      <t>4.</t>
    </r>
    <r>
      <rPr>
        <sz val="7"/>
        <color theme="1"/>
        <rFont val="Times New Roman"/>
        <family val="1"/>
      </rPr>
      <t xml:space="preserve">       </t>
    </r>
    <r>
      <rPr>
        <sz val="11"/>
        <color theme="1"/>
        <rFont val="Calibri"/>
        <family val="2"/>
        <scheme val="minor"/>
      </rPr>
      <t>DURACIÓN DE LA ACTIVIDAD: se detallará tanto el número de mes en el que se inicia la actividad como el número de mes en el que finaliza la actividad. Hay que tener en cuenta que:</t>
    </r>
  </si>
  <si>
    <r>
      <t>5.</t>
    </r>
    <r>
      <rPr>
        <sz val="7"/>
        <color theme="1"/>
        <rFont val="Times New Roman"/>
        <family val="1"/>
      </rPr>
      <t xml:space="preserve">       </t>
    </r>
    <r>
      <rPr>
        <sz val="11"/>
        <color theme="1"/>
        <rFont val="Calibri"/>
        <family val="2"/>
        <scheme val="minor"/>
      </rPr>
      <t>SUBCONTRATACIONES: en el caso de que en la actividad participe alguna de las entidades dadas de altas en la pestaña “COLABORACIONES EXTERNAS” se procederá de la siguiente manera:</t>
    </r>
  </si>
  <si>
    <r>
      <t>6.</t>
    </r>
    <r>
      <rPr>
        <sz val="7"/>
        <color theme="1"/>
        <rFont val="Times New Roman"/>
        <family val="1"/>
      </rPr>
      <t xml:space="preserve">       </t>
    </r>
    <r>
      <rPr>
        <sz val="11"/>
        <color theme="1"/>
        <rFont val="Calibri"/>
        <family val="2"/>
        <scheme val="minor"/>
      </rPr>
      <t>PATENTES: en el caso de que para la realización de la actividad se utilice una patente se procederá de la siguiente manera:</t>
    </r>
  </si>
  <si>
    <r>
      <t>7.</t>
    </r>
    <r>
      <rPr>
        <sz val="7"/>
        <color theme="1"/>
        <rFont val="Times New Roman"/>
        <family val="1"/>
      </rPr>
      <t xml:space="preserve">       </t>
    </r>
    <r>
      <rPr>
        <sz val="11"/>
        <color theme="1"/>
        <rFont val="Calibri"/>
        <family val="2"/>
        <scheme val="minor"/>
      </rPr>
      <t>SUBTAREAS: para cada subtarea de cada una de las actividades, hay que cumplimentar la descripción de la subtarea. En el caso de que no se incluya la descripción de la subtarea, la pestaña "RESUMEN FINAL" no computará el importe de dicha subtarea.</t>
    </r>
  </si>
  <si>
    <r>
      <t>2.</t>
    </r>
    <r>
      <rPr>
        <sz val="7"/>
        <color theme="1"/>
        <rFont val="Times New Roman"/>
        <family val="1"/>
      </rPr>
      <t xml:space="preserve">      </t>
    </r>
    <r>
      <rPr>
        <sz val="11"/>
        <color theme="1"/>
        <rFont val="Calibri"/>
        <family val="2"/>
        <scheme val="minor"/>
      </rPr>
      <t>En el caso de que solite subvención para la adquisición de activos fijos, se deberá incluir tanto la descripción como el importe solicitado.</t>
    </r>
  </si>
  <si>
    <t>COSTES DIRECTOS DE PERSONAL</t>
  </si>
  <si>
    <t>T1</t>
  </si>
  <si>
    <t>T2</t>
  </si>
  <si>
    <t>T3</t>
  </si>
  <si>
    <t>T4</t>
  </si>
  <si>
    <t>T5</t>
  </si>
  <si>
    <t>T6</t>
  </si>
  <si>
    <t>T7</t>
  </si>
  <si>
    <t>T8</t>
  </si>
  <si>
    <t>T9</t>
  </si>
  <si>
    <t>T10</t>
  </si>
  <si>
    <t>ACT2-SUBT1-T1</t>
  </si>
  <si>
    <t>ACT2-SUBT1-T2</t>
  </si>
  <si>
    <t>ACT2-SUBT1-T3</t>
  </si>
  <si>
    <t>ACT2-SUBT1-T4</t>
  </si>
  <si>
    <t>ACT2-SUBT1-T5</t>
  </si>
  <si>
    <t>ACT2-SUBT1-T6</t>
  </si>
  <si>
    <t>ACT2-SUBT1-T7</t>
  </si>
  <si>
    <t>ACT2-SUBT1-T8</t>
  </si>
  <si>
    <t>ACT2-SUBT1-T9</t>
  </si>
  <si>
    <t>ACT2-SUBT1-T10</t>
  </si>
  <si>
    <t>ACT2-SUBT2-T1</t>
  </si>
  <si>
    <t>ACT2-SUBT2-T2</t>
  </si>
  <si>
    <t>ACT2-SUBT2-T3</t>
  </si>
  <si>
    <t>ACT2-SUBT2-T4</t>
  </si>
  <si>
    <t>ACT2-SUBT2-T5</t>
  </si>
  <si>
    <t>ACT2-SUBT2-T6</t>
  </si>
  <si>
    <t>ACT2-SUBT2-T7</t>
  </si>
  <si>
    <t>ACT2-SUBT2-T8</t>
  </si>
  <si>
    <t>ACT2-SUBT2-T9</t>
  </si>
  <si>
    <t>ACT2-SUBT2-T10</t>
  </si>
  <si>
    <t>ACT2-SUBT3-T1</t>
  </si>
  <si>
    <t>ACT2-SUBT3-T2</t>
  </si>
  <si>
    <t>ACT2-SUBT3-T3</t>
  </si>
  <si>
    <t>ACT2-SUBT3-T4</t>
  </si>
  <si>
    <t>ACT2-SUBT3-T5</t>
  </si>
  <si>
    <t>ACT2-SUBT3-T6</t>
  </si>
  <si>
    <t>ACT2-SUBT3-T7</t>
  </si>
  <si>
    <t>ACT2-SUBT3-T8</t>
  </si>
  <si>
    <t>ACT2-SUBT3-T9</t>
  </si>
  <si>
    <t>ACT2-SUBT3-T10</t>
  </si>
  <si>
    <t>ACT2-SUBT4-T1</t>
  </si>
  <si>
    <t>ACT2-SUBT4-T2</t>
  </si>
  <si>
    <t>ACT2-SUBT4-T3</t>
  </si>
  <si>
    <t>ACT2-SUBT4-T4</t>
  </si>
  <si>
    <t>ACT2-SUBT4-T5</t>
  </si>
  <si>
    <t>ACT2-SUBT4-T6</t>
  </si>
  <si>
    <t>ACT2-SUBT4-T7</t>
  </si>
  <si>
    <t>ACT2-SUBT4-T8</t>
  </si>
  <si>
    <t>ACT2-SUBT4-T9</t>
  </si>
  <si>
    <t>ACT2-SUBT4-T10</t>
  </si>
  <si>
    <t>ACT2-SUBT5-T1</t>
  </si>
  <si>
    <t>ACT2-SUBT5-T2</t>
  </si>
  <si>
    <t>ACT2-SUBT5-T3</t>
  </si>
  <si>
    <t>ACT2-SUBT5-T4</t>
  </si>
  <si>
    <t>ACT2-SUBT5-T5</t>
  </si>
  <si>
    <t>ACT2-SUBT5-T6</t>
  </si>
  <si>
    <t>ACT2-SUBT5-T7</t>
  </si>
  <si>
    <t>ACT2-SUBT5-T8</t>
  </si>
  <si>
    <t>ACT2-SUBT5-T9</t>
  </si>
  <si>
    <t>ACT2-SUBT5-T10</t>
  </si>
  <si>
    <t>ACT3-SUBT1-T1</t>
  </si>
  <si>
    <t>ACT3-SUBT1-T2</t>
  </si>
  <si>
    <t>ACT3-SUBT1-T3</t>
  </si>
  <si>
    <t>ACT3-SUBT1-T4</t>
  </si>
  <si>
    <t>ACT3-SUBT1-T5</t>
  </si>
  <si>
    <t>ACT3-SUBT1-T6</t>
  </si>
  <si>
    <t>ACT3-SUBT1-T7</t>
  </si>
  <si>
    <t>ACT3-SUBT1-T8</t>
  </si>
  <si>
    <t>ACT3-SUBT1-T9</t>
  </si>
  <si>
    <t>ACT3-SUBT1-T10</t>
  </si>
  <si>
    <t>ACT3-SUBT2-T1</t>
  </si>
  <si>
    <t>ACT3-SUBT2-T2</t>
  </si>
  <si>
    <t>ACT3-SUBT2-T3</t>
  </si>
  <si>
    <t>ACT3-SUBT2-T4</t>
  </si>
  <si>
    <t>ACT3-SUBT2-T5</t>
  </si>
  <si>
    <t>ACT3-SUBT2-T6</t>
  </si>
  <si>
    <t>ACT3-SUBT2-T7</t>
  </si>
  <si>
    <t>ACT3-SUBT2-T8</t>
  </si>
  <si>
    <t>ACT3-SUBT2-T9</t>
  </si>
  <si>
    <t>ACT3-SUBT2-T10</t>
  </si>
  <si>
    <t>ACT3-SUBT3-T1</t>
  </si>
  <si>
    <t>ACT3-SUBT3-T2</t>
  </si>
  <si>
    <t>ACT3-SUBT3-T3</t>
  </si>
  <si>
    <t>ACT3-SUBT3-T4</t>
  </si>
  <si>
    <t>ACT3-SUBT3-T5</t>
  </si>
  <si>
    <t>ACT3-SUBT3-T6</t>
  </si>
  <si>
    <t>ACT3-SUBT3-T7</t>
  </si>
  <si>
    <t>ACT3-SUBT3-T8</t>
  </si>
  <si>
    <t>ACT3-SUBT3-T9</t>
  </si>
  <si>
    <t>ACT3-SUBT3-T10</t>
  </si>
  <si>
    <t>ACT3-SUBT4-T1</t>
  </si>
  <si>
    <t>ACT3-SUBT4-T2</t>
  </si>
  <si>
    <t>ACT3-SUBT4-T3</t>
  </si>
  <si>
    <t>ACT3-SUBT4-T4</t>
  </si>
  <si>
    <t>ACT3-SUBT4-T5</t>
  </si>
  <si>
    <t>ACT3-SUBT4-T6</t>
  </si>
  <si>
    <t>ACT3-SUBT4-T7</t>
  </si>
  <si>
    <t>ACT3-SUBT4-T8</t>
  </si>
  <si>
    <t>ACT3-SUBT4-T9</t>
  </si>
  <si>
    <t>ACT3-SUBT4-T10</t>
  </si>
  <si>
    <t>ACT3-SUBT5-T1</t>
  </si>
  <si>
    <t>ACT3-SUBT5-T2</t>
  </si>
  <si>
    <t>ACT3-SUBT5-T3</t>
  </si>
  <si>
    <t>ACT3-SUBT5-T4</t>
  </si>
  <si>
    <t>ACT3-SUBT5-T5</t>
  </si>
  <si>
    <t>ACT3-SUBT5-T6</t>
  </si>
  <si>
    <t>ACT3-SUBT5-T7</t>
  </si>
  <si>
    <t>ACT3-SUBT5-T8</t>
  </si>
  <si>
    <t>ACT3-SUBT5-T9</t>
  </si>
  <si>
    <t>ACT3-SUBT5-T10</t>
  </si>
  <si>
    <t>ACT4-SUBT1-T1</t>
  </si>
  <si>
    <t>ACT4-SUBT1-T2</t>
  </si>
  <si>
    <t>ACT4-SUBT1-T3</t>
  </si>
  <si>
    <t>ACT4-SUBT1-T4</t>
  </si>
  <si>
    <t>ACT4-SUBT1-T5</t>
  </si>
  <si>
    <t>ACT4-SUBT1-T6</t>
  </si>
  <si>
    <t>ACT4-SUBT1-T7</t>
  </si>
  <si>
    <t>ACT4-SUBT1-T8</t>
  </si>
  <si>
    <t>ACT4-SUBT1-T9</t>
  </si>
  <si>
    <t>ACT4-SUBT1-T10</t>
  </si>
  <si>
    <t>ACT4-SUBT2-T1</t>
  </si>
  <si>
    <t>ACT4-SUBT2-T2</t>
  </si>
  <si>
    <t>ACT4-SUBT2-T3</t>
  </si>
  <si>
    <t>ACT4-SUBT2-T4</t>
  </si>
  <si>
    <t>ACT4-SUBT2-T5</t>
  </si>
  <si>
    <t>ACT4-SUBT2-T6</t>
  </si>
  <si>
    <t>ACT4-SUBT2-T7</t>
  </si>
  <si>
    <t>ACT4-SUBT2-T8</t>
  </si>
  <si>
    <t>ACT4-SUBT2-T9</t>
  </si>
  <si>
    <t>ACT4-SUBT2-T10</t>
  </si>
  <si>
    <t>ACT4-SUBT3-T1</t>
  </si>
  <si>
    <t>ACT4-SUBT3-T2</t>
  </si>
  <si>
    <t>ACT4-SUBT3-T3</t>
  </si>
  <si>
    <t>ACT4-SUBT3-T4</t>
  </si>
  <si>
    <t>ACT4-SUBT3-T5</t>
  </si>
  <si>
    <t>ACT4-SUBT3-T6</t>
  </si>
  <si>
    <t>ACT4-SUBT3-T7</t>
  </si>
  <si>
    <t>ACT4-SUBT3-T8</t>
  </si>
  <si>
    <t>ACT4-SUBT3-T9</t>
  </si>
  <si>
    <t>ACT4-SUBT3-T10</t>
  </si>
  <si>
    <t>ACT4-SUBT4-T1</t>
  </si>
  <si>
    <t>ACT4-SUBT4-T2</t>
  </si>
  <si>
    <t>ACT4-SUBT4-T3</t>
  </si>
  <si>
    <t>ACT4-SUBT4-T4</t>
  </si>
  <si>
    <t>ACT4-SUBT4-T5</t>
  </si>
  <si>
    <t>ACT4-SUBT4-T6</t>
  </si>
  <si>
    <t>ACT4-SUBT4-T7</t>
  </si>
  <si>
    <t>ACT4-SUBT4-T8</t>
  </si>
  <si>
    <t>ACT4-SUBT4-T9</t>
  </si>
  <si>
    <t>ACT4-SUBT4-T10</t>
  </si>
  <si>
    <t>ACT4-SUBT5-T1</t>
  </si>
  <si>
    <t>ACT4-SUBT5-T2</t>
  </si>
  <si>
    <t>ACT4-SUBT5-T3</t>
  </si>
  <si>
    <t>ACT4-SUBT5-T4</t>
  </si>
  <si>
    <t>ACT4-SUBT5-T5</t>
  </si>
  <si>
    <t>ACT4-SUBT5-T6</t>
  </si>
  <si>
    <t>ACT4-SUBT5-T7</t>
  </si>
  <si>
    <t>ACT4-SUBT5-T8</t>
  </si>
  <si>
    <t>ACT4-SUBT5-T9</t>
  </si>
  <si>
    <t>ACT4-SUBT5-T10</t>
  </si>
  <si>
    <t>ACT5-SUBT1-T1</t>
  </si>
  <si>
    <t>ACT5-SUBT1-T2</t>
  </si>
  <si>
    <t>ACT5-SUBT1-T3</t>
  </si>
  <si>
    <t>ACT5-SUBT1-T4</t>
  </si>
  <si>
    <t>ACT5-SUBT1-T5</t>
  </si>
  <si>
    <t>ACT5-SUBT1-T6</t>
  </si>
  <si>
    <t>ACT5-SUBT1-T7</t>
  </si>
  <si>
    <t>ACT5-SUBT1-T8</t>
  </si>
  <si>
    <t>ACT5-SUBT1-T9</t>
  </si>
  <si>
    <t>ACT5-SUBT1-T10</t>
  </si>
  <si>
    <t>ACT5-SUBT2-T1</t>
  </si>
  <si>
    <t>ACT5-SUBT2-T2</t>
  </si>
  <si>
    <t>ACT5-SUBT2-T3</t>
  </si>
  <si>
    <t>ACT5-SUBT2-T4</t>
  </si>
  <si>
    <t>ACT5-SUBT2-T5</t>
  </si>
  <si>
    <t>ACT5-SUBT2-T6</t>
  </si>
  <si>
    <t>ACT5-SUBT2-T7</t>
  </si>
  <si>
    <t>ACT5-SUBT2-T8</t>
  </si>
  <si>
    <t>ACT5-SUBT2-T9</t>
  </si>
  <si>
    <t>ACT5-SUBT2-T10</t>
  </si>
  <si>
    <t>ACT5-SUBT3-T1</t>
  </si>
  <si>
    <t>ACT5-SUBT3-T2</t>
  </si>
  <si>
    <t>ACT5-SUBT3-T3</t>
  </si>
  <si>
    <t>ACT5-SUBT3-T4</t>
  </si>
  <si>
    <t>ACT5-SUBT3-T5</t>
  </si>
  <si>
    <t>ACT5-SUBT3-T6</t>
  </si>
  <si>
    <t>ACT5-SUBT3-T7</t>
  </si>
  <si>
    <t>ACT5-SUBT3-T8</t>
  </si>
  <si>
    <t>ACT5-SUBT3-T9</t>
  </si>
  <si>
    <t>ACT5-SUBT3-T10</t>
  </si>
  <si>
    <t>ACT5-SUBT4-T1</t>
  </si>
  <si>
    <t>ACT5-SUBT4-T2</t>
  </si>
  <si>
    <t>ACT5-SUBT4-T3</t>
  </si>
  <si>
    <t>ACT5-SUBT4-T4</t>
  </si>
  <si>
    <t>ACT5-SUBT4-T5</t>
  </si>
  <si>
    <t>ACT5-SUBT4-T6</t>
  </si>
  <si>
    <t>ACT5-SUBT4-T7</t>
  </si>
  <si>
    <t>ACT5-SUBT4-T8</t>
  </si>
  <si>
    <t>ACT5-SUBT4-T9</t>
  </si>
  <si>
    <t>ACT5-SUBT4-T10</t>
  </si>
  <si>
    <t>ACT5-SUBT5-T1</t>
  </si>
  <si>
    <t>ACT5-SUBT5-T2</t>
  </si>
  <si>
    <t>ACT5-SUBT5-T3</t>
  </si>
  <si>
    <t>ACT5-SUBT5-T4</t>
  </si>
  <si>
    <t>ACT5-SUBT5-T5</t>
  </si>
  <si>
    <t>ACT5-SUBT5-T6</t>
  </si>
  <si>
    <t>ACT5-SUBT5-T7</t>
  </si>
  <si>
    <t>ACT5-SUBT5-T8</t>
  </si>
  <si>
    <t>ACT5-SUBT5-T9</t>
  </si>
  <si>
    <t>ACT5-SUBT5-T10</t>
  </si>
  <si>
    <t>ACT6-SUBT1-T1</t>
  </si>
  <si>
    <t>ACT6-SUBT1-T2</t>
  </si>
  <si>
    <t>ACT6-SUBT1-T3</t>
  </si>
  <si>
    <t>ACT6-SUBT1-T4</t>
  </si>
  <si>
    <t>ACT6-SUBT1-T5</t>
  </si>
  <si>
    <t>ACT6-SUBT1-T6</t>
  </si>
  <si>
    <t>ACT6-SUBT1-T7</t>
  </si>
  <si>
    <t>ACT6-SUBT1-T8</t>
  </si>
  <si>
    <t>ACT6-SUBT1-T9</t>
  </si>
  <si>
    <t>ACT6-SUBT1-T10</t>
  </si>
  <si>
    <t>ACT6-SUBT2-T1</t>
  </si>
  <si>
    <t>ACT6-SUBT2-T2</t>
  </si>
  <si>
    <t>ACT6-SUBT2-T3</t>
  </si>
  <si>
    <t>ACT6-SUBT2-T4</t>
  </si>
  <si>
    <t>ACT6-SUBT2-T5</t>
  </si>
  <si>
    <t>ACT6-SUBT2-T6</t>
  </si>
  <si>
    <t>ACT6-SUBT2-T7</t>
  </si>
  <si>
    <t>ACT6-SUBT2-T8</t>
  </si>
  <si>
    <t>ACT6-SUBT2-T9</t>
  </si>
  <si>
    <t>ACT6-SUBT2-T10</t>
  </si>
  <si>
    <t>ACT6-SUBT3-T1</t>
  </si>
  <si>
    <t>ACT6-SUBT3-T2</t>
  </si>
  <si>
    <t>ACT6-SUBT3-T3</t>
  </si>
  <si>
    <t>ACT6-SUBT3-T4</t>
  </si>
  <si>
    <t>ACT6-SUBT3-T5</t>
  </si>
  <si>
    <t>ACT6-SUBT3-T6</t>
  </si>
  <si>
    <t>ACT6-SUBT3-T7</t>
  </si>
  <si>
    <t>ACT6-SUBT3-T8</t>
  </si>
  <si>
    <t>ACT6-SUBT3-T9</t>
  </si>
  <si>
    <t>ACT6-SUBT3-T10</t>
  </si>
  <si>
    <t>ACT6-SUBT4-T1</t>
  </si>
  <si>
    <t>ACT6-SUBT4-T2</t>
  </si>
  <si>
    <t>ACT6-SUBT4-T3</t>
  </si>
  <si>
    <t>ACT6-SUBT4-T4</t>
  </si>
  <si>
    <t>ACT6-SUBT4-T5</t>
  </si>
  <si>
    <t>ACT6-SUBT4-T6</t>
  </si>
  <si>
    <t>ACT6-SUBT4-T7</t>
  </si>
  <si>
    <t>ACT6-SUBT4-T8</t>
  </si>
  <si>
    <t>ACT6-SUBT4-T9</t>
  </si>
  <si>
    <t>ACT6-SUBT4-T10</t>
  </si>
  <si>
    <t>ACT6-SUBT5-T1</t>
  </si>
  <si>
    <t>ACT6-SUBT5-T2</t>
  </si>
  <si>
    <t>ACT6-SUBT5-T3</t>
  </si>
  <si>
    <t>ACT6-SUBT5-T4</t>
  </si>
  <si>
    <t>ACT6-SUBT5-T5</t>
  </si>
  <si>
    <t>ACT6-SUBT5-T6</t>
  </si>
  <si>
    <t>ACT6-SUBT5-T7</t>
  </si>
  <si>
    <t>ACT6-SUBT5-T8</t>
  </si>
  <si>
    <t>ACT6-SUBT5-T9</t>
  </si>
  <si>
    <t>ACT6-SUBT5-T10</t>
  </si>
  <si>
    <t>ACT7-SUBT1-T1</t>
  </si>
  <si>
    <t>ACT7-SUBT1-T2</t>
  </si>
  <si>
    <t>ACT7-SUBT1-T3</t>
  </si>
  <si>
    <t>ACT7-SUBT1-T4</t>
  </si>
  <si>
    <t>ACT7-SUBT1-T5</t>
  </si>
  <si>
    <t>ACT7-SUBT1-T6</t>
  </si>
  <si>
    <t>ACT7-SUBT1-T7</t>
  </si>
  <si>
    <t>ACT7-SUBT1-T8</t>
  </si>
  <si>
    <t>ACT7-SUBT1-T9</t>
  </si>
  <si>
    <t>ACT7-SUBT1-T10</t>
  </si>
  <si>
    <t>ACT7-SUBT2-T1</t>
  </si>
  <si>
    <t>ACT7-SUBT2-T2</t>
  </si>
  <si>
    <t>ACT7-SUBT2-T3</t>
  </si>
  <si>
    <t>ACT7-SUBT2-T4</t>
  </si>
  <si>
    <t>ACT7-SUBT2-T5</t>
  </si>
  <si>
    <t>ACT7-SUBT2-T6</t>
  </si>
  <si>
    <t>ACT7-SUBT2-T7</t>
  </si>
  <si>
    <t>ACT7-SUBT2-T8</t>
  </si>
  <si>
    <t>ACT7-SUBT2-T9</t>
  </si>
  <si>
    <t>ACT7-SUBT2-T10</t>
  </si>
  <si>
    <t>ACT7-SUBT3-T1</t>
  </si>
  <si>
    <t>ACT7-SUBT3-T2</t>
  </si>
  <si>
    <t>ACT7-SUBT3-T3</t>
  </si>
  <si>
    <t>ACT7-SUBT3-T4</t>
  </si>
  <si>
    <t>ACT7-SUBT3-T5</t>
  </si>
  <si>
    <t>ACT7-SUBT3-T6</t>
  </si>
  <si>
    <t>ACT7-SUBT3-T7</t>
  </si>
  <si>
    <t>ACT7-SUBT3-T8</t>
  </si>
  <si>
    <t>ACT7-SUBT3-T9</t>
  </si>
  <si>
    <t>ACT7-SUBT3-T10</t>
  </si>
  <si>
    <t>ACT7-SUBT4-T1</t>
  </si>
  <si>
    <t>ACT7-SUBT4-T2</t>
  </si>
  <si>
    <t>ACT7-SUBT4-T3</t>
  </si>
  <si>
    <t>ACT7-SUBT4-T4</t>
  </si>
  <si>
    <t>ACT7-SUBT4-T5</t>
  </si>
  <si>
    <t>ACT7-SUBT4-T6</t>
  </si>
  <si>
    <t>ACT7-SUBT4-T7</t>
  </si>
  <si>
    <t>ACT7-SUBT4-T8</t>
  </si>
  <si>
    <t>ACT7-SUBT4-T9</t>
  </si>
  <si>
    <t>ACT7-SUBT4-T10</t>
  </si>
  <si>
    <t>ACT7-SUBT5-T1</t>
  </si>
  <si>
    <t>ACT7-SUBT5-T2</t>
  </si>
  <si>
    <t>ACT7-SUBT5-T3</t>
  </si>
  <si>
    <t>ACT7-SUBT5-T4</t>
  </si>
  <si>
    <t>ACT7-SUBT5-T5</t>
  </si>
  <si>
    <t>ACT7-SUBT5-T6</t>
  </si>
  <si>
    <t>ACT7-SUBT5-T7</t>
  </si>
  <si>
    <t>ACT7-SUBT5-T8</t>
  </si>
  <si>
    <t>ACT7-SUBT5-T9</t>
  </si>
  <si>
    <t>ACT7-SUBT5-T10</t>
  </si>
  <si>
    <t>ACT8-SUBT1-T1</t>
  </si>
  <si>
    <t>ACT8-SUBT1-T2</t>
  </si>
  <si>
    <t>ACT8-SUBT1-T3</t>
  </si>
  <si>
    <t>ACT8-SUBT1-T4</t>
  </si>
  <si>
    <t>ACT8-SUBT1-T5</t>
  </si>
  <si>
    <t>ACT8-SUBT1-T6</t>
  </si>
  <si>
    <t>ACT8-SUBT1-T7</t>
  </si>
  <si>
    <t>ACT8-SUBT1-T8</t>
  </si>
  <si>
    <t>ACT8-SUBT1-T9</t>
  </si>
  <si>
    <t>ACT8-SUBT1-T10</t>
  </si>
  <si>
    <t>ACT8-SUBT2-T1</t>
  </si>
  <si>
    <t>ACT8-SUBT2-T2</t>
  </si>
  <si>
    <t>ACT8-SUBT2-T3</t>
  </si>
  <si>
    <t>ACT8-SUBT2-T4</t>
  </si>
  <si>
    <t>ACT8-SUBT2-T5</t>
  </si>
  <si>
    <t>ACT8-SUBT2-T6</t>
  </si>
  <si>
    <t>ACT8-SUBT2-T7</t>
  </si>
  <si>
    <t>ACT8-SUBT2-T8</t>
  </si>
  <si>
    <t>ACT8-SUBT2-T9</t>
  </si>
  <si>
    <t>ACT8-SUBT2-T10</t>
  </si>
  <si>
    <t>ACT8-SUBT3-T1</t>
  </si>
  <si>
    <t>ACT8-SUBT3-T2</t>
  </si>
  <si>
    <t>ACT8-SUBT3-T3</t>
  </si>
  <si>
    <t>ACT8-SUBT3-T4</t>
  </si>
  <si>
    <t>ACT8-SUBT3-T5</t>
  </si>
  <si>
    <t>ACT8-SUBT3-T6</t>
  </si>
  <si>
    <t>ACT8-SUBT3-T7</t>
  </si>
  <si>
    <t>ACT8-SUBT3-T8</t>
  </si>
  <si>
    <t>ACT8-SUBT3-T9</t>
  </si>
  <si>
    <t>ACT8-SUBT3-T10</t>
  </si>
  <si>
    <t>ACT8-SUBT4-T1</t>
  </si>
  <si>
    <t>ACT8-SUBT4-T2</t>
  </si>
  <si>
    <t>ACT8-SUBT4-T3</t>
  </si>
  <si>
    <t>ACT8-SUBT4-T4</t>
  </si>
  <si>
    <t>ACT8-SUBT4-T5</t>
  </si>
  <si>
    <t>ACT8-SUBT4-T6</t>
  </si>
  <si>
    <t>ACT8-SUBT4-T7</t>
  </si>
  <si>
    <t>ACT8-SUBT4-T8</t>
  </si>
  <si>
    <t>ACT8-SUBT4-T9</t>
  </si>
  <si>
    <t>ACT8-SUBT4-T10</t>
  </si>
  <si>
    <t>ACT8-SUBT5-T1</t>
  </si>
  <si>
    <t>ACT8-SUBT5-T2</t>
  </si>
  <si>
    <t>ACT8-SUBT5-T3</t>
  </si>
  <si>
    <t>ACT8-SUBT5-T4</t>
  </si>
  <si>
    <t>ACT8-SUBT5-T5</t>
  </si>
  <si>
    <t>ACT8-SUBT5-T6</t>
  </si>
  <si>
    <t>ACT8-SUBT5-T7</t>
  </si>
  <si>
    <t>ACT8-SUBT5-T8</t>
  </si>
  <si>
    <t>ACT8-SUBT5-T9</t>
  </si>
  <si>
    <t>ACT8-SUBT5-T10</t>
  </si>
  <si>
    <t>ACT9-SUBT1-T1</t>
  </si>
  <si>
    <t>ACT9-SUBT1-T2</t>
  </si>
  <si>
    <t>ACT9-SUBT1-T3</t>
  </si>
  <si>
    <t>ACT9-SUBT1-T4</t>
  </si>
  <si>
    <t>ACT9-SUBT1-T5</t>
  </si>
  <si>
    <t>ACT9-SUBT1-T6</t>
  </si>
  <si>
    <t>ACT9-SUBT1-T7</t>
  </si>
  <si>
    <t>ACT9-SUBT1-T8</t>
  </si>
  <si>
    <t>ACT9-SUBT1-T9</t>
  </si>
  <si>
    <t>ACT9-SUBT1-T10</t>
  </si>
  <si>
    <t>ACT9-SUBT2-T1</t>
  </si>
  <si>
    <t>ACT9-SUBT2-T2</t>
  </si>
  <si>
    <t>ACT9-SUBT2-T3</t>
  </si>
  <si>
    <t>ACT9-SUBT2-T4</t>
  </si>
  <si>
    <t>ACT9-SUBT2-T5</t>
  </si>
  <si>
    <t>ACT9-SUBT2-T6</t>
  </si>
  <si>
    <t>ACT9-SUBT2-T7</t>
  </si>
  <si>
    <t>ACT9-SUBT2-T8</t>
  </si>
  <si>
    <t>ACT9-SUBT2-T9</t>
  </si>
  <si>
    <t>ACT9-SUBT2-T10</t>
  </si>
  <si>
    <t>ACT9-SUBT3-T1</t>
  </si>
  <si>
    <t>ACT9-SUBT3-T2</t>
  </si>
  <si>
    <t>ACT9-SUBT3-T3</t>
  </si>
  <si>
    <t>ACT9-SUBT3-T4</t>
  </si>
  <si>
    <t>ACT9-SUBT3-T5</t>
  </si>
  <si>
    <t>ACT9-SUBT3-T6</t>
  </si>
  <si>
    <t>ACT9-SUBT3-T7</t>
  </si>
  <si>
    <t>ACT9-SUBT3-T8</t>
  </si>
  <si>
    <t>ACT9-SUBT3-T9</t>
  </si>
  <si>
    <t>ACT9-SUBT3-T10</t>
  </si>
  <si>
    <t>ACT9-SUBT4-T1</t>
  </si>
  <si>
    <t>ACT9-SUBT4-T2</t>
  </si>
  <si>
    <t>ACT9-SUBT4-T3</t>
  </si>
  <si>
    <t>ACT9-SUBT4-T4</t>
  </si>
  <si>
    <t>ACT9-SUBT4-T5</t>
  </si>
  <si>
    <t>ACT9-SUBT4-T6</t>
  </si>
  <si>
    <t>ACT9-SUBT4-T7</t>
  </si>
  <si>
    <t>ACT9-SUBT4-T8</t>
  </si>
  <si>
    <t>ACT9-SUBT4-T9</t>
  </si>
  <si>
    <t>ACT9-SUBT4-T10</t>
  </si>
  <si>
    <t>ACT9-SUBT5-T1</t>
  </si>
  <si>
    <t>ACT9-SUBT5-T2</t>
  </si>
  <si>
    <t>ACT9-SUBT5-T3</t>
  </si>
  <si>
    <t>ACT9-SUBT5-T4</t>
  </si>
  <si>
    <t>ACT9-SUBT5-T5</t>
  </si>
  <si>
    <t>ACT9-SUBT5-T6</t>
  </si>
  <si>
    <t>ACT9-SUBT5-T7</t>
  </si>
  <si>
    <t>ACT9-SUBT5-T8</t>
  </si>
  <si>
    <t>ACT9-SUBT5-T9</t>
  </si>
  <si>
    <t>ACT9-SUBT5-T10</t>
  </si>
  <si>
    <t>ACT10-SUBT1-T1</t>
  </si>
  <si>
    <t>ACT10-SUBT1-T2</t>
  </si>
  <si>
    <t>ACT10-SUBT1-T3</t>
  </si>
  <si>
    <t>ACT10-SUBT1-T4</t>
  </si>
  <si>
    <t>ACT10-SUBT1-T5</t>
  </si>
  <si>
    <t>ACT10-SUBT1-T6</t>
  </si>
  <si>
    <t>ACT10-SUBT1-T7</t>
  </si>
  <si>
    <t>ACT10-SUBT1-T8</t>
  </si>
  <si>
    <t>ACT10-SUBT1-T9</t>
  </si>
  <si>
    <t>ACT10-SUBT1-T10</t>
  </si>
  <si>
    <t>ACT10-SUBT2-T1</t>
  </si>
  <si>
    <t>ACT10-SUBT2-T2</t>
  </si>
  <si>
    <t>ACT10-SUBT2-T3</t>
  </si>
  <si>
    <t>ACT10-SUBT2-T4</t>
  </si>
  <si>
    <t>ACT10-SUBT2-T5</t>
  </si>
  <si>
    <t>ACT10-SUBT2-T6</t>
  </si>
  <si>
    <t>ACT10-SUBT2-T7</t>
  </si>
  <si>
    <t>ACT10-SUBT2-T8</t>
  </si>
  <si>
    <t>ACT10-SUBT2-T9</t>
  </si>
  <si>
    <t>ACT10-SUBT2-T10</t>
  </si>
  <si>
    <t>ACT10-SUBT3-T1</t>
  </si>
  <si>
    <t>ACT10-SUBT3-T2</t>
  </si>
  <si>
    <t>ACT10-SUBT3-T3</t>
  </si>
  <si>
    <t>ACT10-SUBT3-T4</t>
  </si>
  <si>
    <t>ACT10-SUBT3-T5</t>
  </si>
  <si>
    <t>ACT10-SUBT3-T6</t>
  </si>
  <si>
    <t>ACT10-SUBT3-T7</t>
  </si>
  <si>
    <t>ACT10-SUBT3-T8</t>
  </si>
  <si>
    <t>ACT10-SUBT3-T9</t>
  </si>
  <si>
    <t>ACT10-SUBT3-T10</t>
  </si>
  <si>
    <t>ACT10-SUBT4-T1</t>
  </si>
  <si>
    <t>ACT10-SUBT4-T2</t>
  </si>
  <si>
    <t>ACT10-SUBT4-T3</t>
  </si>
  <si>
    <t>ACT10-SUBT4-T4</t>
  </si>
  <si>
    <t>ACT10-SUBT4-T5</t>
  </si>
  <si>
    <t>ACT10-SUBT4-T6</t>
  </si>
  <si>
    <t>ACT10-SUBT4-T7</t>
  </si>
  <si>
    <t>ACT10-SUBT4-T8</t>
  </si>
  <si>
    <t>ACT10-SUBT4-T9</t>
  </si>
  <si>
    <t>ACT10-SUBT4-T10</t>
  </si>
  <si>
    <t>ACT10-SUBT5-T1</t>
  </si>
  <si>
    <t>ACT10-SUBT5-T2</t>
  </si>
  <si>
    <t>ACT10-SUBT5-T3</t>
  </si>
  <si>
    <t>ACT10-SUBT5-T4</t>
  </si>
  <si>
    <t>ACT10-SUBT5-T5</t>
  </si>
  <si>
    <t>ACT10-SUBT5-T6</t>
  </si>
  <si>
    <t>ACT10-SUBT5-T7</t>
  </si>
  <si>
    <t>ACT10-SUBT5-T8</t>
  </si>
  <si>
    <t>ACT10-SUBT5-T9</t>
  </si>
  <si>
    <t>ACT10-SUBT5-T10</t>
  </si>
  <si>
    <t>ACT1-SUBT1-T1</t>
  </si>
  <si>
    <t>ACT1-SUBT1-T2</t>
  </si>
  <si>
    <t>ACT1-SUBT1-T3</t>
  </si>
  <si>
    <t>ACT1-SUBT1-T4</t>
  </si>
  <si>
    <t>ACT1-SUBT1-T5</t>
  </si>
  <si>
    <t>ACT1-SUBT1-T6</t>
  </si>
  <si>
    <t>ACT1-SUBT1-T7</t>
  </si>
  <si>
    <t>ACT1-SUBT1-T8</t>
  </si>
  <si>
    <t>ACT1-SUBT1-T9</t>
  </si>
  <si>
    <t>ACT1-SUBT1-T10</t>
  </si>
  <si>
    <t>ACT1-SUBT2-T1</t>
  </si>
  <si>
    <t>ACT1-SUBT2-T2</t>
  </si>
  <si>
    <t>ACT1-SUBT2-T3</t>
  </si>
  <si>
    <t>ACT1-SUBT2-T4</t>
  </si>
  <si>
    <t>ACT1-SUBT2-T5</t>
  </si>
  <si>
    <t>ACT1-SUBT2-T6</t>
  </si>
  <si>
    <t>ACT1-SUBT2-T7</t>
  </si>
  <si>
    <t>ACT1-SUBT2-T8</t>
  </si>
  <si>
    <t>ACT1-SUBT2-T9</t>
  </si>
  <si>
    <t>ACT1-SUBT2-T10</t>
  </si>
  <si>
    <t>ACT1-SUBT3-T1</t>
  </si>
  <si>
    <t>ACT1-SUBT3-T2</t>
  </si>
  <si>
    <t>ACT1-SUBT3-T3</t>
  </si>
  <si>
    <t>ACT1-SUBT3-T4</t>
  </si>
  <si>
    <t>ACT1-SUBT3-T5</t>
  </si>
  <si>
    <t>ACT1-SUBT3-T6</t>
  </si>
  <si>
    <t>ACT1-SUBT3-T7</t>
  </si>
  <si>
    <t>ACT1-SUBT3-T8</t>
  </si>
  <si>
    <t>ACT1-SUBT3-T9</t>
  </si>
  <si>
    <t>ACT1-SUBT3-T10</t>
  </si>
  <si>
    <t>ACT1-SUBT4-T1</t>
  </si>
  <si>
    <t>ACT1-SUBT4-T2</t>
  </si>
  <si>
    <t>ACT1-SUBT4-T3</t>
  </si>
  <si>
    <t>ACT1-SUBT4-T4</t>
  </si>
  <si>
    <t>ACT1-SUBT4-T5</t>
  </si>
  <si>
    <t>ACT1-SUBT4-T6</t>
  </si>
  <si>
    <t>ACT1-SUBT4-T7</t>
  </si>
  <si>
    <t>ACT1-SUBT4-T8</t>
  </si>
  <si>
    <t>ACT1-SUBT4-T9</t>
  </si>
  <si>
    <t>ACT1-SUBT4-T10</t>
  </si>
  <si>
    <t>ACT1-SUBT5-T1</t>
  </si>
  <si>
    <t>ACT1-SUBT5-T2</t>
  </si>
  <si>
    <t>ACT1-SUBT5-T3</t>
  </si>
  <si>
    <t>ACT1-SUBT5-T4</t>
  </si>
  <si>
    <t>ACT1-SUBT5-T5</t>
  </si>
  <si>
    <t>ACT1-SUBT5-T6</t>
  </si>
  <si>
    <t>ACT1-SUBT5-T7</t>
  </si>
  <si>
    <t>ACT1-SUBT5-T8</t>
  </si>
  <si>
    <t>ACT1-SUBT5-T9</t>
  </si>
  <si>
    <t>ACT1-SUBT5-T10</t>
  </si>
  <si>
    <t>COSTES INDIRECTOS DE PERSONAL</t>
  </si>
  <si>
    <t>COSTES DE PROTECCIÓN DE LOS RESULTADOS DEL PROYECTO</t>
  </si>
  <si>
    <t>COSTES CONSULTORÍA INFORMES MOTIVADOS</t>
  </si>
  <si>
    <t>IMPORTE TOTAL DESARROLLO DEL PROYECTO</t>
  </si>
  <si>
    <t>COLABORACIONES EXTERNAS Y PATENTES ADQUIRIDAS</t>
  </si>
  <si>
    <r>
      <t>2.</t>
    </r>
    <r>
      <rPr>
        <sz val="7"/>
        <color theme="1"/>
        <rFont val="Times New Roman"/>
        <family val="1"/>
      </rPr>
      <t xml:space="preserve">       </t>
    </r>
    <r>
      <rPr>
        <sz val="11"/>
        <color theme="1"/>
        <rFont val="Calibri"/>
        <family val="2"/>
        <scheme val="minor"/>
      </rPr>
      <t>Definir un acrónimo con el que identificar dicha subcontratación</t>
    </r>
  </si>
  <si>
    <t>3.      Introducir el importe de la subcontratación.</t>
  </si>
  <si>
    <t>COSTES CONSULTORÍA INFORMES MOTIVADOS INCENTIVOS FISCALES</t>
  </si>
  <si>
    <r>
      <t>1.</t>
    </r>
    <r>
      <rPr>
        <sz val="7"/>
        <color theme="1"/>
        <rFont val="Times New Roman"/>
        <family val="1"/>
      </rPr>
      <t xml:space="preserve">       </t>
    </r>
    <r>
      <rPr>
        <sz val="11"/>
        <color theme="1"/>
        <rFont val="Calibri"/>
        <family val="2"/>
        <scheme val="minor"/>
      </rPr>
      <t>En cada actividad se permite asignar gastos a las colaboraciones externas y personal que previamente se hubiesen dado de alta en las correpondientes pestañas. En el caso de patentes se dan de alta en la propia pestaña de la actividad.</t>
    </r>
  </si>
  <si>
    <r>
      <t>8.</t>
    </r>
    <r>
      <rPr>
        <sz val="7"/>
        <color theme="1"/>
        <rFont val="Times New Roman"/>
        <family val="1"/>
      </rPr>
      <t xml:space="preserve">       </t>
    </r>
    <r>
      <rPr>
        <sz val="11"/>
        <color theme="1"/>
        <rFont val="Calibri"/>
        <family val="2"/>
        <scheme val="minor"/>
      </rPr>
      <t>COSTE DE PERSONAL: en cada subtarea se irán dando de alta los trabajadores participantes (de los que se hayan incluido en la pestaña "PERSONAL") así como su imputación horaria correspondiente para esa subtarea.</t>
    </r>
  </si>
  <si>
    <t>TÍTULO
ACTIVIDAD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</si>
</sst>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indexed="8"/>
      <name val="Arial"/>
      <family val="2"/>
    </font>
    <font>
      <b/>
      <sz val="11"/>
      <color indexed="8"/>
      <name val="Arial"/>
      <family val="2"/>
    </font>
    <font>
      <b/>
      <sz val="10"/>
      <color indexed="8"/>
      <name val="Arial"/>
      <family val="2"/>
    </font>
    <font>
      <b/>
      <sz val="8"/>
      <color indexed="8"/>
      <name val="Arial"/>
      <family val="2"/>
    </font>
    <font>
      <sz val="8"/>
      <name val="Calibri"/>
      <family val="2"/>
    </font>
    <font>
      <b/>
      <sz val="9"/>
      <color indexed="8"/>
      <name val="Arial"/>
      <family val="2"/>
    </font>
    <font>
      <sz val="8"/>
      <color indexed="10"/>
      <name val="Arial"/>
      <family val="2"/>
    </font>
    <font>
      <sz val="10"/>
      <color indexed="8"/>
      <name val="Arial"/>
      <family val="2"/>
    </font>
    <font>
      <sz val="9"/>
      <color indexed="8"/>
      <name val="Arial"/>
      <family val="2"/>
    </font>
    <font>
      <sz val="11"/>
      <color indexed="8"/>
      <name val="Arial"/>
      <family val="2"/>
    </font>
    <font>
      <sz val="10"/>
      <color indexed="8"/>
      <name val="Arial"/>
      <family val="2"/>
    </font>
    <font>
      <b/>
      <sz val="5"/>
      <color indexed="8"/>
      <name val="Arial"/>
      <family val="2"/>
    </font>
    <font>
      <b/>
      <sz val="10"/>
      <color indexed="8"/>
      <name val="Arial"/>
      <family val="2"/>
    </font>
    <font>
      <b/>
      <sz val="11"/>
      <color indexed="8"/>
      <name val="Arial"/>
      <family val="2"/>
    </font>
    <font>
      <b/>
      <u/>
      <sz val="11"/>
      <color theme="1"/>
      <name val="Calibri"/>
      <family val="2"/>
      <scheme val="minor"/>
    </font>
    <font>
      <b/>
      <u/>
      <sz val="10"/>
      <color theme="1"/>
      <name val="Arial"/>
      <family val="2"/>
    </font>
    <font>
      <sz val="7"/>
      <color theme="1"/>
      <name val="Times New Roman"/>
      <family val="1"/>
    </font>
    <font>
      <sz val="7"/>
      <color theme="1"/>
      <name val="Times New Roman"/>
      <family val="2"/>
    </font>
    <font>
      <b/>
      <sz val="11"/>
      <name val="Arial"/>
      <family val="2"/>
    </font>
    <font>
      <sz val="11"/>
      <name val="Arial"/>
      <family val="2"/>
    </font>
    <font>
      <b/>
      <sz val="10"/>
      <name val="Arial"/>
      <family val="2"/>
    </font>
    <font>
      <sz val="8"/>
      <name val="Arial"/>
      <family val="2"/>
    </font>
    <font>
      <b/>
      <sz val="8"/>
      <name val="Arial"/>
      <family val="2"/>
    </font>
    <font>
      <b/>
      <sz val="9"/>
      <color rgb="FF000000"/>
      <name val="Gotham"/>
      <family val="3"/>
    </font>
    <font>
      <sz val="8"/>
      <color rgb="FF000000"/>
      <name val="Gotham"/>
      <family val="3"/>
    </font>
    <font>
      <b/>
      <sz val="8"/>
      <color indexed="10"/>
      <name val="Arial"/>
      <family val="2"/>
    </font>
    <font>
      <b/>
      <sz val="12"/>
      <name val="Arial"/>
      <family val="2"/>
    </font>
    <font>
      <b/>
      <sz val="12"/>
      <color indexed="8"/>
      <name val="Arial"/>
      <family val="2"/>
    </font>
    <font>
      <b/>
      <sz val="18"/>
      <name val="Arial"/>
      <family val="2"/>
    </font>
    <font>
      <sz val="12"/>
      <color indexed="8"/>
      <name val="Arial"/>
      <family val="2"/>
    </font>
    <font>
      <sz val="12"/>
      <name val="Arial"/>
      <family val="2"/>
    </font>
    <font>
      <b/>
      <sz val="11"/>
      <color rgb="FFFF0000"/>
      <name val="Arial"/>
      <family val="2"/>
    </font>
    <font>
      <sz val="10"/>
      <color rgb="FFE2EFDA"/>
      <name val="Arial"/>
      <family val="2"/>
    </font>
    <font>
      <b/>
      <sz val="10"/>
      <color rgb="FFE2EFDA"/>
      <name val="Arial"/>
      <family val="2"/>
    </font>
    <font>
      <b/>
      <sz val="11"/>
      <color rgb="FFFDCC99"/>
      <name val="Arial"/>
      <family val="2"/>
    </font>
    <font>
      <sz val="11"/>
      <color rgb="FFE2EFDA"/>
      <name val="Arial"/>
      <family val="2"/>
    </font>
    <font>
      <b/>
      <sz val="11"/>
      <color rgb="FFE2EFDA"/>
      <name val="Arial"/>
      <family val="2"/>
    </font>
    <font>
      <sz val="8"/>
      <name val="Calibri"/>
      <family val="2"/>
      <scheme val="minor"/>
    </font>
    <font>
      <sz val="10"/>
      <name val="Arial"/>
      <family val="2"/>
    </font>
    <font>
      <b/>
      <sz val="11"/>
      <color theme="0"/>
      <name val="Calibri"/>
      <family val="2"/>
      <scheme val="minor"/>
    </font>
    <font>
      <sz val="11"/>
      <color theme="0"/>
      <name val="Calibri"/>
      <family val="2"/>
      <scheme val="minor"/>
    </font>
    <font>
      <b/>
      <sz val="11"/>
      <color theme="0"/>
      <name val="Calibri"/>
      <family val="2"/>
    </font>
    <font>
      <sz val="11"/>
      <color theme="0"/>
      <name val="Calibri"/>
      <family val="2"/>
    </font>
  </fonts>
  <fills count="8">
    <fill>
      <patternFill patternType="none"/>
    </fill>
    <fill>
      <patternFill patternType="gray125"/>
    </fill>
    <fill>
      <patternFill patternType="solid">
        <fgColor rgb="FFE2EFDA"/>
        <bgColor indexed="64"/>
      </patternFill>
    </fill>
    <fill>
      <patternFill patternType="solid">
        <fgColor theme="3" tint="0.79998168889431442"/>
        <bgColor indexed="64"/>
      </patternFill>
    </fill>
    <fill>
      <patternFill patternType="solid">
        <fgColor rgb="FFFFCC99"/>
        <bgColor indexed="64"/>
      </patternFill>
    </fill>
    <fill>
      <patternFill patternType="solid">
        <fgColor rgb="FFF8F8F8"/>
        <bgColor indexed="64"/>
      </patternFill>
    </fill>
    <fill>
      <patternFill patternType="solid">
        <fgColor rgb="FFDFDD00"/>
        <bgColor indexed="64"/>
      </patternFill>
    </fill>
    <fill>
      <patternFill patternType="solid">
        <fgColor rgb="FFFDCC99"/>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s>
  <cellStyleXfs count="1">
    <xf numFmtId="0" fontId="0" fillId="0" borderId="0"/>
  </cellStyleXfs>
  <cellXfs count="450">
    <xf numFmtId="0" fontId="0" fillId="0" borderId="0" xfId="0"/>
    <xf numFmtId="0" fontId="0" fillId="0" borderId="0" xfId="0" applyProtection="1">
      <protection hidden="1"/>
    </xf>
    <xf numFmtId="0" fontId="10" fillId="0" borderId="0" xfId="0" applyFont="1" applyAlignment="1" applyProtection="1">
      <alignment vertical="top"/>
      <protection hidden="1"/>
    </xf>
    <xf numFmtId="0" fontId="10" fillId="0" borderId="0" xfId="0" applyFont="1" applyAlignment="1" applyProtection="1">
      <alignment horizontal="justify" vertical="top" wrapText="1"/>
      <protection hidden="1"/>
    </xf>
    <xf numFmtId="0" fontId="11" fillId="0" borderId="0" xfId="0" applyFont="1" applyAlignment="1" applyProtection="1">
      <alignment horizontal="center" vertical="top"/>
      <protection hidden="1"/>
    </xf>
    <xf numFmtId="1" fontId="10" fillId="0" borderId="0" xfId="0" applyNumberFormat="1" applyFont="1" applyAlignment="1" applyProtection="1">
      <alignment horizontal="center" vertical="top"/>
      <protection hidden="1"/>
    </xf>
    <xf numFmtId="0" fontId="10" fillId="0" borderId="0" xfId="0" applyFont="1" applyFill="1" applyAlignment="1" applyProtection="1">
      <alignment vertical="top"/>
      <protection hidden="1"/>
    </xf>
    <xf numFmtId="0" fontId="12" fillId="0" borderId="0" xfId="0" applyFont="1" applyAlignment="1" applyProtection="1">
      <alignment horizontal="center" vertical="center"/>
      <protection hidden="1"/>
    </xf>
    <xf numFmtId="1" fontId="12" fillId="0" borderId="0" xfId="0" applyNumberFormat="1" applyFont="1" applyAlignment="1" applyProtection="1">
      <alignment horizontal="center" vertical="center"/>
      <protection hidden="1"/>
    </xf>
    <xf numFmtId="0" fontId="12" fillId="0" borderId="0" xfId="0" applyFont="1" applyFill="1" applyAlignment="1" applyProtection="1">
      <alignment horizontal="center" vertical="center"/>
      <protection hidden="1"/>
    </xf>
    <xf numFmtId="0" fontId="11" fillId="0" borderId="0" xfId="0" applyFont="1" applyAlignment="1" applyProtection="1">
      <alignment vertical="top"/>
      <protection hidden="1"/>
    </xf>
    <xf numFmtId="1" fontId="11" fillId="0" borderId="0" xfId="0" applyNumberFormat="1" applyFont="1" applyAlignment="1" applyProtection="1">
      <alignment horizontal="center" vertical="top"/>
      <protection hidden="1"/>
    </xf>
    <xf numFmtId="0" fontId="11" fillId="0" borderId="0" xfId="0" applyFont="1" applyFill="1" applyAlignment="1" applyProtection="1">
      <alignment vertical="top"/>
      <protection hidden="1"/>
    </xf>
    <xf numFmtId="0" fontId="0" fillId="0" borderId="0" xfId="0" applyAlignment="1" applyProtection="1">
      <alignment horizontal="center"/>
      <protection hidden="1"/>
    </xf>
    <xf numFmtId="4" fontId="0" fillId="0" borderId="0" xfId="0" applyNumberFormat="1" applyProtection="1">
      <protection hidden="1"/>
    </xf>
    <xf numFmtId="0" fontId="0" fillId="0" borderId="0" xfId="0"/>
    <xf numFmtId="0" fontId="16" fillId="0" borderId="0" xfId="0" applyFont="1" applyBorder="1" applyAlignment="1">
      <alignment horizontal="center" vertical="center" wrapText="1"/>
    </xf>
    <xf numFmtId="0" fontId="15" fillId="0" borderId="0" xfId="0" applyFont="1" applyBorder="1" applyAlignment="1">
      <alignment horizontal="justify" vertical="center"/>
    </xf>
    <xf numFmtId="0" fontId="0" fillId="0" borderId="0" xfId="0" applyBorder="1" applyAlignment="1">
      <alignment horizontal="justify" vertical="center"/>
    </xf>
    <xf numFmtId="0" fontId="0" fillId="0" borderId="0" xfId="0" applyBorder="1" applyAlignment="1">
      <alignment horizontal="left" vertical="center" indent="1"/>
    </xf>
    <xf numFmtId="0" fontId="0" fillId="0" borderId="0" xfId="0" applyBorder="1" applyAlignment="1">
      <alignment horizontal="center" vertical="center"/>
    </xf>
    <xf numFmtId="0" fontId="0" fillId="0" borderId="0" xfId="0" applyBorder="1" applyAlignment="1">
      <alignment horizontal="left" vertical="center" indent="2"/>
    </xf>
    <xf numFmtId="0" fontId="0" fillId="0" borderId="0" xfId="0" applyBorder="1" applyAlignment="1">
      <alignment horizontal="left" vertical="center" wrapText="1" indent="3"/>
    </xf>
    <xf numFmtId="0" fontId="0" fillId="0" borderId="0" xfId="0" applyBorder="1" applyAlignment="1">
      <alignment horizontal="left" vertical="center" wrapText="1" indent="1"/>
    </xf>
    <xf numFmtId="0" fontId="18" fillId="0" borderId="0" xfId="0" applyFont="1" applyBorder="1" applyAlignment="1">
      <alignment horizontal="left" vertical="center" wrapText="1" indent="2"/>
    </xf>
    <xf numFmtId="0" fontId="8" fillId="3" borderId="7"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1" fillId="3" borderId="21" xfId="0" applyFont="1" applyFill="1" applyBorder="1" applyAlignment="1" applyProtection="1">
      <alignment horizontal="left" vertical="center" indent="1"/>
      <protection locked="0"/>
    </xf>
    <xf numFmtId="0" fontId="20" fillId="3" borderId="7" xfId="0" applyFont="1" applyFill="1" applyBorder="1" applyAlignment="1" applyProtection="1">
      <alignment horizontal="left" vertical="center" wrapText="1" indent="1"/>
      <protection locked="0"/>
    </xf>
    <xf numFmtId="0" fontId="20" fillId="3" borderId="12" xfId="0" applyFont="1" applyFill="1" applyBorder="1" applyAlignment="1" applyProtection="1">
      <alignment horizontal="left" vertical="center" wrapText="1" indent="1"/>
      <protection locked="0"/>
    </xf>
    <xf numFmtId="0" fontId="20" fillId="3" borderId="13" xfId="0" applyFont="1" applyFill="1" applyBorder="1" applyAlignment="1" applyProtection="1">
      <alignment horizontal="left" vertical="center" wrapText="1" indent="1"/>
      <protection locked="0"/>
    </xf>
    <xf numFmtId="4" fontId="20" fillId="3" borderId="14" xfId="0" applyNumberFormat="1" applyFont="1" applyFill="1" applyBorder="1" applyAlignment="1" applyProtection="1">
      <alignment horizontal="right" vertical="center" indent="1"/>
      <protection locked="0"/>
    </xf>
    <xf numFmtId="0" fontId="20" fillId="3" borderId="15" xfId="0" applyFont="1" applyFill="1" applyBorder="1" applyAlignment="1" applyProtection="1">
      <alignment horizontal="left" vertical="center" wrapText="1" indent="1"/>
      <protection locked="0"/>
    </xf>
    <xf numFmtId="4" fontId="20" fillId="3" borderId="16" xfId="0" applyNumberFormat="1" applyFont="1" applyFill="1" applyBorder="1" applyAlignment="1" applyProtection="1">
      <alignment horizontal="right" vertical="center" indent="1"/>
      <protection locked="0"/>
    </xf>
    <xf numFmtId="0" fontId="20" fillId="3" borderId="17" xfId="0" applyFont="1" applyFill="1" applyBorder="1" applyAlignment="1" applyProtection="1">
      <alignment horizontal="left" vertical="center" wrapText="1" indent="1"/>
      <protection locked="0"/>
    </xf>
    <xf numFmtId="0" fontId="20" fillId="3" borderId="18" xfId="0" applyFont="1" applyFill="1" applyBorder="1" applyAlignment="1" applyProtection="1">
      <alignment horizontal="left" vertical="center" wrapText="1" indent="1"/>
      <protection locked="0"/>
    </xf>
    <xf numFmtId="4" fontId="20" fillId="3" borderId="19" xfId="0" applyNumberFormat="1" applyFont="1" applyFill="1" applyBorder="1" applyAlignment="1" applyProtection="1">
      <alignment horizontal="right" vertical="center" indent="1"/>
      <protection locked="0"/>
    </xf>
    <xf numFmtId="0" fontId="1" fillId="3" borderId="44" xfId="0" applyFont="1" applyFill="1" applyBorder="1" applyAlignment="1" applyProtection="1">
      <alignment horizontal="left" vertical="center" indent="1"/>
      <protection locked="0"/>
    </xf>
    <xf numFmtId="0" fontId="1" fillId="3" borderId="39" xfId="0" applyFont="1" applyFill="1" applyBorder="1" applyAlignment="1" applyProtection="1">
      <alignment horizontal="left" vertical="center" indent="1"/>
      <protection locked="0"/>
    </xf>
    <xf numFmtId="4" fontId="1" fillId="3" borderId="14" xfId="0" applyNumberFormat="1" applyFont="1" applyFill="1" applyBorder="1" applyAlignment="1" applyProtection="1">
      <alignment horizontal="right" vertical="center" indent="1"/>
      <protection locked="0"/>
    </xf>
    <xf numFmtId="0" fontId="1" fillId="3" borderId="45" xfId="0" applyFont="1" applyFill="1" applyBorder="1" applyAlignment="1" applyProtection="1">
      <alignment horizontal="left" vertical="center" indent="1"/>
      <protection locked="0"/>
    </xf>
    <xf numFmtId="4" fontId="1" fillId="3" borderId="16" xfId="0" applyNumberFormat="1" applyFont="1" applyFill="1" applyBorder="1" applyAlignment="1" applyProtection="1">
      <alignment horizontal="right" vertical="center" indent="1"/>
      <protection locked="0"/>
    </xf>
    <xf numFmtId="0" fontId="1" fillId="3" borderId="46" xfId="0" applyFont="1" applyFill="1" applyBorder="1" applyAlignment="1" applyProtection="1">
      <alignment horizontal="left" vertical="center" indent="1"/>
      <protection locked="0"/>
    </xf>
    <xf numFmtId="0" fontId="1" fillId="3" borderId="32" xfId="0" applyFont="1" applyFill="1" applyBorder="1" applyAlignment="1" applyProtection="1">
      <alignment horizontal="left" vertical="center" indent="1"/>
      <protection locked="0"/>
    </xf>
    <xf numFmtId="4" fontId="1" fillId="3" borderId="19" xfId="0" applyNumberFormat="1" applyFont="1" applyFill="1" applyBorder="1" applyAlignment="1" applyProtection="1">
      <alignment horizontal="right" vertical="center" indent="1"/>
      <protection locked="0"/>
    </xf>
    <xf numFmtId="0" fontId="20" fillId="3" borderId="13" xfId="0" applyFont="1" applyFill="1" applyBorder="1" applyAlignment="1" applyProtection="1">
      <alignment horizontal="left" vertical="center" indent="1"/>
      <protection locked="0"/>
    </xf>
    <xf numFmtId="0" fontId="20" fillId="3" borderId="7" xfId="0" applyFont="1" applyFill="1" applyBorder="1" applyAlignment="1" applyProtection="1">
      <alignment horizontal="left" vertical="center" indent="1"/>
      <protection locked="0"/>
    </xf>
    <xf numFmtId="0" fontId="20" fillId="3" borderId="18" xfId="0" applyFont="1" applyFill="1" applyBorder="1" applyAlignment="1" applyProtection="1">
      <alignment horizontal="left" vertical="center" indent="1"/>
      <protection locked="0"/>
    </xf>
    <xf numFmtId="0" fontId="0" fillId="0" borderId="0" xfId="0" applyFill="1" applyBorder="1" applyAlignment="1">
      <alignment horizontal="justify" vertical="center"/>
    </xf>
    <xf numFmtId="4" fontId="4" fillId="4" borderId="3" xfId="0" applyNumberFormat="1" applyFont="1" applyFill="1" applyBorder="1" applyAlignment="1" applyProtection="1">
      <alignment horizontal="center" vertical="center"/>
      <protection hidden="1"/>
    </xf>
    <xf numFmtId="4" fontId="4" fillId="4" borderId="33" xfId="0" applyNumberFormat="1" applyFont="1" applyFill="1" applyBorder="1" applyAlignment="1" applyProtection="1">
      <alignment horizontal="center" vertical="center" wrapText="1"/>
      <protection hidden="1"/>
    </xf>
    <xf numFmtId="4" fontId="13" fillId="2" borderId="7" xfId="0" applyNumberFormat="1"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4" fontId="0" fillId="0" borderId="0" xfId="0" applyNumberFormat="1" applyAlignment="1" applyProtection="1">
      <alignment vertical="center"/>
      <protection hidden="1"/>
    </xf>
    <xf numFmtId="0" fontId="34" fillId="2" borderId="7" xfId="0" applyFont="1" applyFill="1" applyBorder="1" applyAlignment="1" applyProtection="1">
      <alignment horizontal="center" vertical="center"/>
      <protection hidden="1"/>
    </xf>
    <xf numFmtId="4" fontId="23" fillId="7" borderId="3" xfId="0" applyNumberFormat="1" applyFont="1" applyFill="1" applyBorder="1" applyAlignment="1" applyProtection="1">
      <alignment horizontal="center" vertical="center" wrapText="1"/>
      <protection hidden="1"/>
    </xf>
    <xf numFmtId="4" fontId="23" fillId="7" borderId="33" xfId="0" applyNumberFormat="1" applyFont="1" applyFill="1" applyBorder="1" applyAlignment="1" applyProtection="1">
      <alignment horizontal="center" vertical="center" wrapText="1"/>
      <protection hidden="1"/>
    </xf>
    <xf numFmtId="0" fontId="20" fillId="0" borderId="0" xfId="0" applyFont="1" applyAlignment="1" applyProtection="1">
      <alignment vertical="center"/>
    </xf>
    <xf numFmtId="0" fontId="1" fillId="0" borderId="0" xfId="0" applyFont="1" applyAlignment="1" applyProtection="1">
      <alignment vertical="center"/>
    </xf>
    <xf numFmtId="0" fontId="0" fillId="0" borderId="0" xfId="0" applyProtection="1"/>
    <xf numFmtId="0" fontId="20" fillId="0" borderId="0" xfId="0" applyFont="1" applyAlignment="1" applyProtection="1">
      <alignment horizontal="right" vertical="center"/>
    </xf>
    <xf numFmtId="0" fontId="19" fillId="0" borderId="0" xfId="0" applyFont="1" applyAlignment="1" applyProtection="1">
      <alignment horizontal="left" vertical="center"/>
    </xf>
    <xf numFmtId="0" fontId="21" fillId="2" borderId="4" xfId="0" applyFont="1" applyFill="1" applyBorder="1" applyAlignment="1" applyProtection="1">
      <alignment horizontal="right" vertical="center" indent="1"/>
    </xf>
    <xf numFmtId="0" fontId="21" fillId="2" borderId="40" xfId="0" applyFont="1" applyFill="1" applyBorder="1" applyAlignment="1" applyProtection="1">
      <alignment horizontal="right" vertical="center" indent="1"/>
    </xf>
    <xf numFmtId="0" fontId="21" fillId="2" borderId="11" xfId="0" applyFont="1" applyFill="1" applyBorder="1" applyAlignment="1" applyProtection="1">
      <alignment horizontal="right" vertical="center" indent="1"/>
    </xf>
    <xf numFmtId="0" fontId="4" fillId="0" borderId="0" xfId="0" applyFont="1" applyAlignment="1" applyProtection="1">
      <alignment vertical="center"/>
    </xf>
    <xf numFmtId="0" fontId="19" fillId="0" borderId="0" xfId="0" applyFont="1" applyAlignment="1" applyProtection="1">
      <alignment vertical="center"/>
    </xf>
    <xf numFmtId="0" fontId="21" fillId="0" borderId="0" xfId="0" applyFont="1" applyAlignment="1" applyProtection="1">
      <alignment horizontal="center" vertical="center"/>
    </xf>
    <xf numFmtId="0" fontId="20" fillId="2" borderId="13"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22" fillId="0" borderId="0" xfId="0" applyFont="1" applyAlignment="1" applyProtection="1">
      <alignment horizontal="left" vertical="center" wrapText="1"/>
    </xf>
    <xf numFmtId="0" fontId="26" fillId="0" borderId="0" xfId="0" applyFont="1" applyAlignment="1" applyProtection="1">
      <alignment horizontal="left" vertical="center" indent="1"/>
    </xf>
    <xf numFmtId="0" fontId="20" fillId="0" borderId="0" xfId="0" applyFont="1" applyAlignment="1" applyProtection="1">
      <alignment horizontal="left" vertical="center" indent="1"/>
    </xf>
    <xf numFmtId="0" fontId="22" fillId="0" borderId="0" xfId="0" applyFont="1" applyBorder="1" applyAlignment="1" applyProtection="1">
      <alignment horizontal="left" vertical="center" wrapText="1" indent="1"/>
    </xf>
    <xf numFmtId="0" fontId="2"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2" borderId="4" xfId="0" applyFont="1" applyFill="1" applyBorder="1" applyAlignment="1" applyProtection="1">
      <alignment horizontal="right" vertical="center" indent="1"/>
    </xf>
    <xf numFmtId="0" fontId="3" fillId="2" borderId="40" xfId="0" applyFont="1" applyFill="1" applyBorder="1" applyAlignment="1" applyProtection="1">
      <alignment horizontal="right" vertical="center" indent="1"/>
    </xf>
    <xf numFmtId="0" fontId="3" fillId="2" borderId="11" xfId="0" applyFont="1" applyFill="1" applyBorder="1" applyAlignment="1" applyProtection="1">
      <alignment horizontal="right" vertical="center" indent="1"/>
    </xf>
    <xf numFmtId="4" fontId="2" fillId="2" borderId="5" xfId="0" applyNumberFormat="1" applyFont="1" applyFill="1" applyBorder="1" applyAlignment="1" applyProtection="1">
      <alignment horizontal="right" vertical="center" indent="1"/>
    </xf>
    <xf numFmtId="0" fontId="22" fillId="0" borderId="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horizontal="justify" vertical="center" wrapText="1"/>
    </xf>
    <xf numFmtId="0" fontId="26" fillId="0" borderId="0" xfId="0" applyFont="1" applyAlignment="1" applyProtection="1">
      <alignment vertical="center"/>
    </xf>
    <xf numFmtId="0" fontId="8" fillId="0" borderId="0" xfId="0" applyFont="1" applyAlignment="1" applyProtection="1">
      <alignment vertical="center"/>
    </xf>
    <xf numFmtId="0" fontId="3" fillId="0" borderId="0" xfId="0" applyFont="1" applyAlignment="1" applyProtection="1">
      <alignment horizontal="right" vertical="center" indent="1"/>
    </xf>
    <xf numFmtId="0" fontId="1" fillId="0" borderId="0" xfId="0" applyFont="1" applyAlignment="1" applyProtection="1">
      <alignment horizontal="left" vertical="center"/>
    </xf>
    <xf numFmtId="0" fontId="26" fillId="0" borderId="0" xfId="0" applyFont="1" applyAlignment="1" applyProtection="1">
      <alignment horizontal="right" vertical="center"/>
    </xf>
    <xf numFmtId="0" fontId="2" fillId="0" borderId="0" xfId="0" quotePrefix="1" applyFont="1" applyAlignment="1" applyProtection="1">
      <alignment horizontal="left" vertical="center"/>
    </xf>
    <xf numFmtId="0" fontId="3" fillId="0" borderId="0" xfId="0" quotePrefix="1" applyFont="1" applyAlignment="1" applyProtection="1">
      <alignment horizontal="left" vertical="center"/>
    </xf>
    <xf numFmtId="0" fontId="4" fillId="0" borderId="0" xfId="0" quotePrefix="1" applyFont="1" applyAlignment="1" applyProtection="1">
      <alignment vertical="center"/>
    </xf>
    <xf numFmtId="4" fontId="9" fillId="0" borderId="0" xfId="0" applyNumberFormat="1" applyFont="1" applyAlignment="1" applyProtection="1">
      <alignment vertical="center"/>
    </xf>
    <xf numFmtId="0" fontId="33" fillId="2" borderId="8"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6" fillId="0" borderId="0" xfId="0" applyFont="1" applyAlignment="1" applyProtection="1">
      <alignment vertical="center"/>
    </xf>
    <xf numFmtId="0" fontId="3" fillId="2" borderId="20" xfId="0" applyFont="1" applyFill="1" applyBorder="1" applyAlignment="1" applyProtection="1">
      <alignment horizontal="center" vertical="center"/>
    </xf>
    <xf numFmtId="0" fontId="3" fillId="0" borderId="0" xfId="0" applyFont="1" applyAlignment="1" applyProtection="1">
      <alignment horizontal="right" vertical="center"/>
    </xf>
    <xf numFmtId="0" fontId="2" fillId="0" borderId="0" xfId="0" quotePrefix="1" applyFont="1" applyFill="1" applyAlignment="1" applyProtection="1">
      <alignment horizontal="left" vertical="center"/>
    </xf>
    <xf numFmtId="0" fontId="3" fillId="0" borderId="0" xfId="0" quotePrefix="1" applyFont="1" applyFill="1" applyAlignment="1" applyProtection="1">
      <alignment horizontal="left" vertical="center"/>
    </xf>
    <xf numFmtId="0" fontId="1" fillId="0" borderId="0" xfId="0" applyFont="1" applyFill="1" applyAlignment="1" applyProtection="1">
      <alignment horizontal="left" vertical="center"/>
    </xf>
    <xf numFmtId="4" fontId="3" fillId="0" borderId="0" xfId="0" applyNumberFormat="1" applyFont="1" applyAlignment="1" applyProtection="1">
      <alignment vertical="center"/>
    </xf>
    <xf numFmtId="0" fontId="1" fillId="0" borderId="0" xfId="0" applyFont="1" applyBorder="1" applyAlignment="1" applyProtection="1">
      <alignment vertical="center"/>
    </xf>
    <xf numFmtId="0" fontId="26" fillId="0" borderId="0" xfId="0" applyFont="1" applyBorder="1" applyAlignment="1" applyProtection="1">
      <alignment horizontal="right" vertical="center"/>
    </xf>
    <xf numFmtId="0" fontId="8" fillId="0" borderId="0" xfId="0" applyFont="1" applyAlignment="1" applyProtection="1">
      <alignment horizontal="left" vertical="center" indent="1"/>
    </xf>
    <xf numFmtId="0" fontId="8" fillId="0" borderId="0" xfId="0" applyFont="1" applyBorder="1" applyAlignment="1" applyProtection="1">
      <alignment vertical="center" wrapText="1"/>
    </xf>
    <xf numFmtId="0" fontId="26" fillId="0" borderId="0" xfId="0" applyFont="1" applyBorder="1" applyAlignment="1" applyProtection="1">
      <alignment horizontal="left" vertical="center" indent="1"/>
    </xf>
    <xf numFmtId="0" fontId="26" fillId="0" borderId="0" xfId="0" applyFont="1" applyBorder="1" applyAlignment="1" applyProtection="1">
      <alignment vertical="center"/>
    </xf>
    <xf numFmtId="0" fontId="3" fillId="0" borderId="0" xfId="0" applyFont="1" applyBorder="1" applyAlignment="1" applyProtection="1">
      <alignment horizontal="right" vertical="center" indent="1"/>
    </xf>
    <xf numFmtId="0" fontId="3" fillId="0" borderId="0" xfId="0" applyFont="1" applyBorder="1" applyAlignment="1" applyProtection="1">
      <alignment vertical="center"/>
    </xf>
    <xf numFmtId="0" fontId="2" fillId="0" borderId="0" xfId="0" quotePrefix="1" applyFont="1" applyBorder="1" applyAlignment="1" applyProtection="1">
      <alignment horizontal="left" vertical="center"/>
    </xf>
    <xf numFmtId="0" fontId="3" fillId="0" borderId="0" xfId="0" quotePrefix="1" applyFont="1" applyBorder="1" applyAlignment="1" applyProtection="1">
      <alignment horizontal="left" vertical="center"/>
    </xf>
    <xf numFmtId="0" fontId="1" fillId="0" borderId="0" xfId="0" applyFont="1" applyBorder="1" applyAlignment="1" applyProtection="1">
      <alignment horizontal="left" vertical="center"/>
    </xf>
    <xf numFmtId="0" fontId="6" fillId="0" borderId="0" xfId="0" quotePrefix="1" applyFont="1" applyBorder="1" applyAlignment="1" applyProtection="1">
      <alignment horizontal="left" vertical="center"/>
    </xf>
    <xf numFmtId="0" fontId="4" fillId="0" borderId="0" xfId="0" quotePrefix="1" applyFont="1" applyBorder="1" applyAlignment="1" applyProtection="1">
      <alignment vertical="center"/>
    </xf>
    <xf numFmtId="0" fontId="4" fillId="0" borderId="0" xfId="0" applyFont="1" applyBorder="1" applyAlignment="1" applyProtection="1">
      <alignment vertical="center"/>
    </xf>
    <xf numFmtId="0" fontId="21" fillId="2" borderId="44" xfId="0" applyFont="1" applyFill="1" applyBorder="1" applyAlignment="1" applyProtection="1">
      <alignment horizontal="right" vertical="center" indent="1"/>
    </xf>
    <xf numFmtId="0" fontId="21" fillId="2" borderId="45" xfId="0" applyFont="1" applyFill="1" applyBorder="1" applyAlignment="1" applyProtection="1">
      <alignment horizontal="right" vertical="center" indent="1"/>
    </xf>
    <xf numFmtId="0" fontId="21" fillId="2" borderId="46" xfId="0" applyFont="1" applyFill="1" applyBorder="1" applyAlignment="1" applyProtection="1">
      <alignment horizontal="right" vertical="center" indent="1"/>
    </xf>
    <xf numFmtId="3" fontId="2" fillId="2" borderId="5" xfId="0" applyNumberFormat="1" applyFont="1" applyFill="1" applyBorder="1" applyAlignment="1" applyProtection="1">
      <alignment vertical="center"/>
    </xf>
    <xf numFmtId="0" fontId="24" fillId="0" borderId="0" xfId="0" applyFont="1" applyAlignment="1" applyProtection="1">
      <alignment horizontal="right" vertical="center"/>
    </xf>
    <xf numFmtId="0" fontId="25" fillId="0" borderId="0" xfId="0" applyFont="1" applyAlignment="1" applyProtection="1">
      <alignment horizontal="right" vertical="center"/>
    </xf>
    <xf numFmtId="4" fontId="13" fillId="2" borderId="7" xfId="0" applyNumberFormat="1" applyFont="1" applyFill="1" applyBorder="1" applyAlignment="1" applyProtection="1">
      <alignment horizontal="center" vertical="center" wrapText="1"/>
    </xf>
    <xf numFmtId="4" fontId="20" fillId="0" borderId="0" xfId="0" applyNumberFormat="1" applyFont="1" applyAlignment="1" applyProtection="1">
      <alignment vertical="center"/>
    </xf>
    <xf numFmtId="0" fontId="19" fillId="0" borderId="0" xfId="0" applyFont="1" applyAlignment="1" applyProtection="1">
      <alignment horizontal="left" vertical="center" indent="1"/>
    </xf>
    <xf numFmtId="4" fontId="39" fillId="2" borderId="20" xfId="0" applyNumberFormat="1" applyFont="1" applyFill="1" applyBorder="1" applyAlignment="1" applyProtection="1">
      <alignment horizontal="center" vertical="center"/>
    </xf>
    <xf numFmtId="0" fontId="30" fillId="0" borderId="0" xfId="0" applyFont="1" applyAlignment="1" applyProtection="1">
      <alignment vertical="center"/>
    </xf>
    <xf numFmtId="0" fontId="31" fillId="0" borderId="0" xfId="0" applyFont="1" applyAlignment="1" applyProtection="1">
      <alignment vertical="center"/>
    </xf>
    <xf numFmtId="4" fontId="31" fillId="0" borderId="0" xfId="0" applyNumberFormat="1" applyFont="1" applyAlignment="1" applyProtection="1">
      <alignment vertical="center"/>
    </xf>
    <xf numFmtId="0" fontId="32" fillId="0" borderId="0" xfId="0" applyFont="1" applyAlignment="1" applyProtection="1">
      <alignment vertical="center"/>
    </xf>
    <xf numFmtId="0" fontId="1" fillId="0" borderId="0" xfId="0" applyFont="1" applyProtection="1"/>
    <xf numFmtId="0" fontId="2" fillId="4" borderId="3" xfId="0" applyFont="1" applyFill="1" applyBorder="1" applyAlignment="1" applyProtection="1">
      <alignment horizontal="center" wrapText="1"/>
    </xf>
    <xf numFmtId="0" fontId="3" fillId="4" borderId="3" xfId="0" applyFont="1" applyFill="1" applyBorder="1" applyAlignment="1" applyProtection="1">
      <alignment horizontal="center" wrapText="1"/>
    </xf>
    <xf numFmtId="0" fontId="2" fillId="0" borderId="0" xfId="0" applyFont="1" applyAlignment="1" applyProtection="1">
      <alignment horizontal="center" wrapText="1"/>
    </xf>
    <xf numFmtId="0" fontId="2" fillId="4" borderId="23" xfId="0" applyFont="1" applyFill="1" applyBorder="1" applyAlignment="1" applyProtection="1">
      <alignment horizontal="center" wrapText="1"/>
    </xf>
    <xf numFmtId="0" fontId="3" fillId="4" borderId="23" xfId="0" applyFont="1" applyFill="1" applyBorder="1" applyAlignment="1" applyProtection="1">
      <alignment horizontal="center" wrapText="1"/>
    </xf>
    <xf numFmtId="0" fontId="14" fillId="4" borderId="7" xfId="0" applyFont="1" applyFill="1" applyBorder="1" applyAlignment="1" applyProtection="1">
      <alignment horizontal="center"/>
    </xf>
    <xf numFmtId="0" fontId="14" fillId="0" borderId="0" xfId="0" applyFont="1" applyAlignment="1" applyProtection="1">
      <alignment horizontal="center"/>
    </xf>
    <xf numFmtId="0" fontId="2" fillId="0" borderId="0" xfId="0" applyFont="1" applyBorder="1" applyAlignment="1" applyProtection="1">
      <alignment horizontal="center" wrapText="1"/>
    </xf>
    <xf numFmtId="0" fontId="3" fillId="0" borderId="0" xfId="0" applyFont="1" applyBorder="1" applyAlignment="1" applyProtection="1">
      <alignment horizontal="center" wrapText="1"/>
    </xf>
    <xf numFmtId="1" fontId="6" fillId="0" borderId="22" xfId="0" applyNumberFormat="1" applyFont="1" applyBorder="1" applyAlignment="1" applyProtection="1">
      <alignment horizontal="center" vertical="center"/>
    </xf>
    <xf numFmtId="0" fontId="14" fillId="0" borderId="22" xfId="0" applyFont="1" applyBorder="1" applyAlignment="1" applyProtection="1">
      <alignment horizontal="center"/>
    </xf>
    <xf numFmtId="0" fontId="6" fillId="0" borderId="0" xfId="0" applyFont="1" applyBorder="1" applyProtection="1"/>
    <xf numFmtId="0" fontId="9" fillId="0" borderId="0" xfId="0" applyFont="1" applyBorder="1" applyProtection="1"/>
    <xf numFmtId="0" fontId="6" fillId="0" borderId="0" xfId="0" applyFont="1" applyBorder="1" applyAlignment="1" applyProtection="1">
      <alignment horizontal="center"/>
    </xf>
    <xf numFmtId="0" fontId="1" fillId="0" borderId="54" xfId="0" applyFont="1" applyBorder="1" applyProtection="1"/>
    <xf numFmtId="0" fontId="2" fillId="0" borderId="0" xfId="0" applyFont="1" applyBorder="1" applyProtection="1"/>
    <xf numFmtId="0" fontId="2" fillId="0" borderId="0" xfId="0" applyFont="1" applyBorder="1" applyAlignment="1" applyProtection="1">
      <alignment horizontal="center"/>
    </xf>
    <xf numFmtId="0" fontId="1" fillId="0" borderId="0" xfId="0" applyFont="1" applyBorder="1" applyProtection="1"/>
    <xf numFmtId="0" fontId="2" fillId="0" borderId="0" xfId="0" applyFont="1" applyProtection="1"/>
    <xf numFmtId="0" fontId="1" fillId="0" borderId="0" xfId="0" applyFont="1" applyAlignment="1" applyProtection="1">
      <alignment horizontal="center"/>
    </xf>
    <xf numFmtId="3" fontId="8" fillId="3" borderId="4" xfId="0" applyNumberFormat="1" applyFont="1" applyFill="1" applyBorder="1" applyAlignment="1" applyProtection="1">
      <alignment vertical="center"/>
      <protection locked="0"/>
    </xf>
    <xf numFmtId="3" fontId="8" fillId="3" borderId="40" xfId="0" applyNumberFormat="1" applyFont="1" applyFill="1" applyBorder="1" applyAlignment="1" applyProtection="1">
      <alignment vertical="center"/>
      <protection locked="0"/>
    </xf>
    <xf numFmtId="3" fontId="3" fillId="3" borderId="40" xfId="0" applyNumberFormat="1" applyFont="1" applyFill="1" applyBorder="1" applyAlignment="1" applyProtection="1">
      <alignment vertical="center"/>
      <protection locked="0"/>
    </xf>
    <xf numFmtId="3" fontId="8" fillId="3" borderId="11" xfId="0" applyNumberFormat="1" applyFont="1" applyFill="1" applyBorder="1" applyAlignment="1" applyProtection="1">
      <alignment vertical="center"/>
      <protection locked="0"/>
    </xf>
    <xf numFmtId="0" fontId="43" fillId="0" borderId="0" xfId="0" applyFont="1" applyFill="1" applyBorder="1" applyAlignment="1" applyProtection="1">
      <alignment horizontal="center"/>
      <protection hidden="1"/>
    </xf>
    <xf numFmtId="4" fontId="43" fillId="0" borderId="0" xfId="0" applyNumberFormat="1" applyFont="1" applyFill="1" applyBorder="1" applyProtection="1">
      <protection hidden="1"/>
    </xf>
    <xf numFmtId="0" fontId="43" fillId="0" borderId="0" xfId="0" applyFont="1" applyFill="1" applyBorder="1" applyProtection="1">
      <protection hidden="1"/>
    </xf>
    <xf numFmtId="0" fontId="42" fillId="0" borderId="0" xfId="0" applyFont="1" applyFill="1" applyBorder="1" applyProtection="1">
      <protection hidden="1"/>
    </xf>
    <xf numFmtId="0" fontId="41" fillId="0" borderId="0" xfId="0" applyFont="1" applyFill="1" applyBorder="1" applyProtection="1">
      <protection locked="0"/>
    </xf>
    <xf numFmtId="0" fontId="42" fillId="0" borderId="0" xfId="0" applyFont="1" applyFill="1" applyBorder="1" applyAlignment="1" applyProtection="1">
      <protection hidden="1"/>
    </xf>
    <xf numFmtId="0" fontId="41" fillId="0" borderId="0" xfId="0" applyFont="1" applyFill="1" applyBorder="1" applyProtection="1">
      <protection hidden="1"/>
    </xf>
    <xf numFmtId="0" fontId="41" fillId="0" borderId="0" xfId="0" applyFont="1" applyFill="1" applyBorder="1" applyAlignment="1" applyProtection="1">
      <alignment horizontal="center"/>
      <protection hidden="1"/>
    </xf>
    <xf numFmtId="4" fontId="41" fillId="0" borderId="0" xfId="0" applyNumberFormat="1" applyFont="1" applyFill="1" applyBorder="1" applyProtection="1">
      <protection hidden="1"/>
    </xf>
    <xf numFmtId="0" fontId="40" fillId="0" borderId="0" xfId="0" applyFont="1" applyFill="1" applyBorder="1"/>
    <xf numFmtId="0" fontId="41" fillId="0" borderId="0" xfId="0" applyFont="1" applyFill="1" applyBorder="1"/>
    <xf numFmtId="0" fontId="42" fillId="0" borderId="0" xfId="0" applyFont="1" applyFill="1" applyBorder="1" applyAlignment="1" applyProtection="1">
      <alignment horizontal="left"/>
      <protection hidden="1"/>
    </xf>
    <xf numFmtId="0" fontId="42" fillId="0" borderId="0" xfId="0" applyFont="1" applyFill="1" applyBorder="1" applyAlignment="1" applyProtection="1">
      <alignment horizontal="center"/>
      <protection hidden="1"/>
    </xf>
    <xf numFmtId="4" fontId="43" fillId="0" borderId="0" xfId="0" applyNumberFormat="1" applyFont="1" applyFill="1" applyBorder="1" applyAlignment="1" applyProtection="1">
      <alignment horizontal="center"/>
      <protection hidden="1"/>
    </xf>
    <xf numFmtId="4" fontId="41" fillId="0" borderId="0" xfId="0" applyNumberFormat="1" applyFont="1" applyFill="1" applyBorder="1" applyAlignment="1" applyProtection="1">
      <alignment horizontal="center"/>
      <protection hidden="1"/>
    </xf>
    <xf numFmtId="0" fontId="43" fillId="0" borderId="0" xfId="0" applyFont="1" applyFill="1" applyBorder="1" applyAlignment="1" applyProtection="1">
      <alignment horizontal="right"/>
      <protection hidden="1"/>
    </xf>
    <xf numFmtId="4" fontId="43" fillId="0" borderId="0" xfId="0" applyNumberFormat="1" applyFont="1" applyFill="1" applyBorder="1" applyAlignment="1" applyProtection="1">
      <alignment horizontal="right"/>
      <protection hidden="1"/>
    </xf>
    <xf numFmtId="0" fontId="43" fillId="0" borderId="0" xfId="0" applyFont="1" applyFill="1" applyBorder="1" applyAlignment="1" applyProtection="1">
      <alignment horizontal="left"/>
      <protection hidden="1"/>
    </xf>
    <xf numFmtId="3" fontId="43" fillId="0" borderId="0" xfId="0" applyNumberFormat="1" applyFont="1" applyFill="1" applyBorder="1" applyAlignment="1" applyProtection="1">
      <alignment horizontal="right"/>
      <protection hidden="1"/>
    </xf>
    <xf numFmtId="0" fontId="19" fillId="2" borderId="1" xfId="0" applyFont="1" applyFill="1" applyBorder="1" applyAlignment="1" applyProtection="1">
      <alignment horizontal="center" vertical="center"/>
    </xf>
    <xf numFmtId="0" fontId="19" fillId="2" borderId="35" xfId="0" applyFont="1" applyFill="1" applyBorder="1" applyAlignment="1" applyProtection="1">
      <alignment horizontal="center" vertical="center"/>
    </xf>
    <xf numFmtId="0" fontId="19" fillId="2" borderId="36" xfId="0" applyFont="1" applyFill="1" applyBorder="1" applyAlignment="1" applyProtection="1">
      <alignment horizontal="center" vertical="center"/>
    </xf>
    <xf numFmtId="0" fontId="20" fillId="3" borderId="1" xfId="0" applyFont="1" applyFill="1" applyBorder="1" applyAlignment="1" applyProtection="1">
      <alignment horizontal="left" vertical="center" wrapText="1" indent="1"/>
      <protection locked="0"/>
    </xf>
    <xf numFmtId="0" fontId="20" fillId="3" borderId="35" xfId="0" applyFont="1" applyFill="1" applyBorder="1" applyAlignment="1" applyProtection="1">
      <alignment horizontal="left" vertical="center" wrapText="1" indent="1"/>
      <protection locked="0"/>
    </xf>
    <xf numFmtId="0" fontId="20" fillId="3" borderId="36" xfId="0" applyFont="1" applyFill="1" applyBorder="1" applyAlignment="1" applyProtection="1">
      <alignment horizontal="left" vertical="center" wrapText="1" indent="1"/>
      <protection locked="0"/>
    </xf>
    <xf numFmtId="0" fontId="29" fillId="6" borderId="27" xfId="0" applyFont="1" applyFill="1" applyBorder="1" applyAlignment="1" applyProtection="1">
      <alignment horizontal="center" vertical="center" wrapText="1"/>
    </xf>
    <xf numFmtId="0" fontId="29" fillId="6" borderId="2" xfId="0" applyFont="1" applyFill="1" applyBorder="1" applyAlignment="1" applyProtection="1">
      <alignment horizontal="center" vertical="center" wrapText="1"/>
    </xf>
    <xf numFmtId="0" fontId="29" fillId="6" borderId="28" xfId="0" applyFont="1" applyFill="1" applyBorder="1" applyAlignment="1" applyProtection="1">
      <alignment horizontal="center" vertical="center" wrapText="1"/>
    </xf>
    <xf numFmtId="0" fontId="29" fillId="6" borderId="37" xfId="0" applyFont="1" applyFill="1" applyBorder="1" applyAlignment="1" applyProtection="1">
      <alignment horizontal="center" vertical="center" wrapText="1"/>
    </xf>
    <xf numFmtId="0" fontId="29" fillId="6" borderId="0" xfId="0" applyFont="1" applyFill="1" applyBorder="1" applyAlignment="1" applyProtection="1">
      <alignment horizontal="center" vertical="center" wrapText="1"/>
    </xf>
    <xf numFmtId="0" fontId="29" fillId="6" borderId="38" xfId="0" applyFont="1" applyFill="1" applyBorder="1" applyAlignment="1" applyProtection="1">
      <alignment horizontal="center" vertical="center" wrapText="1"/>
    </xf>
    <xf numFmtId="0" fontId="29" fillId="6" borderId="29" xfId="0" applyFont="1" applyFill="1" applyBorder="1" applyAlignment="1" applyProtection="1">
      <alignment horizontal="center" vertical="center" wrapText="1"/>
    </xf>
    <xf numFmtId="0" fontId="29" fillId="6" borderId="6" xfId="0" applyFont="1" applyFill="1" applyBorder="1" applyAlignment="1" applyProtection="1">
      <alignment horizontal="center" vertical="center" wrapText="1"/>
    </xf>
    <xf numFmtId="0" fontId="29" fillId="6" borderId="24" xfId="0"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9" fillId="6" borderId="35" xfId="0" applyFont="1" applyFill="1" applyBorder="1" applyAlignment="1" applyProtection="1">
      <alignment horizontal="center" vertical="center"/>
    </xf>
    <xf numFmtId="0" fontId="29" fillId="6" borderId="36" xfId="0" applyFont="1" applyFill="1" applyBorder="1" applyAlignment="1" applyProtection="1">
      <alignment horizontal="center" vertical="center"/>
    </xf>
    <xf numFmtId="0" fontId="1" fillId="3" borderId="1" xfId="0" applyFont="1" applyFill="1" applyBorder="1" applyAlignment="1" applyProtection="1">
      <alignment horizontal="right" vertical="center" indent="1"/>
      <protection locked="0"/>
    </xf>
    <xf numFmtId="0" fontId="1" fillId="3" borderId="35" xfId="0" applyFont="1" applyFill="1" applyBorder="1" applyAlignment="1" applyProtection="1">
      <alignment horizontal="right" vertical="center" indent="1"/>
      <protection locked="0"/>
    </xf>
    <xf numFmtId="0" fontId="1" fillId="3" borderId="36" xfId="0" applyFont="1" applyFill="1" applyBorder="1" applyAlignment="1" applyProtection="1">
      <alignment horizontal="right" vertical="center" indent="1"/>
      <protection locked="0"/>
    </xf>
    <xf numFmtId="10" fontId="1" fillId="3" borderId="45" xfId="0" applyNumberFormat="1" applyFont="1" applyFill="1" applyBorder="1" applyAlignment="1" applyProtection="1">
      <alignment horizontal="center" vertical="center"/>
      <protection locked="0"/>
    </xf>
    <xf numFmtId="10" fontId="1" fillId="3" borderId="50" xfId="0" applyNumberFormat="1" applyFont="1" applyFill="1" applyBorder="1" applyAlignment="1" applyProtection="1">
      <alignment horizontal="center" vertical="center"/>
      <protection locked="0"/>
    </xf>
    <xf numFmtId="10" fontId="1" fillId="3" borderId="9" xfId="0" applyNumberFormat="1" applyFont="1" applyFill="1" applyBorder="1" applyAlignment="1" applyProtection="1">
      <alignment horizontal="center" vertical="center"/>
      <protection locked="0"/>
    </xf>
    <xf numFmtId="10" fontId="1" fillId="3" borderId="46" xfId="0" applyNumberFormat="1" applyFont="1" applyFill="1" applyBorder="1" applyAlignment="1" applyProtection="1">
      <alignment horizontal="center" vertical="center"/>
      <protection locked="0"/>
    </xf>
    <xf numFmtId="10" fontId="1" fillId="3" borderId="51" xfId="0" applyNumberFormat="1" applyFont="1" applyFill="1" applyBorder="1" applyAlignment="1" applyProtection="1">
      <alignment horizontal="center" vertical="center"/>
      <protection locked="0"/>
    </xf>
    <xf numFmtId="10" fontId="1" fillId="3" borderId="10" xfId="0" applyNumberFormat="1" applyFont="1" applyFill="1" applyBorder="1" applyAlignment="1" applyProtection="1">
      <alignment horizontal="center" vertical="center"/>
      <protection locked="0"/>
    </xf>
    <xf numFmtId="0" fontId="20" fillId="3" borderId="45" xfId="0" applyFont="1" applyFill="1" applyBorder="1" applyAlignment="1" applyProtection="1">
      <alignment horizontal="left" vertical="center" indent="1"/>
      <protection locked="0"/>
    </xf>
    <xf numFmtId="0" fontId="20" fillId="3" borderId="50" xfId="0" applyFont="1" applyFill="1" applyBorder="1" applyAlignment="1" applyProtection="1">
      <alignment horizontal="left" vertical="center" indent="1"/>
      <protection locked="0"/>
    </xf>
    <xf numFmtId="0" fontId="20" fillId="3" borderId="9" xfId="0" applyFont="1" applyFill="1" applyBorder="1" applyAlignment="1" applyProtection="1">
      <alignment horizontal="left" vertical="center" indent="1"/>
      <protection locked="0"/>
    </xf>
    <xf numFmtId="0" fontId="20" fillId="3" borderId="46" xfId="0" applyFont="1" applyFill="1" applyBorder="1" applyAlignment="1" applyProtection="1">
      <alignment horizontal="left" vertical="center" indent="1"/>
      <protection locked="0"/>
    </xf>
    <xf numFmtId="0" fontId="20" fillId="3" borderId="51" xfId="0" applyFont="1" applyFill="1" applyBorder="1" applyAlignment="1" applyProtection="1">
      <alignment horizontal="left" vertical="center" indent="1"/>
      <protection locked="0"/>
    </xf>
    <xf numFmtId="0" fontId="20" fillId="3" borderId="10" xfId="0" applyFont="1" applyFill="1" applyBorder="1" applyAlignment="1" applyProtection="1">
      <alignment horizontal="left" vertical="center" indent="1"/>
      <protection locked="0"/>
    </xf>
    <xf numFmtId="10" fontId="1" fillId="3" borderId="44" xfId="0" applyNumberFormat="1" applyFont="1" applyFill="1" applyBorder="1" applyAlignment="1" applyProtection="1">
      <alignment horizontal="center" vertical="center"/>
      <protection locked="0"/>
    </xf>
    <xf numFmtId="10" fontId="1" fillId="3" borderId="49" xfId="0" applyNumberFormat="1" applyFont="1" applyFill="1" applyBorder="1" applyAlignment="1" applyProtection="1">
      <alignment horizontal="center" vertical="center"/>
      <protection locked="0"/>
    </xf>
    <xf numFmtId="10" fontId="1" fillId="3" borderId="8" xfId="0" applyNumberFormat="1"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xf>
    <xf numFmtId="0" fontId="27" fillId="4" borderId="35" xfId="0" applyFont="1" applyFill="1" applyBorder="1" applyAlignment="1" applyProtection="1">
      <alignment horizontal="center" vertical="center"/>
    </xf>
    <xf numFmtId="0" fontId="27" fillId="4" borderId="36" xfId="0" applyFont="1" applyFill="1" applyBorder="1" applyAlignment="1" applyProtection="1">
      <alignment horizontal="center" vertical="center"/>
    </xf>
    <xf numFmtId="0" fontId="19" fillId="2" borderId="27"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9" fillId="2" borderId="28" xfId="0" applyFont="1" applyFill="1" applyBorder="1" applyAlignment="1" applyProtection="1">
      <alignment horizontal="center" vertical="center"/>
    </xf>
    <xf numFmtId="0" fontId="19" fillId="2" borderId="29" xfId="0" applyFont="1" applyFill="1" applyBorder="1" applyAlignment="1" applyProtection="1">
      <alignment horizontal="center" vertical="center"/>
    </xf>
    <xf numFmtId="0" fontId="19" fillId="2" borderId="6" xfId="0" applyFont="1" applyFill="1" applyBorder="1" applyAlignment="1" applyProtection="1">
      <alignment horizontal="center" vertical="center"/>
    </xf>
    <xf numFmtId="0" fontId="19" fillId="2" borderId="24" xfId="0" applyFont="1" applyFill="1" applyBorder="1" applyAlignment="1" applyProtection="1">
      <alignment horizontal="center" vertical="center"/>
    </xf>
    <xf numFmtId="0" fontId="20" fillId="3" borderId="27" xfId="0" applyFont="1" applyFill="1" applyBorder="1" applyAlignment="1" applyProtection="1">
      <alignment horizontal="left" vertical="center" wrapText="1" indent="1"/>
      <protection locked="0"/>
    </xf>
    <xf numFmtId="0" fontId="20" fillId="3" borderId="2" xfId="0" applyFont="1" applyFill="1" applyBorder="1" applyAlignment="1" applyProtection="1">
      <alignment horizontal="left" vertical="center" wrapText="1" indent="1"/>
      <protection locked="0"/>
    </xf>
    <xf numFmtId="0" fontId="20" fillId="3" borderId="28" xfId="0" applyFont="1" applyFill="1" applyBorder="1" applyAlignment="1" applyProtection="1">
      <alignment horizontal="left" vertical="center" wrapText="1" indent="1"/>
      <protection locked="0"/>
    </xf>
    <xf numFmtId="0" fontId="20" fillId="3" borderId="29" xfId="0" applyFont="1" applyFill="1" applyBorder="1" applyAlignment="1" applyProtection="1">
      <alignment horizontal="left" vertical="center" wrapText="1" indent="1"/>
      <protection locked="0"/>
    </xf>
    <xf numFmtId="0" fontId="20" fillId="3" borderId="6" xfId="0" applyFont="1" applyFill="1" applyBorder="1" applyAlignment="1" applyProtection="1">
      <alignment horizontal="left" vertical="center" wrapText="1" indent="1"/>
      <protection locked="0"/>
    </xf>
    <xf numFmtId="0" fontId="20" fillId="3" borderId="24"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21" fillId="2" borderId="35" xfId="0" applyFont="1" applyFill="1" applyBorder="1" applyAlignment="1" applyProtection="1">
      <alignment horizontal="center" vertical="center"/>
    </xf>
    <xf numFmtId="0" fontId="21" fillId="2" borderId="36" xfId="0" applyFont="1" applyFill="1" applyBorder="1" applyAlignment="1" applyProtection="1">
      <alignment horizontal="center" vertical="center"/>
    </xf>
    <xf numFmtId="0" fontId="20" fillId="3" borderId="44" xfId="0" applyFont="1" applyFill="1" applyBorder="1" applyAlignment="1" applyProtection="1">
      <alignment horizontal="left" vertical="center" indent="1"/>
      <protection locked="0"/>
    </xf>
    <xf numFmtId="0" fontId="20" fillId="3" borderId="49" xfId="0" applyFont="1" applyFill="1" applyBorder="1" applyAlignment="1" applyProtection="1">
      <alignment horizontal="left" vertical="center" indent="1"/>
      <protection locked="0"/>
    </xf>
    <xf numFmtId="0" fontId="20" fillId="3" borderId="8" xfId="0" applyFont="1" applyFill="1" applyBorder="1" applyAlignment="1" applyProtection="1">
      <alignment horizontal="left" vertical="center" indent="1"/>
      <protection locked="0"/>
    </xf>
    <xf numFmtId="0" fontId="1" fillId="5" borderId="0" xfId="0" applyFont="1" applyFill="1" applyAlignment="1" applyProtection="1">
      <alignment horizontal="left" vertical="center" indent="1"/>
    </xf>
    <xf numFmtId="0" fontId="1" fillId="5" borderId="0" xfId="0" applyFont="1" applyFill="1" applyAlignment="1" applyProtection="1">
      <alignment horizontal="left" vertical="center" wrapText="1" indent="1"/>
    </xf>
    <xf numFmtId="0" fontId="23" fillId="0" borderId="0" xfId="0" applyFont="1" applyBorder="1" applyAlignment="1" applyProtection="1">
      <alignment horizontal="left" vertical="center" wrapText="1" indent="1"/>
    </xf>
    <xf numFmtId="0" fontId="22" fillId="0" borderId="0" xfId="0" applyFont="1" applyBorder="1" applyAlignment="1" applyProtection="1">
      <alignment horizontal="left" vertical="center" wrapText="1" indent="1"/>
    </xf>
    <xf numFmtId="0" fontId="19" fillId="2" borderId="25"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9" fillId="2" borderId="25" xfId="0" applyFont="1" applyFill="1" applyBorder="1" applyAlignment="1" applyProtection="1">
      <alignment horizontal="center" vertical="center" wrapText="1"/>
    </xf>
    <xf numFmtId="0" fontId="19" fillId="2" borderId="26"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49" fontId="22" fillId="0" borderId="0" xfId="0" applyNumberFormat="1" applyFont="1" applyBorder="1" applyAlignment="1" applyProtection="1">
      <alignment horizontal="left" vertical="center" wrapText="1" indent="1"/>
    </xf>
    <xf numFmtId="0" fontId="2" fillId="4" borderId="1"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6" fillId="2" borderId="25"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indent="1"/>
    </xf>
    <xf numFmtId="0" fontId="19" fillId="2" borderId="35" xfId="0" applyFont="1" applyFill="1" applyBorder="1" applyAlignment="1" applyProtection="1">
      <alignment horizontal="left" vertical="center" indent="1"/>
    </xf>
    <xf numFmtId="0" fontId="19" fillId="2" borderId="36" xfId="0" applyFont="1" applyFill="1" applyBorder="1" applyAlignment="1" applyProtection="1">
      <alignment horizontal="left" vertical="center" indent="1"/>
    </xf>
    <xf numFmtId="4" fontId="20" fillId="3" borderId="1" xfId="0" applyNumberFormat="1" applyFont="1" applyFill="1" applyBorder="1" applyAlignment="1" applyProtection="1">
      <alignment horizontal="right" vertical="center" indent="1"/>
      <protection locked="0"/>
    </xf>
    <xf numFmtId="4" fontId="20" fillId="3" borderId="36" xfId="0" applyNumberFormat="1" applyFont="1" applyFill="1" applyBorder="1" applyAlignment="1" applyProtection="1">
      <alignment horizontal="right" vertical="center" indent="1"/>
      <protection locked="0"/>
    </xf>
    <xf numFmtId="4" fontId="20" fillId="2" borderId="1" xfId="0" applyNumberFormat="1" applyFont="1" applyFill="1" applyBorder="1" applyAlignment="1" applyProtection="1">
      <alignment horizontal="right" vertical="center" indent="1"/>
    </xf>
    <xf numFmtId="4" fontId="20" fillId="2" borderId="36" xfId="0" applyNumberFormat="1" applyFont="1" applyFill="1" applyBorder="1" applyAlignment="1" applyProtection="1">
      <alignment horizontal="right" vertical="center" indent="1"/>
    </xf>
    <xf numFmtId="4" fontId="20" fillId="3" borderId="15" xfId="0" applyNumberFormat="1" applyFont="1" applyFill="1" applyBorder="1" applyAlignment="1" applyProtection="1">
      <alignment horizontal="right" vertical="center" indent="1"/>
      <protection locked="0"/>
    </xf>
    <xf numFmtId="4" fontId="20" fillId="3" borderId="16" xfId="0" applyNumberFormat="1" applyFont="1" applyFill="1" applyBorder="1" applyAlignment="1" applyProtection="1">
      <alignment horizontal="right" vertical="center" indent="1"/>
      <protection locked="0"/>
    </xf>
    <xf numFmtId="0" fontId="20" fillId="3" borderId="12" xfId="0" applyFont="1" applyFill="1" applyBorder="1" applyAlignment="1" applyProtection="1">
      <alignment horizontal="left" vertical="center" indent="1"/>
      <protection locked="0"/>
    </xf>
    <xf numFmtId="0" fontId="20" fillId="3" borderId="13" xfId="0" applyFont="1" applyFill="1" applyBorder="1" applyAlignment="1" applyProtection="1">
      <alignment horizontal="left" vertical="center" indent="1"/>
      <protection locked="0"/>
    </xf>
    <xf numFmtId="0" fontId="20" fillId="3" borderId="14" xfId="0" applyFont="1" applyFill="1" applyBorder="1" applyAlignment="1" applyProtection="1">
      <alignment horizontal="left" vertical="center" indent="1"/>
      <protection locked="0"/>
    </xf>
    <xf numFmtId="0" fontId="20" fillId="3" borderId="15" xfId="0" applyFont="1" applyFill="1" applyBorder="1" applyAlignment="1" applyProtection="1">
      <alignment horizontal="left" vertical="center" indent="1"/>
      <protection locked="0"/>
    </xf>
    <xf numFmtId="0" fontId="20" fillId="3" borderId="7" xfId="0" applyFont="1" applyFill="1" applyBorder="1" applyAlignment="1" applyProtection="1">
      <alignment horizontal="left" vertical="center" indent="1"/>
      <protection locked="0"/>
    </xf>
    <xf numFmtId="0" fontId="20" fillId="3" borderId="16" xfId="0" applyFont="1" applyFill="1" applyBorder="1" applyAlignment="1" applyProtection="1">
      <alignment horizontal="left" vertical="center" indent="1"/>
      <protection locked="0"/>
    </xf>
    <xf numFmtId="4" fontId="20" fillId="3" borderId="12" xfId="0" applyNumberFormat="1" applyFont="1" applyFill="1" applyBorder="1" applyAlignment="1" applyProtection="1">
      <alignment horizontal="right" vertical="center" indent="1"/>
      <protection locked="0"/>
    </xf>
    <xf numFmtId="4" fontId="20" fillId="3" borderId="14" xfId="0" applyNumberFormat="1" applyFont="1" applyFill="1" applyBorder="1" applyAlignment="1" applyProtection="1">
      <alignment horizontal="right" vertical="center" indent="1"/>
      <protection locked="0"/>
    </xf>
    <xf numFmtId="4" fontId="20" fillId="3" borderId="17" xfId="0" applyNumberFormat="1" applyFont="1" applyFill="1" applyBorder="1" applyAlignment="1" applyProtection="1">
      <alignment horizontal="right" vertical="center" indent="1"/>
      <protection locked="0"/>
    </xf>
    <xf numFmtId="4" fontId="20" fillId="3" borderId="19" xfId="0" applyNumberFormat="1" applyFont="1" applyFill="1" applyBorder="1" applyAlignment="1" applyProtection="1">
      <alignment horizontal="right" vertical="center" indent="1"/>
      <protection locked="0"/>
    </xf>
    <xf numFmtId="4" fontId="19" fillId="2" borderId="1" xfId="0" applyNumberFormat="1" applyFont="1" applyFill="1" applyBorder="1" applyAlignment="1" applyProtection="1">
      <alignment horizontal="right" vertical="center" indent="1"/>
    </xf>
    <xf numFmtId="4" fontId="19" fillId="2" borderId="36" xfId="0" applyNumberFormat="1" applyFont="1" applyFill="1" applyBorder="1" applyAlignment="1" applyProtection="1">
      <alignment horizontal="right" vertical="center" indent="1"/>
    </xf>
    <xf numFmtId="0" fontId="19" fillId="2" borderId="1" xfId="0" applyFont="1" applyFill="1" applyBorder="1" applyAlignment="1" applyProtection="1">
      <alignment horizontal="right" vertical="center" indent="1"/>
    </xf>
    <xf numFmtId="0" fontId="19" fillId="2" borderId="35" xfId="0" applyFont="1" applyFill="1" applyBorder="1" applyAlignment="1" applyProtection="1">
      <alignment horizontal="right" vertical="center" indent="1"/>
    </xf>
    <xf numFmtId="0" fontId="19" fillId="2" borderId="36" xfId="0" applyFont="1" applyFill="1" applyBorder="1" applyAlignment="1" applyProtection="1">
      <alignment horizontal="right" vertical="center" indent="1"/>
    </xf>
    <xf numFmtId="0" fontId="20" fillId="3" borderId="17" xfId="0" applyFont="1" applyFill="1" applyBorder="1" applyAlignment="1" applyProtection="1">
      <alignment horizontal="left" vertical="center" indent="1"/>
      <protection locked="0"/>
    </xf>
    <xf numFmtId="0" fontId="20" fillId="3" borderId="18" xfId="0" applyFont="1" applyFill="1" applyBorder="1" applyAlignment="1" applyProtection="1">
      <alignment horizontal="left" vertical="center" indent="1"/>
      <protection locked="0"/>
    </xf>
    <xf numFmtId="0" fontId="20" fillId="3" borderId="19" xfId="0" applyFont="1" applyFill="1" applyBorder="1" applyAlignment="1" applyProtection="1">
      <alignment horizontal="left" vertical="center" indent="1"/>
      <protection locked="0"/>
    </xf>
    <xf numFmtId="0" fontId="8" fillId="3" borderId="17" xfId="0" applyFont="1" applyFill="1" applyBorder="1" applyAlignment="1" applyProtection="1">
      <alignment horizontal="left" vertical="center" indent="1"/>
      <protection locked="0"/>
    </xf>
    <xf numFmtId="0" fontId="8" fillId="3" borderId="18" xfId="0" applyFont="1" applyFill="1" applyBorder="1" applyAlignment="1" applyProtection="1">
      <alignment horizontal="left" vertical="center" indent="1"/>
      <protection locked="0"/>
    </xf>
    <xf numFmtId="0" fontId="8" fillId="3" borderId="19" xfId="0" applyFont="1" applyFill="1" applyBorder="1" applyAlignment="1" applyProtection="1">
      <alignment horizontal="left" vertical="center" indent="1"/>
      <protection locked="0"/>
    </xf>
    <xf numFmtId="0" fontId="8" fillId="2" borderId="17"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4" fontId="8" fillId="2" borderId="17" xfId="0" applyNumberFormat="1" applyFont="1" applyFill="1" applyBorder="1" applyAlignment="1" applyProtection="1">
      <alignment horizontal="right" vertical="center" indent="1"/>
    </xf>
    <xf numFmtId="4" fontId="8" fillId="2" borderId="19" xfId="0" applyNumberFormat="1" applyFont="1" applyFill="1" applyBorder="1" applyAlignment="1" applyProtection="1">
      <alignment horizontal="right" vertical="center" indent="1"/>
    </xf>
    <xf numFmtId="0" fontId="2" fillId="2" borderId="29"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4" fontId="2" fillId="2" borderId="29" xfId="0" applyNumberFormat="1" applyFont="1" applyFill="1" applyBorder="1" applyAlignment="1" applyProtection="1">
      <alignment horizontal="right" vertical="center" indent="1"/>
    </xf>
    <xf numFmtId="4" fontId="2" fillId="2" borderId="24" xfId="0" applyNumberFormat="1" applyFont="1" applyFill="1" applyBorder="1" applyAlignment="1" applyProtection="1">
      <alignment horizontal="right" vertical="center" indent="1"/>
    </xf>
    <xf numFmtId="0" fontId="8" fillId="3" borderId="15" xfId="0" applyFont="1" applyFill="1" applyBorder="1" applyAlignment="1" applyProtection="1">
      <alignment horizontal="left" vertical="center" indent="1"/>
      <protection locked="0"/>
    </xf>
    <xf numFmtId="0" fontId="8" fillId="3" borderId="7" xfId="0" applyFont="1" applyFill="1" applyBorder="1" applyAlignment="1" applyProtection="1">
      <alignment horizontal="left" vertical="center" indent="1"/>
      <protection locked="0"/>
    </xf>
    <xf numFmtId="0" fontId="8" fillId="3" borderId="16" xfId="0" applyFont="1" applyFill="1" applyBorder="1" applyAlignment="1" applyProtection="1">
      <alignment horizontal="left" vertical="center" indent="1"/>
      <protection locked="0"/>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4" fontId="8" fillId="2" borderId="15" xfId="0" applyNumberFormat="1" applyFont="1" applyFill="1" applyBorder="1" applyAlignment="1" applyProtection="1">
      <alignment horizontal="right" vertical="center" indent="1"/>
    </xf>
    <xf numFmtId="4" fontId="8" fillId="2" borderId="16" xfId="0" applyNumberFormat="1" applyFont="1" applyFill="1" applyBorder="1" applyAlignment="1" applyProtection="1">
      <alignment horizontal="right" vertical="center" indent="1"/>
    </xf>
    <xf numFmtId="0" fontId="8" fillId="3" borderId="12" xfId="0" applyFont="1" applyFill="1" applyBorder="1" applyAlignment="1" applyProtection="1">
      <alignment horizontal="left" vertical="center" indent="1"/>
      <protection locked="0"/>
    </xf>
    <xf numFmtId="0" fontId="8" fillId="3" borderId="13" xfId="0" applyFont="1" applyFill="1" applyBorder="1" applyAlignment="1" applyProtection="1">
      <alignment horizontal="left" vertical="center" indent="1"/>
      <protection locked="0"/>
    </xf>
    <xf numFmtId="0" fontId="8" fillId="3" borderId="14" xfId="0" applyFont="1" applyFill="1" applyBorder="1" applyAlignment="1" applyProtection="1">
      <alignment horizontal="left" vertical="center" indent="1"/>
      <protection locked="0"/>
    </xf>
    <xf numFmtId="0" fontId="8" fillId="2" borderId="12"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4" fontId="8" fillId="2" borderId="12" xfId="0" applyNumberFormat="1" applyFont="1" applyFill="1" applyBorder="1" applyAlignment="1" applyProtection="1">
      <alignment horizontal="right" vertical="center" indent="1"/>
    </xf>
    <xf numFmtId="4" fontId="8" fillId="2" borderId="14" xfId="0" applyNumberFormat="1" applyFont="1" applyFill="1" applyBorder="1" applyAlignment="1" applyProtection="1">
      <alignment horizontal="right" vertical="center" indent="1"/>
    </xf>
    <xf numFmtId="0" fontId="3" fillId="2" borderId="27"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8" fillId="3" borderId="27" xfId="0" applyFont="1" applyFill="1" applyBorder="1" applyAlignment="1" applyProtection="1">
      <alignment horizontal="left" vertical="center" wrapText="1" indent="1"/>
      <protection locked="0"/>
    </xf>
    <xf numFmtId="0" fontId="8" fillId="3" borderId="2" xfId="0" applyFont="1" applyFill="1" applyBorder="1" applyAlignment="1" applyProtection="1">
      <alignment horizontal="left" vertical="center" wrapText="1" indent="1"/>
      <protection locked="0"/>
    </xf>
    <xf numFmtId="0" fontId="8" fillId="3" borderId="28" xfId="0" applyFont="1" applyFill="1" applyBorder="1" applyAlignment="1" applyProtection="1">
      <alignment horizontal="left" vertical="center" wrapText="1" indent="1"/>
      <protection locked="0"/>
    </xf>
    <xf numFmtId="0" fontId="8" fillId="3" borderId="29" xfId="0" applyFont="1" applyFill="1" applyBorder="1" applyAlignment="1" applyProtection="1">
      <alignment horizontal="left" vertical="center" wrapText="1" indent="1"/>
      <protection locked="0"/>
    </xf>
    <xf numFmtId="0" fontId="8" fillId="3" borderId="6" xfId="0" applyFont="1" applyFill="1" applyBorder="1" applyAlignment="1" applyProtection="1">
      <alignment horizontal="left" vertical="center" wrapText="1" indent="1"/>
      <protection locked="0"/>
    </xf>
    <xf numFmtId="0" fontId="8" fillId="3" borderId="24" xfId="0" applyFont="1" applyFill="1" applyBorder="1" applyAlignment="1" applyProtection="1">
      <alignment horizontal="left" vertical="center" wrapText="1" indent="1"/>
      <protection locked="0"/>
    </xf>
    <xf numFmtId="0" fontId="34" fillId="2" borderId="1" xfId="0" applyFont="1" applyFill="1" applyBorder="1" applyAlignment="1" applyProtection="1">
      <alignment horizontal="center" vertical="center" wrapText="1"/>
    </xf>
    <xf numFmtId="0" fontId="34" fillId="2" borderId="36" xfId="0" applyFont="1" applyFill="1" applyBorder="1" applyAlignment="1" applyProtection="1">
      <alignment horizontal="center" vertical="center" wrapText="1"/>
    </xf>
    <xf numFmtId="0" fontId="33" fillId="2" borderId="1" xfId="0" applyFont="1" applyFill="1" applyBorder="1" applyAlignment="1" applyProtection="1">
      <alignment horizontal="center" vertical="center"/>
    </xf>
    <xf numFmtId="0" fontId="33" fillId="2" borderId="36"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34" xfId="0" applyFont="1" applyFill="1" applyBorder="1" applyAlignment="1" applyProtection="1">
      <alignment horizontal="center" vertical="center"/>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28" fillId="4" borderId="1" xfId="0" applyFont="1" applyFill="1" applyBorder="1" applyAlignment="1" applyProtection="1">
      <alignment horizontal="center" vertical="center"/>
    </xf>
    <xf numFmtId="0" fontId="28" fillId="4" borderId="35" xfId="0" applyFont="1" applyFill="1" applyBorder="1" applyAlignment="1" applyProtection="1">
      <alignment horizontal="center" vertical="center"/>
    </xf>
    <xf numFmtId="0" fontId="28" fillId="4" borderId="36" xfId="0" applyFont="1" applyFill="1" applyBorder="1" applyAlignment="1" applyProtection="1">
      <alignment horizontal="center" vertical="center"/>
    </xf>
    <xf numFmtId="0" fontId="2" fillId="4" borderId="2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8" fillId="4" borderId="27" xfId="0" applyFont="1" applyFill="1" applyBorder="1" applyAlignment="1" applyProtection="1">
      <alignment horizontal="left" vertical="center" wrapText="1" indent="1"/>
    </xf>
    <xf numFmtId="0" fontId="8" fillId="4" borderId="2" xfId="0" applyFont="1" applyFill="1" applyBorder="1" applyAlignment="1" applyProtection="1">
      <alignment horizontal="left" vertical="center" wrapText="1" indent="1"/>
    </xf>
    <xf numFmtId="0" fontId="8" fillId="4" borderId="28" xfId="0" applyFont="1" applyFill="1" applyBorder="1" applyAlignment="1" applyProtection="1">
      <alignment horizontal="left" vertical="center" wrapText="1" indent="1"/>
    </xf>
    <xf numFmtId="0" fontId="8" fillId="4" borderId="29" xfId="0" applyFont="1" applyFill="1" applyBorder="1" applyAlignment="1" applyProtection="1">
      <alignment horizontal="left" vertical="center" wrapText="1" indent="1"/>
    </xf>
    <xf numFmtId="0" fontId="8" fillId="4" borderId="6" xfId="0" applyFont="1" applyFill="1" applyBorder="1" applyAlignment="1" applyProtection="1">
      <alignment horizontal="left" vertical="center" wrapText="1" indent="1"/>
    </xf>
    <xf numFmtId="0" fontId="8" fillId="4" borderId="24" xfId="0" applyFont="1" applyFill="1" applyBorder="1" applyAlignment="1" applyProtection="1">
      <alignment horizontal="left" vertical="center" wrapText="1" indent="1"/>
    </xf>
    <xf numFmtId="0" fontId="8" fillId="0" borderId="0" xfId="0" applyFont="1" applyAlignment="1" applyProtection="1">
      <alignment horizontal="left" vertical="center" indent="1"/>
    </xf>
    <xf numFmtId="0" fontId="8" fillId="2" borderId="12" xfId="0" applyFont="1" applyFill="1" applyBorder="1" applyAlignment="1" applyProtection="1">
      <alignment horizontal="left" vertical="center" indent="1"/>
    </xf>
    <xf numFmtId="0" fontId="8" fillId="2" borderId="13" xfId="0" applyFont="1" applyFill="1" applyBorder="1" applyAlignment="1" applyProtection="1">
      <alignment horizontal="left" vertical="center" indent="1"/>
    </xf>
    <xf numFmtId="0" fontId="8" fillId="2" borderId="14" xfId="0" applyFont="1" applyFill="1" applyBorder="1" applyAlignment="1" applyProtection="1">
      <alignment horizontal="left" vertical="center" indent="1"/>
    </xf>
    <xf numFmtId="0" fontId="8" fillId="2" borderId="15" xfId="0" applyFont="1" applyFill="1" applyBorder="1" applyAlignment="1" applyProtection="1">
      <alignment horizontal="left" vertical="center" indent="1"/>
    </xf>
    <xf numFmtId="0" fontId="8" fillId="2" borderId="7" xfId="0" applyFont="1" applyFill="1" applyBorder="1" applyAlignment="1" applyProtection="1">
      <alignment horizontal="left" vertical="center" indent="1"/>
    </xf>
    <xf numFmtId="0" fontId="8" fillId="2" borderId="16" xfId="0" applyFont="1" applyFill="1" applyBorder="1" applyAlignment="1" applyProtection="1">
      <alignment horizontal="left" vertical="center" indent="1"/>
    </xf>
    <xf numFmtId="0" fontId="8" fillId="2" borderId="17" xfId="0" applyFont="1" applyFill="1" applyBorder="1" applyAlignment="1" applyProtection="1">
      <alignment horizontal="left" vertical="center" indent="1"/>
    </xf>
    <xf numFmtId="0" fontId="8" fillId="2" borderId="18" xfId="0" applyFont="1" applyFill="1" applyBorder="1" applyAlignment="1" applyProtection="1">
      <alignment horizontal="left" vertical="center" indent="1"/>
    </xf>
    <xf numFmtId="0" fontId="8" fillId="2" borderId="19" xfId="0" applyFont="1" applyFill="1" applyBorder="1" applyAlignment="1" applyProtection="1">
      <alignment horizontal="left" vertical="center" indent="1"/>
    </xf>
    <xf numFmtId="4" fontId="36" fillId="2" borderId="12" xfId="0" applyNumberFormat="1" applyFont="1" applyFill="1" applyBorder="1" applyAlignment="1" applyProtection="1">
      <alignment horizontal="right" vertical="center" indent="1"/>
    </xf>
    <xf numFmtId="0" fontId="36" fillId="2" borderId="14" xfId="0" applyFont="1" applyFill="1" applyBorder="1" applyAlignment="1" applyProtection="1">
      <alignment horizontal="right" vertical="center" indent="1"/>
    </xf>
    <xf numFmtId="4" fontId="36" fillId="2" borderId="15" xfId="0" applyNumberFormat="1" applyFont="1" applyFill="1" applyBorder="1" applyAlignment="1" applyProtection="1">
      <alignment horizontal="right" vertical="center" indent="1"/>
    </xf>
    <xf numFmtId="0" fontId="36" fillId="2" borderId="16" xfId="0" applyFont="1" applyFill="1" applyBorder="1" applyAlignment="1" applyProtection="1">
      <alignment horizontal="right" vertical="center" indent="1"/>
    </xf>
    <xf numFmtId="0" fontId="8" fillId="3" borderId="17" xfId="0" applyFont="1" applyFill="1" applyBorder="1" applyAlignment="1" applyProtection="1">
      <alignment horizontal="left" vertical="center"/>
      <protection locked="0"/>
    </xf>
    <xf numFmtId="0" fontId="8" fillId="3" borderId="18" xfId="0" applyFont="1" applyFill="1" applyBorder="1" applyAlignment="1" applyProtection="1">
      <alignment horizontal="left" vertical="center"/>
      <protection locked="0"/>
    </xf>
    <xf numFmtId="0" fontId="8" fillId="3" borderId="19" xfId="0" applyFont="1" applyFill="1" applyBorder="1" applyAlignment="1" applyProtection="1">
      <alignment horizontal="left" vertical="center"/>
      <protection locked="0"/>
    </xf>
    <xf numFmtId="4" fontId="1" fillId="2" borderId="12" xfId="0" applyNumberFormat="1" applyFont="1" applyFill="1" applyBorder="1" applyAlignment="1" applyProtection="1">
      <alignment horizontal="right" vertical="center" indent="1"/>
    </xf>
    <xf numFmtId="0" fontId="1" fillId="2" borderId="14" xfId="0" applyFont="1" applyFill="1" applyBorder="1" applyAlignment="1" applyProtection="1">
      <alignment horizontal="right" vertical="center" indent="1"/>
    </xf>
    <xf numFmtId="4" fontId="1" fillId="2" borderId="15" xfId="0" applyNumberFormat="1" applyFont="1" applyFill="1" applyBorder="1" applyAlignment="1" applyProtection="1">
      <alignment horizontal="right" vertical="center" indent="1"/>
    </xf>
    <xf numFmtId="0" fontId="1" fillId="2" borderId="16" xfId="0" applyFont="1" applyFill="1" applyBorder="1" applyAlignment="1" applyProtection="1">
      <alignment horizontal="right" vertical="center" indent="1"/>
    </xf>
    <xf numFmtId="4" fontId="1" fillId="2" borderId="17" xfId="0" applyNumberFormat="1" applyFont="1" applyFill="1" applyBorder="1" applyAlignment="1" applyProtection="1">
      <alignment horizontal="right" vertical="center" indent="1"/>
    </xf>
    <xf numFmtId="0" fontId="1" fillId="2" borderId="19" xfId="0" applyFont="1" applyFill="1" applyBorder="1" applyAlignment="1" applyProtection="1">
      <alignment horizontal="right" vertical="center" indent="1"/>
    </xf>
    <xf numFmtId="4" fontId="2" fillId="2" borderId="30" xfId="0" applyNumberFormat="1" applyFont="1" applyFill="1" applyBorder="1" applyAlignment="1" applyProtection="1">
      <alignment horizontal="right" vertical="center" indent="1"/>
    </xf>
    <xf numFmtId="0" fontId="2" fillId="2" borderId="31" xfId="0" applyFont="1" applyFill="1" applyBorder="1" applyAlignment="1" applyProtection="1">
      <alignment horizontal="right" vertical="center" indent="1"/>
    </xf>
    <xf numFmtId="4" fontId="35" fillId="4" borderId="30" xfId="0" applyNumberFormat="1" applyFont="1" applyFill="1" applyBorder="1" applyAlignment="1" applyProtection="1">
      <alignment horizontal="center" vertical="center"/>
    </xf>
    <xf numFmtId="0" fontId="35" fillId="4" borderId="31" xfId="0" applyFont="1" applyFill="1" applyBorder="1" applyAlignment="1" applyProtection="1">
      <alignment horizontal="center" vertical="center"/>
    </xf>
    <xf numFmtId="4" fontId="2" fillId="4" borderId="30" xfId="0" applyNumberFormat="1" applyFont="1" applyFill="1" applyBorder="1" applyAlignment="1" applyProtection="1">
      <alignment horizontal="center" vertical="center"/>
    </xf>
    <xf numFmtId="0" fontId="2" fillId="4" borderId="31" xfId="0" applyFont="1" applyFill="1" applyBorder="1" applyAlignment="1" applyProtection="1">
      <alignment horizontal="center" vertical="center"/>
    </xf>
    <xf numFmtId="4" fontId="36" fillId="2" borderId="17" xfId="0" applyNumberFormat="1" applyFont="1" applyFill="1" applyBorder="1" applyAlignment="1" applyProtection="1">
      <alignment horizontal="right" vertical="center" indent="1"/>
    </xf>
    <xf numFmtId="0" fontId="36" fillId="2" borderId="19" xfId="0" applyFont="1" applyFill="1" applyBorder="1" applyAlignment="1" applyProtection="1">
      <alignment horizontal="right" vertical="center" indent="1"/>
    </xf>
    <xf numFmtId="4" fontId="37" fillId="2" borderId="30" xfId="0" applyNumberFormat="1" applyFont="1" applyFill="1" applyBorder="1" applyAlignment="1" applyProtection="1">
      <alignment horizontal="right" vertical="center" indent="1"/>
    </xf>
    <xf numFmtId="0" fontId="37" fillId="2" borderId="31" xfId="0" applyFont="1" applyFill="1" applyBorder="1" applyAlignment="1" applyProtection="1">
      <alignment horizontal="right" vertical="center" indent="1"/>
    </xf>
    <xf numFmtId="0" fontId="2" fillId="2" borderId="1"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34" fillId="2" borderId="25" xfId="0" quotePrefix="1" applyFont="1" applyFill="1" applyBorder="1" applyAlignment="1" applyProtection="1">
      <alignment horizontal="center" vertical="center" wrapText="1"/>
    </xf>
    <xf numFmtId="0" fontId="34" fillId="2" borderId="26" xfId="0" applyFont="1" applyFill="1" applyBorder="1" applyAlignment="1" applyProtection="1">
      <alignment horizontal="center" vertical="center" wrapText="1"/>
    </xf>
    <xf numFmtId="4" fontId="8" fillId="3" borderId="17" xfId="0" applyNumberFormat="1" applyFont="1" applyFill="1" applyBorder="1" applyAlignment="1" applyProtection="1">
      <alignment horizontal="right" vertical="center" indent="1"/>
      <protection locked="0"/>
    </xf>
    <xf numFmtId="4" fontId="8" fillId="3" borderId="19" xfId="0" applyNumberFormat="1" applyFont="1" applyFill="1" applyBorder="1" applyAlignment="1" applyProtection="1">
      <alignment horizontal="right" vertical="center" indent="1"/>
      <protection locked="0"/>
    </xf>
    <xf numFmtId="4" fontId="2" fillId="2" borderId="1" xfId="0" applyNumberFormat="1" applyFont="1" applyFill="1" applyBorder="1" applyAlignment="1" applyProtection="1">
      <alignment horizontal="right" vertical="center" indent="1"/>
    </xf>
    <xf numFmtId="0" fontId="2" fillId="2" borderId="36" xfId="0" applyFont="1" applyFill="1" applyBorder="1" applyAlignment="1" applyProtection="1">
      <alignment horizontal="right" vertical="center" indent="1"/>
    </xf>
    <xf numFmtId="4" fontId="8" fillId="3" borderId="12" xfId="0" applyNumberFormat="1" applyFont="1" applyFill="1" applyBorder="1" applyAlignment="1" applyProtection="1">
      <alignment horizontal="right" vertical="center" indent="1"/>
      <protection locked="0"/>
    </xf>
    <xf numFmtId="4" fontId="8" fillId="3" borderId="14" xfId="0" applyNumberFormat="1" applyFont="1" applyFill="1" applyBorder="1" applyAlignment="1" applyProtection="1">
      <alignment horizontal="right" vertical="center" indent="1"/>
      <protection locked="0"/>
    </xf>
    <xf numFmtId="0" fontId="8" fillId="3" borderId="12"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2" fillId="2" borderId="27"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24" xfId="0" applyFont="1" applyFill="1" applyBorder="1" applyAlignment="1" applyProtection="1">
      <alignment horizontal="right" vertical="center" indent="1"/>
    </xf>
    <xf numFmtId="0" fontId="8" fillId="3" borderId="17" xfId="0" applyFont="1" applyFill="1" applyBorder="1" applyAlignment="1" applyProtection="1">
      <alignment horizontal="right" vertical="center" indent="1"/>
      <protection locked="0"/>
    </xf>
    <xf numFmtId="0" fontId="8" fillId="3" borderId="19" xfId="0" applyFont="1" applyFill="1" applyBorder="1" applyAlignment="1" applyProtection="1">
      <alignment horizontal="right" vertical="center" indent="1"/>
      <protection locked="0"/>
    </xf>
    <xf numFmtId="0" fontId="8" fillId="2" borderId="52" xfId="0" applyFont="1" applyFill="1" applyBorder="1" applyAlignment="1" applyProtection="1">
      <alignment horizontal="center" vertical="center"/>
    </xf>
    <xf numFmtId="0" fontId="8" fillId="2" borderId="53" xfId="0" applyFont="1" applyFill="1" applyBorder="1" applyAlignment="1" applyProtection="1">
      <alignment horizontal="center" vertical="center"/>
    </xf>
    <xf numFmtId="0" fontId="8" fillId="3" borderId="15"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6" xfId="0" applyFont="1" applyFill="1" applyBorder="1" applyAlignment="1" applyProtection="1">
      <alignment horizontal="left" vertical="center"/>
      <protection locked="0"/>
    </xf>
    <xf numFmtId="4" fontId="8" fillId="3" borderId="15" xfId="0" applyNumberFormat="1" applyFont="1" applyFill="1" applyBorder="1" applyAlignment="1" applyProtection="1">
      <alignment horizontal="right" vertical="center" indent="1"/>
      <protection locked="0"/>
    </xf>
    <xf numFmtId="4" fontId="8" fillId="3" borderId="16" xfId="0" applyNumberFormat="1" applyFont="1" applyFill="1" applyBorder="1" applyAlignment="1" applyProtection="1">
      <alignment horizontal="right" vertical="center" indent="1"/>
      <protection locked="0"/>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protection hidden="1"/>
    </xf>
    <xf numFmtId="0" fontId="13" fillId="4" borderId="33" xfId="0" applyFont="1" applyFill="1" applyBorder="1" applyAlignment="1" applyProtection="1">
      <alignment horizontal="center" vertical="center"/>
      <protection hidden="1"/>
    </xf>
    <xf numFmtId="4" fontId="13" fillId="4" borderId="3" xfId="0" applyNumberFormat="1" applyFont="1" applyFill="1" applyBorder="1" applyAlignment="1" applyProtection="1">
      <alignment horizontal="center" vertical="center"/>
      <protection hidden="1"/>
    </xf>
    <xf numFmtId="4" fontId="13" fillId="4" borderId="33" xfId="0" applyNumberFormat="1" applyFont="1" applyFill="1" applyBorder="1" applyAlignment="1" applyProtection="1">
      <alignment horizontal="center" vertical="center"/>
      <protection hidden="1"/>
    </xf>
    <xf numFmtId="0" fontId="1" fillId="5" borderId="0" xfId="0" applyFont="1" applyFill="1" applyAlignment="1" applyProtection="1">
      <alignment horizontal="left" vertical="center" indent="1"/>
      <protection hidden="1"/>
    </xf>
    <xf numFmtId="0" fontId="1" fillId="5" borderId="0" xfId="0" applyFont="1" applyFill="1" applyAlignment="1" applyProtection="1">
      <alignment horizontal="left" vertical="center" wrapText="1" indent="1"/>
      <protection hidden="1"/>
    </xf>
    <xf numFmtId="0" fontId="20" fillId="2" borderId="35" xfId="0" applyFont="1" applyFill="1" applyBorder="1" applyAlignment="1" applyProtection="1">
      <alignment horizontal="left" vertical="center" wrapText="1" indent="1"/>
    </xf>
    <xf numFmtId="0" fontId="20" fillId="2" borderId="36" xfId="0" applyFont="1" applyFill="1" applyBorder="1" applyAlignment="1" applyProtection="1">
      <alignment horizontal="left" vertical="center" wrapText="1" indent="1"/>
    </xf>
    <xf numFmtId="0" fontId="20" fillId="2" borderId="2" xfId="0" applyFont="1" applyFill="1" applyBorder="1" applyAlignment="1" applyProtection="1">
      <alignment horizontal="left" vertical="center" wrapText="1" indent="1"/>
    </xf>
    <xf numFmtId="0" fontId="20" fillId="2" borderId="28" xfId="0" applyFont="1" applyFill="1" applyBorder="1" applyAlignment="1" applyProtection="1">
      <alignment horizontal="left" vertical="center" wrapText="1" indent="1"/>
    </xf>
    <xf numFmtId="0" fontId="20" fillId="2" borderId="6" xfId="0" applyFont="1" applyFill="1" applyBorder="1" applyAlignment="1" applyProtection="1">
      <alignment horizontal="left" vertical="center" wrapText="1" indent="1"/>
    </xf>
    <xf numFmtId="0" fontId="20" fillId="2" borderId="24" xfId="0" applyFont="1" applyFill="1" applyBorder="1" applyAlignment="1" applyProtection="1">
      <alignment horizontal="left" vertical="center" wrapText="1" indent="1"/>
    </xf>
    <xf numFmtId="4" fontId="2" fillId="2" borderId="30" xfId="0" applyNumberFormat="1"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4" fontId="2" fillId="2" borderId="1" xfId="0" applyNumberFormat="1" applyFont="1" applyFill="1" applyBorder="1" applyAlignment="1" applyProtection="1">
      <alignment horizontal="center" vertical="center"/>
    </xf>
    <xf numFmtId="4" fontId="2" fillId="2" borderId="35" xfId="0" applyNumberFormat="1" applyFont="1" applyFill="1" applyBorder="1" applyAlignment="1" applyProtection="1">
      <alignment horizontal="center" vertical="center"/>
    </xf>
    <xf numFmtId="4" fontId="2" fillId="2" borderId="36" xfId="0" applyNumberFormat="1" applyFont="1" applyFill="1" applyBorder="1" applyAlignment="1" applyProtection="1">
      <alignment horizontal="center" vertical="center"/>
    </xf>
    <xf numFmtId="4" fontId="39" fillId="2" borderId="1" xfId="0" applyNumberFormat="1" applyFont="1" applyFill="1" applyBorder="1" applyAlignment="1" applyProtection="1">
      <alignment horizontal="right" vertical="center" indent="1"/>
    </xf>
    <xf numFmtId="4" fontId="39" fillId="2" borderId="36" xfId="0" applyNumberFormat="1" applyFont="1" applyFill="1" applyBorder="1" applyAlignment="1" applyProtection="1">
      <alignment horizontal="right" vertical="center" indent="1"/>
    </xf>
    <xf numFmtId="4" fontId="39" fillId="2" borderId="1" xfId="0" applyNumberFormat="1" applyFont="1" applyFill="1" applyBorder="1" applyAlignment="1" applyProtection="1">
      <alignment horizontal="left" vertical="center"/>
    </xf>
    <xf numFmtId="4" fontId="39" fillId="2" borderId="35" xfId="0" applyNumberFormat="1" applyFont="1" applyFill="1" applyBorder="1" applyAlignment="1" applyProtection="1">
      <alignment horizontal="left" vertical="center"/>
    </xf>
    <xf numFmtId="4" fontId="27" fillId="2" borderId="1" xfId="0" applyNumberFormat="1" applyFont="1" applyFill="1" applyBorder="1" applyAlignment="1" applyProtection="1">
      <alignment horizontal="right" vertical="center" indent="1"/>
    </xf>
    <xf numFmtId="4" fontId="27" fillId="2" borderId="36" xfId="0" applyNumberFormat="1" applyFont="1" applyFill="1" applyBorder="1" applyAlignment="1" applyProtection="1">
      <alignment horizontal="right" vertical="center" indent="1"/>
    </xf>
    <xf numFmtId="0" fontId="27" fillId="2" borderId="1" xfId="0" applyFont="1" applyFill="1" applyBorder="1" applyAlignment="1" applyProtection="1">
      <alignment horizontal="center" vertical="center"/>
    </xf>
    <xf numFmtId="0" fontId="27" fillId="2" borderId="35" xfId="0" applyFont="1" applyFill="1" applyBorder="1" applyAlignment="1" applyProtection="1">
      <alignment horizontal="center" vertical="center"/>
    </xf>
    <xf numFmtId="0" fontId="27" fillId="2" borderId="36" xfId="0" applyFont="1" applyFill="1" applyBorder="1" applyAlignment="1" applyProtection="1">
      <alignment horizontal="center" vertical="center"/>
    </xf>
    <xf numFmtId="0" fontId="2" fillId="4" borderId="3"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2" fillId="4" borderId="21" xfId="0" applyFont="1" applyFill="1" applyBorder="1" applyAlignment="1" applyProtection="1">
      <alignment horizontal="center" wrapText="1"/>
    </xf>
    <xf numFmtId="0" fontId="2" fillId="4" borderId="50" xfId="0" applyFont="1" applyFill="1" applyBorder="1" applyAlignment="1" applyProtection="1">
      <alignment horizontal="center" wrapText="1"/>
    </xf>
    <xf numFmtId="0" fontId="2" fillId="4" borderId="34" xfId="0" applyFont="1" applyFill="1" applyBorder="1" applyAlignment="1" applyProtection="1">
      <alignment horizontal="center" wrapText="1"/>
    </xf>
    <xf numFmtId="0" fontId="42" fillId="0" borderId="0" xfId="0" applyFont="1" applyFill="1" applyBorder="1" applyAlignment="1" applyProtection="1">
      <alignment horizontal="center"/>
      <protection hidden="1"/>
    </xf>
    <xf numFmtId="0" fontId="40" fillId="0" borderId="0" xfId="0" applyFont="1" applyFill="1" applyBorder="1" applyAlignment="1" applyProtection="1">
      <alignment horizontal="center"/>
      <protection hidden="1"/>
    </xf>
    <xf numFmtId="0" fontId="43" fillId="0" borderId="0" xfId="0" applyFont="1" applyFill="1" applyBorder="1" applyAlignment="1" applyProtection="1">
      <alignment horizontal="left"/>
      <protection locked="0"/>
    </xf>
    <xf numFmtId="0" fontId="42" fillId="0" borderId="0" xfId="0" applyFont="1" applyFill="1" applyBorder="1" applyAlignment="1" applyProtection="1">
      <alignment horizontal="left"/>
      <protection hidden="1"/>
    </xf>
    <xf numFmtId="0" fontId="43" fillId="0" borderId="0" xfId="0" applyFont="1" applyFill="1" applyBorder="1" applyAlignment="1" applyProtection="1">
      <alignment horizontal="center"/>
      <protection hidden="1"/>
    </xf>
  </cellXfs>
  <cellStyles count="1">
    <cellStyle name="Normal" xfId="0" builtinId="0"/>
  </cellStyles>
  <dxfs count="134">
    <dxf>
      <fill>
        <patternFill>
          <bgColor indexed="52"/>
        </patternFill>
      </fill>
      <border>
        <left style="thin">
          <color indexed="64"/>
        </left>
        <right style="thin">
          <color indexed="64"/>
        </right>
        <top style="thin">
          <color indexed="64"/>
        </top>
        <bottom style="thin">
          <color indexed="64"/>
        </bottom>
      </border>
    </dxf>
    <dxf>
      <fill>
        <patternFill>
          <bgColor indexed="44"/>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font>
      <fill>
        <patternFill patternType="solid">
          <bgColor rgb="FFFFCC99"/>
        </patternFill>
      </fill>
      <border>
        <top style="thin">
          <color auto="1"/>
        </top>
        <bottom style="thin">
          <color auto="1"/>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val="0"/>
        <i val="0"/>
        <condense val="0"/>
        <extend val="0"/>
        <color indexed="10"/>
      </font>
    </dxf>
  </dxfs>
  <tableStyles count="0" defaultTableStyle="TableStyleMedium2" defaultPivotStyle="PivotStyleLight16"/>
  <colors>
    <mruColors>
      <color rgb="FFE2EFDA"/>
      <color rgb="FFC3F99F"/>
      <color rgb="FFFDCC99"/>
      <color rgb="FFFFFFCC"/>
      <color rgb="FFFFCC99"/>
      <color rgb="FFFCD5B4"/>
      <color rgb="FFDFDD00"/>
      <color rgb="FFE1E000"/>
      <color rgb="FFF2E6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6734175</xdr:colOff>
      <xdr:row>0</xdr:row>
      <xdr:rowOff>104775</xdr:rowOff>
    </xdr:from>
    <xdr:to>
      <xdr:col>0</xdr:col>
      <xdr:colOff>7315907</xdr:colOff>
      <xdr:row>3</xdr:row>
      <xdr:rowOff>106017</xdr:rowOff>
    </xdr:to>
    <xdr:pic>
      <xdr:nvPicPr>
        <xdr:cNvPr id="2" name="Imagen 1">
          <a:extLst>
            <a:ext uri="{FF2B5EF4-FFF2-40B4-BE49-F238E27FC236}">
              <a16:creationId xmlns:a16="http://schemas.microsoft.com/office/drawing/2014/main" id="{33E296A3-D007-4D2A-9F56-934FD49B8C1E}"/>
            </a:ext>
          </a:extLst>
        </xdr:cNvPr>
        <xdr:cNvPicPr>
          <a:picLocks noChangeAspect="1"/>
        </xdr:cNvPicPr>
      </xdr:nvPicPr>
      <xdr:blipFill>
        <a:blip xmlns:r="http://schemas.openxmlformats.org/officeDocument/2006/relationships" r:embed="rId1"/>
        <a:stretch>
          <a:fillRect/>
        </a:stretch>
      </xdr:blipFill>
      <xdr:spPr>
        <a:xfrm>
          <a:off x="6734175" y="104775"/>
          <a:ext cx="581732" cy="5727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6D0BC0AA-36BC-4418-8C50-2E6D084328E0}"/>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866037F7-6465-483E-B495-8FF4DC0874E8}"/>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5F875A10-2854-463F-99A8-0BA28C394DF1}"/>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1487B2C1-A4D7-4613-9878-1E26442EB7C5}"/>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B17140F9-E927-4216-9DAA-14332B6A725E}"/>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FFB24A47-72DA-4662-AD3B-B05A8C3AEAAF}"/>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0BB45C2D-30C9-427B-8080-12AF33273230}"/>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EFE8CD0A-DE96-4CE2-99F7-D9C2954776A3}"/>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DBC50945-A4DC-473E-9441-C0AFFA0EE65D}"/>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DB42FD56-85EA-4994-A133-93FCB0BCD6D9}"/>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4FF39D9B-0355-4F25-B3DB-9D26AC973466}"/>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D34333CC-9E57-4455-82D0-99F4492D6AF2}"/>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B1C6068E-46B7-4416-99C5-DB49DB96519D}"/>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956C97EC-1860-46CE-A0CA-1BE6D509874D}"/>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B15F3A6E-FB48-4FB0-BDD0-77DDCEB593CC}"/>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8BA2C083-6F27-4B82-8165-7C6EC6AC5A56}"/>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35AAE137-C520-4820-B4A8-A6AB0B7D8077}"/>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6CEE0DA9-F107-4002-8AF6-0280C74BF180}"/>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55B008D4-F3FD-4E15-898F-1084AAA78A82}"/>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4AED2EC2-5443-4EDA-9E6A-B5D1EA643EA5}"/>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F5A344E2-515E-48F0-9CEB-D63B11D9878A}"/>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1ED11AC4-A736-42F1-8B27-3642541058FD}"/>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AAC5A5D8-0127-4F17-8AE6-356972148472}"/>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650BDB60-8A93-420A-8755-28718E0694A5}"/>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11F6619C-6E13-4748-8571-2EEDA9BAD882}"/>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54047F53-2720-4501-AA71-CB34EDAE8D95}"/>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608CC41E-6EBA-484F-95B5-AD4329F3F207}"/>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172B1047-18C4-4A40-BE1C-798EF1E486CC}"/>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3CE8DE32-A363-4877-B64E-1E4CB33E2D38}"/>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C3DDB35F-911F-4635-B8DD-C2D3F832EDEB}"/>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CB68C5C3-4BE1-4205-AEDF-8BFECC007FAA}"/>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F83203C5-D982-419C-B8BF-D7A6D9C9335A}"/>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B6140D3D-D829-4861-9A43-36FC6DE81E2F}"/>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5" name="Imagen 4">
          <a:extLst>
            <a:ext uri="{FF2B5EF4-FFF2-40B4-BE49-F238E27FC236}">
              <a16:creationId xmlns:a16="http://schemas.microsoft.com/office/drawing/2014/main" id="{DAE8AD4C-D0ED-4FEA-BD2D-2ABD86A9E213}"/>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6" name="Imagen 5">
          <a:extLst>
            <a:ext uri="{FF2B5EF4-FFF2-40B4-BE49-F238E27FC236}">
              <a16:creationId xmlns:a16="http://schemas.microsoft.com/office/drawing/2014/main" id="{3EC8534B-BFDF-4366-84A6-B5C722E75C4A}"/>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7" name="Imagen 6">
          <a:extLst>
            <a:ext uri="{FF2B5EF4-FFF2-40B4-BE49-F238E27FC236}">
              <a16:creationId xmlns:a16="http://schemas.microsoft.com/office/drawing/2014/main" id="{5B3588B4-C68A-4B4F-8E3C-D70F48132031}"/>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142875</xdr:colOff>
      <xdr:row>0</xdr:row>
      <xdr:rowOff>76200</xdr:rowOff>
    </xdr:from>
    <xdr:to>
      <xdr:col>5</xdr:col>
      <xdr:colOff>724607</xdr:colOff>
      <xdr:row>3</xdr:row>
      <xdr:rowOff>77442</xdr:rowOff>
    </xdr:to>
    <xdr:pic>
      <xdr:nvPicPr>
        <xdr:cNvPr id="2" name="Imagen 1">
          <a:extLst>
            <a:ext uri="{FF2B5EF4-FFF2-40B4-BE49-F238E27FC236}">
              <a16:creationId xmlns:a16="http://schemas.microsoft.com/office/drawing/2014/main" id="{49C791F6-B9BA-4E5E-8E1E-88FD77E746C3}"/>
            </a:ext>
          </a:extLst>
        </xdr:cNvPr>
        <xdr:cNvPicPr>
          <a:picLocks noChangeAspect="1"/>
        </xdr:cNvPicPr>
      </xdr:nvPicPr>
      <xdr:blipFill>
        <a:blip xmlns:r="http://schemas.openxmlformats.org/officeDocument/2006/relationships" r:embed="rId1"/>
        <a:stretch>
          <a:fillRect/>
        </a:stretch>
      </xdr:blipFill>
      <xdr:spPr>
        <a:xfrm>
          <a:off x="8658225" y="76200"/>
          <a:ext cx="581732" cy="5727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227359</xdr:colOff>
      <xdr:row>0</xdr:row>
      <xdr:rowOff>38100</xdr:rowOff>
    </xdr:from>
    <xdr:to>
      <xdr:col>13</xdr:col>
      <xdr:colOff>304266</xdr:colOff>
      <xdr:row>3</xdr:row>
      <xdr:rowOff>39342</xdr:rowOff>
    </xdr:to>
    <xdr:pic>
      <xdr:nvPicPr>
        <xdr:cNvPr id="2" name="Imagen 1">
          <a:extLst>
            <a:ext uri="{FF2B5EF4-FFF2-40B4-BE49-F238E27FC236}">
              <a16:creationId xmlns:a16="http://schemas.microsoft.com/office/drawing/2014/main" id="{541DB4D7-5FF8-40C8-AAF0-BDB40F89A1E7}"/>
            </a:ext>
          </a:extLst>
        </xdr:cNvPr>
        <xdr:cNvPicPr>
          <a:picLocks noChangeAspect="1"/>
        </xdr:cNvPicPr>
      </xdr:nvPicPr>
      <xdr:blipFill>
        <a:blip xmlns:r="http://schemas.openxmlformats.org/officeDocument/2006/relationships" r:embed="rId1"/>
        <a:stretch>
          <a:fillRect/>
        </a:stretch>
      </xdr:blipFill>
      <xdr:spPr>
        <a:xfrm>
          <a:off x="6647209" y="38100"/>
          <a:ext cx="581732" cy="5727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16</xdr:col>
      <xdr:colOff>251939</xdr:colOff>
      <xdr:row>0</xdr:row>
      <xdr:rowOff>66018</xdr:rowOff>
    </xdr:from>
    <xdr:to>
      <xdr:col>18</xdr:col>
      <xdr:colOff>205581</xdr:colOff>
      <xdr:row>3</xdr:row>
      <xdr:rowOff>86310</xdr:rowOff>
    </xdr:to>
    <xdr:pic>
      <xdr:nvPicPr>
        <xdr:cNvPr id="2" name="Imagen 1">
          <a:extLst>
            <a:ext uri="{FF2B5EF4-FFF2-40B4-BE49-F238E27FC236}">
              <a16:creationId xmlns:a16="http://schemas.microsoft.com/office/drawing/2014/main" id="{CD346B54-FE68-4329-8A1E-B710BF7B3C1B}"/>
            </a:ext>
          </a:extLst>
        </xdr:cNvPr>
        <xdr:cNvPicPr>
          <a:picLocks noChangeAspect="1"/>
        </xdr:cNvPicPr>
      </xdr:nvPicPr>
      <xdr:blipFill>
        <a:blip xmlns:r="http://schemas.openxmlformats.org/officeDocument/2006/relationships" r:embed="rId1"/>
        <a:stretch>
          <a:fillRect/>
        </a:stretch>
      </xdr:blipFill>
      <xdr:spPr>
        <a:xfrm>
          <a:off x="12397956" y="66018"/>
          <a:ext cx="584263" cy="578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234979</xdr:colOff>
      <xdr:row>0</xdr:row>
      <xdr:rowOff>60960</xdr:rowOff>
    </xdr:from>
    <xdr:to>
      <xdr:col>14</xdr:col>
      <xdr:colOff>302361</xdr:colOff>
      <xdr:row>3</xdr:row>
      <xdr:rowOff>62202</xdr:rowOff>
    </xdr:to>
    <xdr:pic>
      <xdr:nvPicPr>
        <xdr:cNvPr id="2" name="Imagen 1">
          <a:extLst>
            <a:ext uri="{FF2B5EF4-FFF2-40B4-BE49-F238E27FC236}">
              <a16:creationId xmlns:a16="http://schemas.microsoft.com/office/drawing/2014/main" id="{171CF456-DC37-44F4-BDC7-CAB8B6F59BA1}"/>
            </a:ext>
          </a:extLst>
        </xdr:cNvPr>
        <xdr:cNvPicPr>
          <a:picLocks noChangeAspect="1"/>
        </xdr:cNvPicPr>
      </xdr:nvPicPr>
      <xdr:blipFill>
        <a:blip xmlns:r="http://schemas.openxmlformats.org/officeDocument/2006/relationships" r:embed="rId1"/>
        <a:stretch>
          <a:fillRect/>
        </a:stretch>
      </xdr:blipFill>
      <xdr:spPr>
        <a:xfrm>
          <a:off x="6795799" y="60960"/>
          <a:ext cx="593162" cy="572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381000</xdr:colOff>
      <xdr:row>0</xdr:row>
      <xdr:rowOff>65943</xdr:rowOff>
    </xdr:from>
    <xdr:to>
      <xdr:col>6</xdr:col>
      <xdr:colOff>1015233</xdr:colOff>
      <xdr:row>3</xdr:row>
      <xdr:rowOff>117964</xdr:rowOff>
    </xdr:to>
    <xdr:pic>
      <xdr:nvPicPr>
        <xdr:cNvPr id="4" name="Imagen 3">
          <a:extLst>
            <a:ext uri="{FF2B5EF4-FFF2-40B4-BE49-F238E27FC236}">
              <a16:creationId xmlns:a16="http://schemas.microsoft.com/office/drawing/2014/main" id="{0C0F9676-0A4A-4119-A530-E176BEEAD373}"/>
            </a:ext>
          </a:extLst>
        </xdr:cNvPr>
        <xdr:cNvPicPr>
          <a:picLocks noChangeAspect="1"/>
        </xdr:cNvPicPr>
      </xdr:nvPicPr>
      <xdr:blipFill>
        <a:blip xmlns:r="http://schemas.openxmlformats.org/officeDocument/2006/relationships" r:embed="rId1"/>
        <a:stretch>
          <a:fillRect/>
        </a:stretch>
      </xdr:blipFill>
      <xdr:spPr>
        <a:xfrm>
          <a:off x="8338038" y="65943"/>
          <a:ext cx="634233" cy="6301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3</xdr:col>
      <xdr:colOff>1329558</xdr:colOff>
      <xdr:row>3</xdr:row>
      <xdr:rowOff>109171</xdr:rowOff>
    </xdr:to>
    <xdr:pic>
      <xdr:nvPicPr>
        <xdr:cNvPr id="8" name="Imagen 7">
          <a:extLst>
            <a:ext uri="{FF2B5EF4-FFF2-40B4-BE49-F238E27FC236}">
              <a16:creationId xmlns:a16="http://schemas.microsoft.com/office/drawing/2014/main" id="{CDC66728-3FDB-44E7-BCFE-06F121B56E1B}"/>
            </a:ext>
          </a:extLst>
        </xdr:cNvPr>
        <xdr:cNvPicPr>
          <a:picLocks noChangeAspect="1"/>
        </xdr:cNvPicPr>
      </xdr:nvPicPr>
      <xdr:blipFill>
        <a:blip xmlns:r="http://schemas.openxmlformats.org/officeDocument/2006/relationships" r:embed="rId1"/>
        <a:stretch>
          <a:fillRect/>
        </a:stretch>
      </xdr:blipFill>
      <xdr:spPr>
        <a:xfrm>
          <a:off x="8115300" y="57150"/>
          <a:ext cx="634233" cy="6235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227359</xdr:colOff>
      <xdr:row>0</xdr:row>
      <xdr:rowOff>38100</xdr:rowOff>
    </xdr:from>
    <xdr:to>
      <xdr:col>14</xdr:col>
      <xdr:colOff>304266</xdr:colOff>
      <xdr:row>3</xdr:row>
      <xdr:rowOff>39342</xdr:rowOff>
    </xdr:to>
    <xdr:pic>
      <xdr:nvPicPr>
        <xdr:cNvPr id="2" name="Imagen 1">
          <a:extLst>
            <a:ext uri="{FF2B5EF4-FFF2-40B4-BE49-F238E27FC236}">
              <a16:creationId xmlns:a16="http://schemas.microsoft.com/office/drawing/2014/main" id="{3155261C-BE52-4C0A-96B2-E227E81DD579}"/>
            </a:ext>
          </a:extLst>
        </xdr:cNvPr>
        <xdr:cNvPicPr>
          <a:picLocks noChangeAspect="1"/>
        </xdr:cNvPicPr>
      </xdr:nvPicPr>
      <xdr:blipFill>
        <a:blip xmlns:r="http://schemas.openxmlformats.org/officeDocument/2006/relationships" r:embed="rId1"/>
        <a:stretch>
          <a:fillRect/>
        </a:stretch>
      </xdr:blipFill>
      <xdr:spPr>
        <a:xfrm>
          <a:off x="6647209" y="38100"/>
          <a:ext cx="581732" cy="5727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76D42CCC-5C0B-459D-9E5A-BBF9C0FC0AEC}"/>
            </a:ext>
          </a:extLst>
        </xdr:cNvPr>
        <xdr:cNvPicPr>
          <a:picLocks noChangeAspect="1"/>
        </xdr:cNvPicPr>
      </xdr:nvPicPr>
      <xdr:blipFill>
        <a:blip xmlns:r="http://schemas.openxmlformats.org/officeDocument/2006/relationships" r:embed="rId1"/>
        <a:stretch>
          <a:fillRect/>
        </a:stretch>
      </xdr:blipFill>
      <xdr:spPr>
        <a:xfrm>
          <a:off x="5908814" y="27334"/>
          <a:ext cx="580904" cy="5727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E77C77F1-CB8C-4EE3-B19C-0B3439F1049C}"/>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F5C1D3CC-00E9-4BCE-B510-BC6EC0C57D76}"/>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160684</xdr:colOff>
      <xdr:row>0</xdr:row>
      <xdr:rowOff>27334</xdr:rowOff>
    </xdr:from>
    <xdr:to>
      <xdr:col>14</xdr:col>
      <xdr:colOff>228066</xdr:colOff>
      <xdr:row>3</xdr:row>
      <xdr:rowOff>28576</xdr:rowOff>
    </xdr:to>
    <xdr:pic>
      <xdr:nvPicPr>
        <xdr:cNvPr id="2" name="Imagen 1">
          <a:extLst>
            <a:ext uri="{FF2B5EF4-FFF2-40B4-BE49-F238E27FC236}">
              <a16:creationId xmlns:a16="http://schemas.microsoft.com/office/drawing/2014/main" id="{D4388DEB-5515-4289-B7CC-0BE9FA2CE19C}"/>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3" name="Imagen 2">
          <a:extLst>
            <a:ext uri="{FF2B5EF4-FFF2-40B4-BE49-F238E27FC236}">
              <a16:creationId xmlns:a16="http://schemas.microsoft.com/office/drawing/2014/main" id="{B5220EBE-5B43-4ECA-937C-DC6C42F35A1C}"/>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twoCellAnchor editAs="oneCell">
    <xdr:from>
      <xdr:col>13</xdr:col>
      <xdr:colOff>160684</xdr:colOff>
      <xdr:row>0</xdr:row>
      <xdr:rowOff>27334</xdr:rowOff>
    </xdr:from>
    <xdr:to>
      <xdr:col>14</xdr:col>
      <xdr:colOff>228066</xdr:colOff>
      <xdr:row>3</xdr:row>
      <xdr:rowOff>28576</xdr:rowOff>
    </xdr:to>
    <xdr:pic>
      <xdr:nvPicPr>
        <xdr:cNvPr id="4" name="Imagen 3">
          <a:extLst>
            <a:ext uri="{FF2B5EF4-FFF2-40B4-BE49-F238E27FC236}">
              <a16:creationId xmlns:a16="http://schemas.microsoft.com/office/drawing/2014/main" id="{4D075995-4F47-4EED-ACB1-F69A11275925}"/>
            </a:ext>
          </a:extLst>
        </xdr:cNvPr>
        <xdr:cNvPicPr>
          <a:picLocks noChangeAspect="1"/>
        </xdr:cNvPicPr>
      </xdr:nvPicPr>
      <xdr:blipFill>
        <a:blip xmlns:r="http://schemas.openxmlformats.org/officeDocument/2006/relationships" r:embed="rId1"/>
        <a:stretch>
          <a:fillRect/>
        </a:stretch>
      </xdr:blipFill>
      <xdr:spPr>
        <a:xfrm>
          <a:off x="6580534" y="27334"/>
          <a:ext cx="581732" cy="5727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DCC99"/>
  </sheetPr>
  <dimension ref="A5:A61"/>
  <sheetViews>
    <sheetView showGridLines="0" zoomScaleNormal="100" workbookViewId="0">
      <selection activeCell="A5" sqref="A5"/>
    </sheetView>
  </sheetViews>
  <sheetFormatPr baseColWidth="10" defaultColWidth="11.5703125" defaultRowHeight="15" x14ac:dyDescent="0.25"/>
  <cols>
    <col min="1" max="1" width="112.140625" style="15" customWidth="1"/>
    <col min="2" max="16384" width="11.5703125" style="15"/>
  </cols>
  <sheetData>
    <row r="5" spans="1:1" ht="25.5" x14ac:dyDescent="0.25">
      <c r="A5" s="16" t="s">
        <v>133</v>
      </c>
    </row>
    <row r="7" spans="1:1" x14ac:dyDescent="0.25">
      <c r="A7" s="17" t="s">
        <v>134</v>
      </c>
    </row>
    <row r="8" spans="1:1" x14ac:dyDescent="0.25">
      <c r="A8" s="18" t="s">
        <v>454</v>
      </c>
    </row>
    <row r="9" spans="1:1" ht="30" customHeight="1" x14ac:dyDescent="0.25">
      <c r="A9" s="18" t="s">
        <v>416</v>
      </c>
    </row>
    <row r="11" spans="1:1" x14ac:dyDescent="0.25">
      <c r="A11" s="17" t="s">
        <v>413</v>
      </c>
    </row>
    <row r="12" spans="1:1" x14ac:dyDescent="0.25">
      <c r="A12" s="18" t="s">
        <v>136</v>
      </c>
    </row>
    <row r="13" spans="1:1" x14ac:dyDescent="0.25">
      <c r="A13" s="18" t="s">
        <v>137</v>
      </c>
    </row>
    <row r="14" spans="1:1" x14ac:dyDescent="0.25">
      <c r="A14" s="18" t="s">
        <v>414</v>
      </c>
    </row>
    <row r="15" spans="1:1" x14ac:dyDescent="0.25">
      <c r="A15" s="18" t="s">
        <v>415</v>
      </c>
    </row>
    <row r="17" spans="1:1" x14ac:dyDescent="0.25">
      <c r="A17" s="17" t="s">
        <v>135</v>
      </c>
    </row>
    <row r="18" spans="1:1" x14ac:dyDescent="0.25">
      <c r="A18" s="18" t="s">
        <v>417</v>
      </c>
    </row>
    <row r="19" spans="1:1" x14ac:dyDescent="0.25">
      <c r="A19" s="19" t="s">
        <v>138</v>
      </c>
    </row>
    <row r="20" spans="1:1" ht="30" customHeight="1" x14ac:dyDescent="0.25">
      <c r="A20" s="23" t="s">
        <v>418</v>
      </c>
    </row>
    <row r="21" spans="1:1" x14ac:dyDescent="0.25">
      <c r="A21" s="19" t="s">
        <v>139</v>
      </c>
    </row>
    <row r="22" spans="1:1" x14ac:dyDescent="0.25">
      <c r="A22" s="20" t="s">
        <v>157</v>
      </c>
    </row>
    <row r="23" spans="1:1" x14ac:dyDescent="0.25">
      <c r="A23" s="21" t="s">
        <v>140</v>
      </c>
    </row>
    <row r="24" spans="1:1" ht="30" x14ac:dyDescent="0.25">
      <c r="A24" s="22" t="s">
        <v>141</v>
      </c>
    </row>
    <row r="25" spans="1:1" ht="45" x14ac:dyDescent="0.25">
      <c r="A25" s="22" t="s">
        <v>142</v>
      </c>
    </row>
    <row r="26" spans="1:1" x14ac:dyDescent="0.25">
      <c r="A26" s="22" t="s">
        <v>143</v>
      </c>
    </row>
    <row r="27" spans="1:1" ht="30" x14ac:dyDescent="0.25">
      <c r="A27" s="18" t="s">
        <v>144</v>
      </c>
    </row>
    <row r="28" spans="1:1" x14ac:dyDescent="0.25">
      <c r="A28" s="19" t="s">
        <v>145</v>
      </c>
    </row>
    <row r="29" spans="1:1" x14ac:dyDescent="0.25">
      <c r="A29" s="19" t="s">
        <v>146</v>
      </c>
    </row>
    <row r="30" spans="1:1" x14ac:dyDescent="0.25">
      <c r="A30" s="19" t="s">
        <v>147</v>
      </c>
    </row>
    <row r="32" spans="1:1" x14ac:dyDescent="0.25">
      <c r="A32" s="17" t="s">
        <v>148</v>
      </c>
    </row>
    <row r="33" spans="1:1" x14ac:dyDescent="0.25">
      <c r="A33" s="18" t="s">
        <v>149</v>
      </c>
    </row>
    <row r="34" spans="1:1" x14ac:dyDescent="0.25">
      <c r="A34" s="18" t="s">
        <v>983</v>
      </c>
    </row>
    <row r="35" spans="1:1" x14ac:dyDescent="0.25">
      <c r="A35" s="18" t="s">
        <v>984</v>
      </c>
    </row>
    <row r="36" spans="1:1" x14ac:dyDescent="0.25">
      <c r="A36" s="18"/>
    </row>
    <row r="37" spans="1:1" x14ac:dyDescent="0.25">
      <c r="A37" s="17" t="s">
        <v>456</v>
      </c>
    </row>
    <row r="38" spans="1:1" ht="15" customHeight="1" x14ac:dyDescent="0.25">
      <c r="A38" s="18" t="s">
        <v>457</v>
      </c>
    </row>
    <row r="39" spans="1:1" ht="22.5" customHeight="1" x14ac:dyDescent="0.25">
      <c r="A39" s="18" t="s">
        <v>466</v>
      </c>
    </row>
    <row r="41" spans="1:1" x14ac:dyDescent="0.25">
      <c r="A41" s="17" t="s">
        <v>150</v>
      </c>
    </row>
    <row r="42" spans="1:1" ht="30" x14ac:dyDescent="0.25">
      <c r="A42" s="48" t="s">
        <v>986</v>
      </c>
    </row>
    <row r="43" spans="1:1" ht="45" customHeight="1" x14ac:dyDescent="0.25">
      <c r="A43" s="18" t="s">
        <v>419</v>
      </c>
    </row>
    <row r="44" spans="1:1" ht="30" x14ac:dyDescent="0.25">
      <c r="A44" s="23" t="s">
        <v>151</v>
      </c>
    </row>
    <row r="45" spans="1:1" ht="45" customHeight="1" x14ac:dyDescent="0.25">
      <c r="A45" s="23" t="s">
        <v>420</v>
      </c>
    </row>
    <row r="46" spans="1:1" ht="45" customHeight="1" x14ac:dyDescent="0.25">
      <c r="A46" s="18" t="s">
        <v>461</v>
      </c>
    </row>
    <row r="47" spans="1:1" ht="45" customHeight="1" x14ac:dyDescent="0.25">
      <c r="A47" s="18" t="s">
        <v>462</v>
      </c>
    </row>
    <row r="48" spans="1:1" ht="30" x14ac:dyDescent="0.25">
      <c r="A48" s="23" t="str">
        <f>CONCATENATE("a.       Tanto el número de mes de inicio como de final de la actividad debe ser un valor comprendido entre 1 y ",Hoja1!D5,". Si por error se indica un valor fuera de ese rango se genera un mensaje de error.")</f>
        <v>a.       Tanto el número de mes de inicio como de final de la actividad debe ser un valor comprendido entre 1 y 15. Si por error se indica un valor fuera de ese rango se genera un mensaje de error.</v>
      </c>
    </row>
    <row r="49" spans="1:1" ht="45" x14ac:dyDescent="0.25">
      <c r="A49" s="23" t="s">
        <v>421</v>
      </c>
    </row>
    <row r="50" spans="1:1" ht="30" x14ac:dyDescent="0.25">
      <c r="A50" s="23" t="s">
        <v>152</v>
      </c>
    </row>
    <row r="51" spans="1:1" ht="45" x14ac:dyDescent="0.25">
      <c r="A51" s="24" t="s">
        <v>153</v>
      </c>
    </row>
    <row r="52" spans="1:1" ht="45" x14ac:dyDescent="0.25">
      <c r="A52" s="24" t="s">
        <v>154</v>
      </c>
    </row>
    <row r="53" spans="1:1" ht="45" customHeight="1" x14ac:dyDescent="0.25">
      <c r="A53" s="18" t="s">
        <v>463</v>
      </c>
    </row>
    <row r="54" spans="1:1" x14ac:dyDescent="0.25">
      <c r="A54" s="23" t="s">
        <v>155</v>
      </c>
    </row>
    <row r="55" spans="1:1" x14ac:dyDescent="0.25">
      <c r="A55" s="23" t="s">
        <v>458</v>
      </c>
    </row>
    <row r="56" spans="1:1" ht="15" customHeight="1" x14ac:dyDescent="0.25">
      <c r="A56" s="23" t="s">
        <v>459</v>
      </c>
    </row>
    <row r="57" spans="1:1" ht="30" x14ac:dyDescent="0.25">
      <c r="A57" s="18" t="s">
        <v>464</v>
      </c>
    </row>
    <row r="58" spans="1:1" x14ac:dyDescent="0.25">
      <c r="A58" s="23" t="s">
        <v>156</v>
      </c>
    </row>
    <row r="59" spans="1:1" x14ac:dyDescent="0.25">
      <c r="A59" s="23" t="s">
        <v>460</v>
      </c>
    </row>
    <row r="60" spans="1:1" ht="45" customHeight="1" x14ac:dyDescent="0.25">
      <c r="A60" s="18" t="s">
        <v>465</v>
      </c>
    </row>
    <row r="61" spans="1:1" ht="45" customHeight="1" x14ac:dyDescent="0.25">
      <c r="A61" s="18" t="s">
        <v>987</v>
      </c>
    </row>
  </sheetData>
  <sheetProtection algorithmName="SHA-512" hashValue="Vi9ilT2am1ENpwpnCwacy7SYOLUWM86bimVoJRJ/xPFBHLOFm6JSrYLfwIqFyqR0yxyqaPxRKtpl1R8CQoVhVw==" saltValue="3x8YuJqkrttm5XwX77I8Cg==" spinCount="100000" sheet="1" objects="1" scenarios="1" selectLockedCells="1"/>
  <phoneticPr fontId="5" type="noConversion"/>
  <printOptions horizontalCentered="1"/>
  <pageMargins left="0.59055118110236227" right="0.59055118110236227" top="0.59055118110236227" bottom="0.59055118110236227" header="0.39370078740157483" footer="0.39370078740157483"/>
  <pageSetup paperSize="9" scale="80" orientation="portrait" r:id="rId1"/>
  <headerFooter>
    <oddFooter>&amp;L&amp;G&amp;C&amp;8&amp;A
Pág &amp;P de &amp;N&amp;R&amp;"-,Negrita"&amp;9Fondo Europeo de Desarrollo Regional&amp;"-,Normal"
Una manera de hacer Europa</oddFooter>
  </headerFooter>
  <rowBreaks count="1" manualBreakCount="1">
    <brk id="45" max="16383"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94D5-93BE-4BF5-BF87-A263F476F904}">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422</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5 (entre 1 y ",Hoja1!$D$5,"):")</f>
        <v>Número de mes en el que se inicia la Actividad 5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5 (entre 1 y ",Hoja1!$D$5,"):")</f>
        <v>Número de mes en el que finaliza la Actividad 5 (entre 1 y 15):</v>
      </c>
      <c r="B9" s="349"/>
      <c r="C9" s="349"/>
      <c r="D9" s="349"/>
      <c r="E9" s="349"/>
      <c r="F9" s="349"/>
      <c r="G9" s="349"/>
      <c r="H9" s="349"/>
      <c r="I9" s="26"/>
      <c r="K9" s="86" t="str">
        <f>IF(AND(I8&gt;0,I9=0),"Incluir mes finalización","")</f>
        <v/>
      </c>
    </row>
    <row r="10" spans="1:15" ht="15" customHeight="1" x14ac:dyDescent="0.25">
      <c r="G10" s="87"/>
      <c r="H10" s="88" t="s">
        <v>36</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423</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424</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425</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38</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5.1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5.1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5.1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5.1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98</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39</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5.2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5.2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5.2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5.2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40</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5.3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5.3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5.3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5.3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5</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41</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5.4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5.4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5.4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5.4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35</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4.5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4.5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4.5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4.5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Oa5H4W6rOjDR9stEvR/BN26V6u4WT1gkhMu2Wr8TdF06/lA3QCYPSnxvf5B3mXg32HQYNQIjG7EVFOsgBNnQzw==" saltValue="DNVkrwxnX83+kNw6Ifxysw=="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81" priority="11" stopIfTrue="1" operator="equal">
      <formula>"ERR"</formula>
    </cfRule>
  </conditionalFormatting>
  <conditionalFormatting sqref="I10">
    <cfRule type="cellIs" dxfId="80" priority="12" stopIfTrue="1" operator="equal">
      <formula>"ERROR"</formula>
    </cfRule>
    <cfRule type="cellIs" dxfId="79" priority="13" stopIfTrue="1" operator="equal">
      <formula>"SUBSANAR"</formula>
    </cfRule>
  </conditionalFormatting>
  <conditionalFormatting sqref="H44">
    <cfRule type="cellIs" dxfId="78" priority="9" stopIfTrue="1" operator="equal">
      <formula>"ERROR"</formula>
    </cfRule>
    <cfRule type="cellIs" dxfId="77" priority="10" stopIfTrue="1" operator="equal">
      <formula>"SUBSANAR"</formula>
    </cfRule>
  </conditionalFormatting>
  <conditionalFormatting sqref="H73">
    <cfRule type="cellIs" dxfId="76" priority="7" stopIfTrue="1" operator="equal">
      <formula>"ERROR"</formula>
    </cfRule>
    <cfRule type="cellIs" dxfId="75" priority="8" stopIfTrue="1" operator="equal">
      <formula>"SUBSANAR"</formula>
    </cfRule>
  </conditionalFormatting>
  <conditionalFormatting sqref="H99">
    <cfRule type="cellIs" dxfId="74" priority="5" stopIfTrue="1" operator="equal">
      <formula>"ERROR"</formula>
    </cfRule>
    <cfRule type="cellIs" dxfId="73" priority="6" stopIfTrue="1" operator="equal">
      <formula>"SUBSANAR"</formula>
    </cfRule>
  </conditionalFormatting>
  <conditionalFormatting sqref="H133">
    <cfRule type="cellIs" dxfId="72" priority="3" stopIfTrue="1" operator="equal">
      <formula>"ERROR"</formula>
    </cfRule>
    <cfRule type="cellIs" dxfId="71" priority="4" stopIfTrue="1" operator="equal">
      <formula>"SUBSANAR"</formula>
    </cfRule>
  </conditionalFormatting>
  <conditionalFormatting sqref="H159">
    <cfRule type="cellIs" dxfId="70" priority="1" stopIfTrue="1" operator="equal">
      <formula>"ERROR"</formula>
    </cfRule>
    <cfRule type="cellIs" dxfId="69" priority="2" stopIfTrue="1" operator="equal">
      <formula>"SUBSANAR"</formula>
    </cfRule>
  </conditionalFormatting>
  <dataValidations count="2">
    <dataValidation type="list" allowBlank="1" showInputMessage="1" showErrorMessage="1" sqref="C138:F147 C49:F58 C78:F87 C104:F113 C164:F173" xr:uid="{500BBF9B-FEE9-44CD-BBEB-EB463EAE1AC8}">
      <formula1>OFFSET(PERSONAL,0,,COUNTIF(PERSONAL,"&lt;&gt;x"))</formula1>
    </dataValidation>
    <dataValidation type="list" allowBlank="1" showInputMessage="1" showErrorMessage="1" sqref="C22:G26" xr:uid="{B3B535B0-38D1-48C8-BD3B-6B77372FBD78}">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3C8551CE-99CA-4B63-A644-6917A4686434}">
          <x14:formula1>
            <xm:f>Hoja1!$A$9:$A$10</xm:f>
          </x14:formula1>
          <xm:sqref>N154 N128 N94 N68 N39</xm:sqref>
        </x14:dataValidation>
        <x14:dataValidation type="whole" allowBlank="1" showInputMessage="1" showErrorMessage="1" xr:uid="{DC081163-19EA-493B-805E-F84D25E489E1}">
          <x14:formula1>
            <xm:f>1</xm:f>
          </x14:formula1>
          <x14:formula2>
            <xm:f>Hoja1!D5</xm:f>
          </x14:formula2>
          <xm:sqref>H157:H158</xm:sqref>
        </x14:dataValidation>
        <x14:dataValidation type="whole" allowBlank="1" showInputMessage="1" showErrorMessage="1" xr:uid="{5A4BA29D-80D1-4143-9DE7-00E16E5EDD79}">
          <x14:formula1>
            <xm:f>1</xm:f>
          </x14:formula1>
          <x14:formula2>
            <xm:f>Hoja1!D5</xm:f>
          </x14:formula2>
          <xm:sqref>I8:I9</xm:sqref>
        </x14:dataValidation>
        <x14:dataValidation type="whole" allowBlank="1" showInputMessage="1" showErrorMessage="1" xr:uid="{8AB91C1B-8E6C-4735-A526-5286E26831B7}">
          <x14:formula1>
            <xm:f>1</xm:f>
          </x14:formula1>
          <x14:formula2>
            <xm:f>Hoja1!D5</xm:f>
          </x14:formula2>
          <xm:sqref>H42:H43</xm:sqref>
        </x14:dataValidation>
        <x14:dataValidation type="whole" allowBlank="1" showInputMessage="1" showErrorMessage="1" xr:uid="{A68411A0-0F2E-409D-ADEA-BE5C6410A558}">
          <x14:formula1>
            <xm:f>1</xm:f>
          </x14:formula1>
          <x14:formula2>
            <xm:f>Hoja1!D5</xm:f>
          </x14:formula2>
          <xm:sqref>H71:H72</xm:sqref>
        </x14:dataValidation>
        <x14:dataValidation type="whole" allowBlank="1" showInputMessage="1" showErrorMessage="1" xr:uid="{31749B79-C5D2-482E-BAF6-50131F557482}">
          <x14:formula1>
            <xm:f>1</xm:f>
          </x14:formula1>
          <x14:formula2>
            <xm:f>Hoja1!D5</xm:f>
          </x14:formula2>
          <xm:sqref>H97:H98</xm:sqref>
        </x14:dataValidation>
        <x14:dataValidation type="whole" allowBlank="1" showInputMessage="1" showErrorMessage="1" xr:uid="{63F4F47D-F977-4E48-B20D-AE9D4D0CAF20}">
          <x14:formula1>
            <xm:f>1</xm:f>
          </x14:formula1>
          <x14:formula2>
            <xm:f>Hoja1!D5</xm:f>
          </x14:formula2>
          <xm:sqref>H131:H132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232DA-E42B-4164-A4C1-93E4F0349C81}">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988</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6 (entre 1 y ",Hoja1!$D$5,"):")</f>
        <v>Número de mes en el que se inicia la Actividad 6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6 (entre 1 y ",Hoja1!$D$5,"):")</f>
        <v>Número de mes en el que finaliza la Actividad 6 (entre 1 y 15):</v>
      </c>
      <c r="B9" s="349"/>
      <c r="C9" s="349"/>
      <c r="D9" s="349"/>
      <c r="E9" s="349"/>
      <c r="F9" s="349"/>
      <c r="G9" s="349"/>
      <c r="H9" s="349"/>
      <c r="I9" s="26"/>
      <c r="K9" s="86" t="str">
        <f>IF(AND(I8&gt;0,I9=0),"Incluir mes finalización","")</f>
        <v/>
      </c>
    </row>
    <row r="10" spans="1:15" ht="15" customHeight="1" x14ac:dyDescent="0.25">
      <c r="G10" s="87"/>
      <c r="H10" s="88" t="s">
        <v>43</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426</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427</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428</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44</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6.1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6.1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6.1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6.1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99</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45</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6.2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6.2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6.2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6.2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46</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6.3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6.3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6.3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6.3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6</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47</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6.4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6.4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6.4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6.4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48</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6.5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6.5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6.5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6.5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DBBzcD5P2Zz4EV2sFQNaFqBELPeYXCEhmzd+PwjR0Lo1FyemYKUxeYghXp+ugq9Ma4luE+MR5MbWTkNdvPZcUQ==" saltValue="F/6k7CBAoSsgrrmKMI0a+A==" spinCount="100000" sheet="1" objects="1" scenarios="1" selectLockedCells="1"/>
  <dataConsolidate/>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68" priority="11" stopIfTrue="1" operator="equal">
      <formula>"ERR"</formula>
    </cfRule>
  </conditionalFormatting>
  <conditionalFormatting sqref="I10">
    <cfRule type="cellIs" dxfId="67" priority="12" stopIfTrue="1" operator="equal">
      <formula>"ERROR"</formula>
    </cfRule>
    <cfRule type="cellIs" dxfId="66" priority="13" stopIfTrue="1" operator="equal">
      <formula>"SUBSANAR"</formula>
    </cfRule>
  </conditionalFormatting>
  <conditionalFormatting sqref="H44">
    <cfRule type="cellIs" dxfId="65" priority="9" stopIfTrue="1" operator="equal">
      <formula>"ERROR"</formula>
    </cfRule>
    <cfRule type="cellIs" dxfId="64" priority="10" stopIfTrue="1" operator="equal">
      <formula>"SUBSANAR"</formula>
    </cfRule>
  </conditionalFormatting>
  <conditionalFormatting sqref="H73">
    <cfRule type="cellIs" dxfId="63" priority="7" stopIfTrue="1" operator="equal">
      <formula>"ERROR"</formula>
    </cfRule>
    <cfRule type="cellIs" dxfId="62" priority="8" stopIfTrue="1" operator="equal">
      <formula>"SUBSANAR"</formula>
    </cfRule>
  </conditionalFormatting>
  <conditionalFormatting sqref="H99">
    <cfRule type="cellIs" dxfId="61" priority="5" stopIfTrue="1" operator="equal">
      <formula>"ERROR"</formula>
    </cfRule>
    <cfRule type="cellIs" dxfId="60" priority="6" stopIfTrue="1" operator="equal">
      <formula>"SUBSANAR"</formula>
    </cfRule>
  </conditionalFormatting>
  <conditionalFormatting sqref="H133">
    <cfRule type="cellIs" dxfId="59" priority="3" stopIfTrue="1" operator="equal">
      <formula>"ERROR"</formula>
    </cfRule>
    <cfRule type="cellIs" dxfId="58" priority="4" stopIfTrue="1" operator="equal">
      <formula>"SUBSANAR"</formula>
    </cfRule>
  </conditionalFormatting>
  <conditionalFormatting sqref="H159">
    <cfRule type="cellIs" dxfId="57" priority="1" stopIfTrue="1" operator="equal">
      <formula>"ERROR"</formula>
    </cfRule>
    <cfRule type="cellIs" dxfId="56" priority="2" stopIfTrue="1" operator="equal">
      <formula>"SUBSANAR"</formula>
    </cfRule>
  </conditionalFormatting>
  <dataValidations count="2">
    <dataValidation type="list" allowBlank="1" showInputMessage="1" showErrorMessage="1" sqref="C138:F147 C49:F58 C78:F87 C104:F113 C164:F173" xr:uid="{CB93A441-64C5-4A6F-871B-A386714BDF18}">
      <formula1>OFFSET(PERSONAL,0,,COUNTIF(PERSONAL,"&lt;&gt;x"))</formula1>
    </dataValidation>
    <dataValidation type="list" allowBlank="1" showInputMessage="1" showErrorMessage="1" sqref="C22:G26" xr:uid="{0E516DA0-A847-4B63-99E3-2E3A634FEDAA}">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colBreaks count="1" manualBreakCount="1">
    <brk id="15" max="179" man="1"/>
  </col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58294447-101E-4BE1-8D1B-F85FDCD60920}">
          <x14:formula1>
            <xm:f>Hoja1!$A$9:$A$10</xm:f>
          </x14:formula1>
          <xm:sqref>N154 N128 N94 N68 N39</xm:sqref>
        </x14:dataValidation>
        <x14:dataValidation type="whole" allowBlank="1" showInputMessage="1" showErrorMessage="1" xr:uid="{C8834E72-B35D-46F3-A8A9-8E956C5F7D30}">
          <x14:formula1>
            <xm:f>1</xm:f>
          </x14:formula1>
          <x14:formula2>
            <xm:f>Hoja1!D5</xm:f>
          </x14:formula2>
          <xm:sqref>H157:H158</xm:sqref>
        </x14:dataValidation>
        <x14:dataValidation type="whole" allowBlank="1" showInputMessage="1" showErrorMessage="1" xr:uid="{D4F77B51-8EDD-45BE-8224-39A1C3EDB6DE}">
          <x14:formula1>
            <xm:f>1</xm:f>
          </x14:formula1>
          <x14:formula2>
            <xm:f>Hoja1!D5</xm:f>
          </x14:formula2>
          <xm:sqref>I8:I9</xm:sqref>
        </x14:dataValidation>
        <x14:dataValidation type="whole" allowBlank="1" showInputMessage="1" showErrorMessage="1" xr:uid="{4B73C6C2-6F5B-415B-AE70-5317875E0CB7}">
          <x14:formula1>
            <xm:f>1</xm:f>
          </x14:formula1>
          <x14:formula2>
            <xm:f>Hoja1!D5</xm:f>
          </x14:formula2>
          <xm:sqref>H42:H43</xm:sqref>
        </x14:dataValidation>
        <x14:dataValidation type="whole" allowBlank="1" showInputMessage="1" showErrorMessage="1" xr:uid="{C42F3B30-B872-46B7-B77F-16E3233BD7E2}">
          <x14:formula1>
            <xm:f>1</xm:f>
          </x14:formula1>
          <x14:formula2>
            <xm:f>Hoja1!D5</xm:f>
          </x14:formula2>
          <xm:sqref>H71:H72</xm:sqref>
        </x14:dataValidation>
        <x14:dataValidation type="whole" allowBlank="1" showInputMessage="1" showErrorMessage="1" xr:uid="{F9AF94B7-AE6E-440A-A800-4E4DE2734EEF}">
          <x14:formula1>
            <xm:f>1</xm:f>
          </x14:formula1>
          <x14:formula2>
            <xm:f>Hoja1!D5</xm:f>
          </x14:formula2>
          <xm:sqref>H97:H98</xm:sqref>
        </x14:dataValidation>
        <x14:dataValidation type="whole" allowBlank="1" showInputMessage="1" showErrorMessage="1" xr:uid="{122D4731-2732-4794-9368-B3053020C63F}">
          <x14:formula1>
            <xm:f>1</xm:f>
          </x14:formula1>
          <x14:formula2>
            <xm:f>Hoja1!D5</xm:f>
          </x14:formula2>
          <xm:sqref>H131:H132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811D-9B65-4AB0-8114-042F00057B84}">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429</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7 (entre 1 y ",Hoja1!$D$5,"):")</f>
        <v>Número de mes en el que se inicia la Actividad 7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7 (entre 1 y ",Hoja1!$D$5,"):")</f>
        <v>Número de mes en el que finaliza la Actividad 7 (entre 1 y 15):</v>
      </c>
      <c r="B9" s="349"/>
      <c r="C9" s="349"/>
      <c r="D9" s="349"/>
      <c r="E9" s="349"/>
      <c r="F9" s="349"/>
      <c r="G9" s="349"/>
      <c r="H9" s="349"/>
      <c r="I9" s="26"/>
      <c r="K9" s="86" t="str">
        <f>IF(AND(I8&gt;0,I9=0),"Incluir mes finalización","")</f>
        <v/>
      </c>
    </row>
    <row r="10" spans="1:15" ht="15" customHeight="1" x14ac:dyDescent="0.25">
      <c r="G10" s="87"/>
      <c r="H10" s="88" t="s">
        <v>49</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430</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431</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432</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50</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7.1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7.1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7.1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7.1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100</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51</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7.2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7.2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7.2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7.2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52</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7.3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7.3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7.3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7.3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7</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53</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7.4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7.4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7.4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7.4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54</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7.5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7.5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7.5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7.5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uXBq91tIVcfpx5YGrEXJjP7eWOvL0aU+3P6yLt4Ybp4DMX5UkrdBcjVS8oFNSQAKbKW7HFDRAjnXPctCIuNt2A==" saltValue="8osr/6EdNU6ou8uk0M4i4g=="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55" priority="11" stopIfTrue="1" operator="equal">
      <formula>"ERR"</formula>
    </cfRule>
  </conditionalFormatting>
  <conditionalFormatting sqref="I10">
    <cfRule type="cellIs" dxfId="54" priority="12" stopIfTrue="1" operator="equal">
      <formula>"ERROR"</formula>
    </cfRule>
    <cfRule type="cellIs" dxfId="53" priority="13" stopIfTrue="1" operator="equal">
      <formula>"SUBSANAR"</formula>
    </cfRule>
  </conditionalFormatting>
  <conditionalFormatting sqref="H44">
    <cfRule type="cellIs" dxfId="52" priority="9" stopIfTrue="1" operator="equal">
      <formula>"ERROR"</formula>
    </cfRule>
    <cfRule type="cellIs" dxfId="51" priority="10" stopIfTrue="1" operator="equal">
      <formula>"SUBSANAR"</formula>
    </cfRule>
  </conditionalFormatting>
  <conditionalFormatting sqref="H73">
    <cfRule type="cellIs" dxfId="50" priority="7" stopIfTrue="1" operator="equal">
      <formula>"ERROR"</formula>
    </cfRule>
    <cfRule type="cellIs" dxfId="49" priority="8" stopIfTrue="1" operator="equal">
      <formula>"SUBSANAR"</formula>
    </cfRule>
  </conditionalFormatting>
  <conditionalFormatting sqref="H99">
    <cfRule type="cellIs" dxfId="48" priority="5" stopIfTrue="1" operator="equal">
      <formula>"ERROR"</formula>
    </cfRule>
    <cfRule type="cellIs" dxfId="47" priority="6" stopIfTrue="1" operator="equal">
      <formula>"SUBSANAR"</formula>
    </cfRule>
  </conditionalFormatting>
  <conditionalFormatting sqref="H133">
    <cfRule type="cellIs" dxfId="46" priority="3" stopIfTrue="1" operator="equal">
      <formula>"ERROR"</formula>
    </cfRule>
    <cfRule type="cellIs" dxfId="45" priority="4" stopIfTrue="1" operator="equal">
      <formula>"SUBSANAR"</formula>
    </cfRule>
  </conditionalFormatting>
  <conditionalFormatting sqref="H159">
    <cfRule type="cellIs" dxfId="44" priority="1" stopIfTrue="1" operator="equal">
      <formula>"ERROR"</formula>
    </cfRule>
    <cfRule type="cellIs" dxfId="43" priority="2" stopIfTrue="1" operator="equal">
      <formula>"SUBSANAR"</formula>
    </cfRule>
  </conditionalFormatting>
  <dataValidations count="2">
    <dataValidation type="list" allowBlank="1" showInputMessage="1" showErrorMessage="1" sqref="C138:F147 C49:F58 C78:F87 C104:F113 C164:F173" xr:uid="{8636A18E-5A2D-415D-BF75-6886CFC12D1F}">
      <formula1>OFFSET(PERSONAL,0,,COUNTIF(PERSONAL,"&lt;&gt;x"))</formula1>
    </dataValidation>
    <dataValidation type="list" allowBlank="1" showInputMessage="1" showErrorMessage="1" sqref="C22:G26" xr:uid="{CE5847F7-BF84-4AC9-A3ED-1E762ADD01B5}">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308F1852-04B5-4C60-8157-9393B05CCC6F}">
          <x14:formula1>
            <xm:f>Hoja1!$A$9:$A$10</xm:f>
          </x14:formula1>
          <xm:sqref>N154 N128 N94 N68 N39</xm:sqref>
        </x14:dataValidation>
        <x14:dataValidation type="whole" allowBlank="1" showInputMessage="1" showErrorMessage="1" xr:uid="{630A81A5-42C9-4B87-B764-BCBB37C030BD}">
          <x14:formula1>
            <xm:f>1</xm:f>
          </x14:formula1>
          <x14:formula2>
            <xm:f>Hoja1!D5</xm:f>
          </x14:formula2>
          <xm:sqref>H157:H158</xm:sqref>
        </x14:dataValidation>
        <x14:dataValidation type="whole" allowBlank="1" showInputMessage="1" showErrorMessage="1" xr:uid="{C064EF77-71CF-4D45-8755-A95EA3EDB26E}">
          <x14:formula1>
            <xm:f>1</xm:f>
          </x14:formula1>
          <x14:formula2>
            <xm:f>Hoja1!D5</xm:f>
          </x14:formula2>
          <xm:sqref>I8:I9</xm:sqref>
        </x14:dataValidation>
        <x14:dataValidation type="whole" allowBlank="1" showInputMessage="1" showErrorMessage="1" xr:uid="{7142B679-0B45-4EC4-830D-30780223D32B}">
          <x14:formula1>
            <xm:f>1</xm:f>
          </x14:formula1>
          <x14:formula2>
            <xm:f>Hoja1!D5</xm:f>
          </x14:formula2>
          <xm:sqref>H42:H43</xm:sqref>
        </x14:dataValidation>
        <x14:dataValidation type="whole" allowBlank="1" showInputMessage="1" showErrorMessage="1" xr:uid="{1E11DFA6-1320-4A5C-B07E-48AEBF959ADE}">
          <x14:formula1>
            <xm:f>1</xm:f>
          </x14:formula1>
          <x14:formula2>
            <xm:f>Hoja1!D5</xm:f>
          </x14:formula2>
          <xm:sqref>H71:H72</xm:sqref>
        </x14:dataValidation>
        <x14:dataValidation type="whole" allowBlank="1" showInputMessage="1" showErrorMessage="1" xr:uid="{B39BF867-72AE-4EFD-8D26-8DF06F6E3ECD}">
          <x14:formula1>
            <xm:f>1</xm:f>
          </x14:formula1>
          <x14:formula2>
            <xm:f>Hoja1!D5</xm:f>
          </x14:formula2>
          <xm:sqref>H97:H98</xm:sqref>
        </x14:dataValidation>
        <x14:dataValidation type="whole" allowBlank="1" showInputMessage="1" showErrorMessage="1" xr:uid="{4AA3984D-4E7E-4CDB-9300-F66E70204B3E}">
          <x14:formula1>
            <xm:f>1</xm:f>
          </x14:formula1>
          <x14:formula2>
            <xm:f>Hoja1!D5</xm:f>
          </x14:formula2>
          <xm:sqref>H131:H132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F674-9C97-4127-90EF-21FF2282686C}">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433</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8 (entre 1 y ",Hoja1!$D$5,"):")</f>
        <v>Número de mes en el que se inicia la Actividad 8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8 (entre 1 y ",Hoja1!$D$5,"):")</f>
        <v>Número de mes en el que finaliza la Actividad 8 (entre 1 y 15):</v>
      </c>
      <c r="B9" s="349"/>
      <c r="C9" s="349"/>
      <c r="D9" s="349"/>
      <c r="E9" s="349"/>
      <c r="F9" s="349"/>
      <c r="G9" s="349"/>
      <c r="H9" s="349"/>
      <c r="I9" s="26"/>
      <c r="K9" s="86" t="str">
        <f>IF(AND(I8&gt;0,I9=0),"Incluir mes finalización","")</f>
        <v/>
      </c>
    </row>
    <row r="10" spans="1:15" ht="15" customHeight="1" x14ac:dyDescent="0.25">
      <c r="G10" s="87"/>
      <c r="H10" s="88" t="s">
        <v>55</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434</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435</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436</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56</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8.1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8.1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8.1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8.1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101</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57</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8.2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8.2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8.2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8.2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58</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8.3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8.3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8.3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8.3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8</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59</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8.4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8.4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8.4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8.4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60</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8.5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8.5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8.5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8.5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IiUBq2qZkORcOe1Zf0X/nGlEVc2Wmkrkiv2RmrgrYk5eHMODrQ5etzptYQEb4fMD19VhMsWvzucbVtqu6PiRBg==" saltValue="gUdsWZ2kfoOuwu2lt3Ba5w=="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42" priority="11" stopIfTrue="1" operator="equal">
      <formula>"ERR"</formula>
    </cfRule>
  </conditionalFormatting>
  <conditionalFormatting sqref="I10">
    <cfRule type="cellIs" dxfId="41" priority="12" stopIfTrue="1" operator="equal">
      <formula>"ERROR"</formula>
    </cfRule>
    <cfRule type="cellIs" dxfId="40" priority="13" stopIfTrue="1" operator="equal">
      <formula>"SUBSANAR"</formula>
    </cfRule>
  </conditionalFormatting>
  <conditionalFormatting sqref="H44">
    <cfRule type="cellIs" dxfId="39" priority="9" stopIfTrue="1" operator="equal">
      <formula>"ERROR"</formula>
    </cfRule>
    <cfRule type="cellIs" dxfId="38" priority="10" stopIfTrue="1" operator="equal">
      <formula>"SUBSANAR"</formula>
    </cfRule>
  </conditionalFormatting>
  <conditionalFormatting sqref="H73">
    <cfRule type="cellIs" dxfId="37" priority="7" stopIfTrue="1" operator="equal">
      <formula>"ERROR"</formula>
    </cfRule>
    <cfRule type="cellIs" dxfId="36" priority="8" stopIfTrue="1" operator="equal">
      <formula>"SUBSANAR"</formula>
    </cfRule>
  </conditionalFormatting>
  <conditionalFormatting sqref="H99">
    <cfRule type="cellIs" dxfId="35" priority="5" stopIfTrue="1" operator="equal">
      <formula>"ERROR"</formula>
    </cfRule>
    <cfRule type="cellIs" dxfId="34" priority="6" stopIfTrue="1" operator="equal">
      <formula>"SUBSANAR"</formula>
    </cfRule>
  </conditionalFormatting>
  <conditionalFormatting sqref="H133">
    <cfRule type="cellIs" dxfId="33" priority="3" stopIfTrue="1" operator="equal">
      <formula>"ERROR"</formula>
    </cfRule>
    <cfRule type="cellIs" dxfId="32" priority="4" stopIfTrue="1" operator="equal">
      <formula>"SUBSANAR"</formula>
    </cfRule>
  </conditionalFormatting>
  <conditionalFormatting sqref="H159">
    <cfRule type="cellIs" dxfId="31" priority="1" stopIfTrue="1" operator="equal">
      <formula>"ERROR"</formula>
    </cfRule>
    <cfRule type="cellIs" dxfId="30" priority="2" stopIfTrue="1" operator="equal">
      <formula>"SUBSANAR"</formula>
    </cfRule>
  </conditionalFormatting>
  <dataValidations count="2">
    <dataValidation type="list" allowBlank="1" showInputMessage="1" showErrorMessage="1" sqref="C138:F147 C49:F58 C78:F87 C104:F113 C164:F173" xr:uid="{180A6B3F-4FCB-42DE-907A-B3800D20BFC7}">
      <formula1>OFFSET(PERSONAL,0,,COUNTIF(PERSONAL,"&lt;&gt;x"))</formula1>
    </dataValidation>
    <dataValidation type="list" allowBlank="1" showInputMessage="1" showErrorMessage="1" sqref="C22:G26" xr:uid="{940D36F0-124B-46A5-A6DA-B5EC6CCF74B5}">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F6B432D4-2B14-4561-A5DA-A9F866488B73}">
          <x14:formula1>
            <xm:f>Hoja1!$A$9:$A$10</xm:f>
          </x14:formula1>
          <xm:sqref>N154 N128 N94 N68 N39</xm:sqref>
        </x14:dataValidation>
        <x14:dataValidation type="whole" allowBlank="1" showInputMessage="1" showErrorMessage="1" xr:uid="{F9D94C01-AAE8-463D-A407-DF49AB5ABF26}">
          <x14:formula1>
            <xm:f>1</xm:f>
          </x14:formula1>
          <x14:formula2>
            <xm:f>Hoja1!D5</xm:f>
          </x14:formula2>
          <xm:sqref>H157:H158</xm:sqref>
        </x14:dataValidation>
        <x14:dataValidation type="whole" allowBlank="1" showInputMessage="1" showErrorMessage="1" xr:uid="{ED0DB31D-E6CC-46F0-9F67-6E32B1B3752C}">
          <x14:formula1>
            <xm:f>1</xm:f>
          </x14:formula1>
          <x14:formula2>
            <xm:f>Hoja1!D5</xm:f>
          </x14:formula2>
          <xm:sqref>I8:I9</xm:sqref>
        </x14:dataValidation>
        <x14:dataValidation type="whole" allowBlank="1" showInputMessage="1" showErrorMessage="1" xr:uid="{7E3C3F58-3DF9-4F35-B693-E1FD2F74596D}">
          <x14:formula1>
            <xm:f>1</xm:f>
          </x14:formula1>
          <x14:formula2>
            <xm:f>Hoja1!D5</xm:f>
          </x14:formula2>
          <xm:sqref>H42:H43</xm:sqref>
        </x14:dataValidation>
        <x14:dataValidation type="whole" allowBlank="1" showInputMessage="1" showErrorMessage="1" xr:uid="{FDFD3F58-213E-4DAD-B9E2-7580643550BA}">
          <x14:formula1>
            <xm:f>1</xm:f>
          </x14:formula1>
          <x14:formula2>
            <xm:f>Hoja1!D5</xm:f>
          </x14:formula2>
          <xm:sqref>H71:H72</xm:sqref>
        </x14:dataValidation>
        <x14:dataValidation type="whole" allowBlank="1" showInputMessage="1" showErrorMessage="1" xr:uid="{C46B8C53-D52D-4FBD-8B84-2A7694699231}">
          <x14:formula1>
            <xm:f>1</xm:f>
          </x14:formula1>
          <x14:formula2>
            <xm:f>Hoja1!D5</xm:f>
          </x14:formula2>
          <xm:sqref>H97:H98</xm:sqref>
        </x14:dataValidation>
        <x14:dataValidation type="whole" allowBlank="1" showInputMessage="1" showErrorMessage="1" xr:uid="{CB07A74B-1EE0-4292-9F0D-18473712D638}">
          <x14:formula1>
            <xm:f>1</xm:f>
          </x14:formula1>
          <x14:formula2>
            <xm:f>Hoja1!D5</xm:f>
          </x14:formula2>
          <xm:sqref>H131:H132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9FC0-291D-445E-9390-8ED8C6BE94F5}">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437</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9 (entre 1 y ",Hoja1!$D$5,"):")</f>
        <v>Número de mes en el que se inicia la Actividad 9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9 (entre 1 y ",Hoja1!$D$5,"):")</f>
        <v>Número de mes en el que finaliza la Actividad 9 (entre 1 y 15):</v>
      </c>
      <c r="B9" s="349"/>
      <c r="C9" s="349"/>
      <c r="D9" s="349"/>
      <c r="E9" s="349"/>
      <c r="F9" s="349"/>
      <c r="G9" s="349"/>
      <c r="H9" s="349"/>
      <c r="I9" s="26"/>
      <c r="K9" s="86" t="str">
        <f>IF(AND(I8&gt;0,I9=0),"Incluir mes finalización","")</f>
        <v/>
      </c>
    </row>
    <row r="10" spans="1:15" ht="15" customHeight="1" x14ac:dyDescent="0.25">
      <c r="G10" s="87"/>
      <c r="H10" s="88" t="s">
        <v>62</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438</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439</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440</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63</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9.1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9.1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9.1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9.1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102</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64</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9.2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9.2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9.2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9.2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65</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9.3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9.3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9.3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9.3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9</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66</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9.4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9.4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9.4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9.4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67</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9.5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9.5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9.5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9.5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Y5mp9nQduGCV4JtNOdUQKuCMn2hJNH2U5LQlpQiwNCTG3yG2w/fcDheNKrSsmL+wwH7ItvYcWRfAjXjdjYE/Jg==" saltValue="Mm282BRSxE1Y5DrlpzQR+w=="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29" priority="11" stopIfTrue="1" operator="equal">
      <formula>"ERR"</formula>
    </cfRule>
  </conditionalFormatting>
  <conditionalFormatting sqref="I10">
    <cfRule type="cellIs" dxfId="28" priority="12" stopIfTrue="1" operator="equal">
      <formula>"ERROR"</formula>
    </cfRule>
    <cfRule type="cellIs" dxfId="27" priority="13" stopIfTrue="1" operator="equal">
      <formula>"SUBSANAR"</formula>
    </cfRule>
  </conditionalFormatting>
  <conditionalFormatting sqref="H44">
    <cfRule type="cellIs" dxfId="26" priority="9" stopIfTrue="1" operator="equal">
      <formula>"ERROR"</formula>
    </cfRule>
    <cfRule type="cellIs" dxfId="25" priority="10" stopIfTrue="1" operator="equal">
      <formula>"SUBSANAR"</formula>
    </cfRule>
  </conditionalFormatting>
  <conditionalFormatting sqref="H73">
    <cfRule type="cellIs" dxfId="24" priority="7" stopIfTrue="1" operator="equal">
      <formula>"ERROR"</formula>
    </cfRule>
    <cfRule type="cellIs" dxfId="23" priority="8" stopIfTrue="1" operator="equal">
      <formula>"SUBSANAR"</formula>
    </cfRule>
  </conditionalFormatting>
  <conditionalFormatting sqref="H99">
    <cfRule type="cellIs" dxfId="22" priority="5" stopIfTrue="1" operator="equal">
      <formula>"ERROR"</formula>
    </cfRule>
    <cfRule type="cellIs" dxfId="21" priority="6" stopIfTrue="1" operator="equal">
      <formula>"SUBSANAR"</formula>
    </cfRule>
  </conditionalFormatting>
  <conditionalFormatting sqref="H133">
    <cfRule type="cellIs" dxfId="20" priority="3" stopIfTrue="1" operator="equal">
      <formula>"ERROR"</formula>
    </cfRule>
    <cfRule type="cellIs" dxfId="19" priority="4" stopIfTrue="1" operator="equal">
      <formula>"SUBSANAR"</formula>
    </cfRule>
  </conditionalFormatting>
  <conditionalFormatting sqref="H159">
    <cfRule type="cellIs" dxfId="18" priority="1" stopIfTrue="1" operator="equal">
      <formula>"ERROR"</formula>
    </cfRule>
    <cfRule type="cellIs" dxfId="17" priority="2" stopIfTrue="1" operator="equal">
      <formula>"SUBSANAR"</formula>
    </cfRule>
  </conditionalFormatting>
  <dataValidations count="2">
    <dataValidation type="list" allowBlank="1" showInputMessage="1" showErrorMessage="1" sqref="C138:F147 C49:F58 C78:F87 C104:F113 C164:F173" xr:uid="{DEBE5F8E-1F11-4B0D-9FBC-2C98E71752E8}">
      <formula1>OFFSET(PERSONAL,0,,COUNTIF(PERSONAL,"&lt;&gt;x"))</formula1>
    </dataValidation>
    <dataValidation type="list" allowBlank="1" showInputMessage="1" showErrorMessage="1" sqref="C22:G26" xr:uid="{5E8C1E75-F2A9-4254-93F9-86E08E1BE1F9}">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colBreaks count="1" manualBreakCount="1">
    <brk id="15" max="179" man="1"/>
  </col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63EEC101-0D11-4D0A-9020-ACD4E8C57062}">
          <x14:formula1>
            <xm:f>Hoja1!$A$9:$A$10</xm:f>
          </x14:formula1>
          <xm:sqref>N154 N128 N94 N68 N39</xm:sqref>
        </x14:dataValidation>
        <x14:dataValidation type="whole" allowBlank="1" showInputMessage="1" showErrorMessage="1" xr:uid="{5F4B54FD-DBE8-4991-B2EE-E478CFDF65B0}">
          <x14:formula1>
            <xm:f>1</xm:f>
          </x14:formula1>
          <x14:formula2>
            <xm:f>Hoja1!D5</xm:f>
          </x14:formula2>
          <xm:sqref>H157:H158</xm:sqref>
        </x14:dataValidation>
        <x14:dataValidation type="whole" allowBlank="1" showInputMessage="1" showErrorMessage="1" xr:uid="{E8D406F4-5ADC-41B7-A833-BCA76D3A3518}">
          <x14:formula1>
            <xm:f>1</xm:f>
          </x14:formula1>
          <x14:formula2>
            <xm:f>Hoja1!D5</xm:f>
          </x14:formula2>
          <xm:sqref>I8:I9</xm:sqref>
        </x14:dataValidation>
        <x14:dataValidation type="whole" allowBlank="1" showInputMessage="1" showErrorMessage="1" xr:uid="{21F3646F-327C-4244-8681-307CC6CAA411}">
          <x14:formula1>
            <xm:f>1</xm:f>
          </x14:formula1>
          <x14:formula2>
            <xm:f>Hoja1!D5</xm:f>
          </x14:formula2>
          <xm:sqref>H42:H43</xm:sqref>
        </x14:dataValidation>
        <x14:dataValidation type="whole" allowBlank="1" showInputMessage="1" showErrorMessage="1" xr:uid="{4A005B5B-6643-4081-A280-0C17F22C6A46}">
          <x14:formula1>
            <xm:f>1</xm:f>
          </x14:formula1>
          <x14:formula2>
            <xm:f>Hoja1!D5</xm:f>
          </x14:formula2>
          <xm:sqref>H71:H72</xm:sqref>
        </x14:dataValidation>
        <x14:dataValidation type="whole" allowBlank="1" showInputMessage="1" showErrorMessage="1" xr:uid="{660EC95A-026D-4227-83FE-CABAB5B8975E}">
          <x14:formula1>
            <xm:f>1</xm:f>
          </x14:formula1>
          <x14:formula2>
            <xm:f>Hoja1!D5</xm:f>
          </x14:formula2>
          <xm:sqref>H97:H98</xm:sqref>
        </x14:dataValidation>
        <x14:dataValidation type="whole" allowBlank="1" showInputMessage="1" showErrorMessage="1" xr:uid="{6C58D215-CC6A-41CE-A912-08213064FEF8}">
          <x14:formula1>
            <xm:f>1</xm:f>
          </x14:formula1>
          <x14:formula2>
            <xm:f>Hoja1!D5</xm:f>
          </x14:formula2>
          <xm:sqref>H131:H132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7289-EE7E-40FD-ABA6-2F600A913AB4}">
  <sheetPr>
    <tabColor theme="3" tint="0.79998168889431442"/>
  </sheetPr>
  <dimension ref="A1:O180"/>
  <sheetViews>
    <sheetView showGridLines="0" showZeros="0" zoomScaleNormal="100" workbookViewId="0">
      <selection activeCell="I167" sqref="I167"/>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441</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10 (entre 1 y ",Hoja1!$D$5,"):")</f>
        <v>Número de mes en el que se inicia la Actividad 10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10 (entre 1 y ",Hoja1!$D$5,"):")</f>
        <v>Número de mes en el que finaliza la Actividad 10 (entre 1 y 15):</v>
      </c>
      <c r="B9" s="349"/>
      <c r="C9" s="349"/>
      <c r="D9" s="349"/>
      <c r="E9" s="349"/>
      <c r="F9" s="349"/>
      <c r="G9" s="349"/>
      <c r="H9" s="349"/>
      <c r="I9" s="26"/>
      <c r="K9" s="86" t="str">
        <f>IF(AND(I8&gt;0,I9=0),"Incluir mes finalización","")</f>
        <v/>
      </c>
    </row>
    <row r="10" spans="1:15" ht="15" customHeight="1" x14ac:dyDescent="0.25">
      <c r="G10" s="87"/>
      <c r="H10" s="88" t="s">
        <v>68</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442</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443</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444</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69</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10.1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10.1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10.1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10.1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103</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70</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10.2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10.2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10.2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10.2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71</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10.3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10.3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10.3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10.3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10</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72</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10.4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10.4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10.4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10.4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73</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10.5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10.5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10.5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10.5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560UPB+cZAxck0TBmzgaimLn/JK2hJ69AtpI5A0sPulgJyv1iL072BtwMzREWtCGv72SMgLv/X14ROegZHwGEQ==" saltValue="5Qgfz6aBEpIYGktIadZzHQ=="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16" priority="11" stopIfTrue="1" operator="equal">
      <formula>"ERR"</formula>
    </cfRule>
  </conditionalFormatting>
  <conditionalFormatting sqref="I10">
    <cfRule type="cellIs" dxfId="15" priority="12" stopIfTrue="1" operator="equal">
      <formula>"ERROR"</formula>
    </cfRule>
    <cfRule type="cellIs" dxfId="14" priority="13" stopIfTrue="1" operator="equal">
      <formula>"SUBSANAR"</formula>
    </cfRule>
  </conditionalFormatting>
  <conditionalFormatting sqref="H44">
    <cfRule type="cellIs" dxfId="13" priority="9" stopIfTrue="1" operator="equal">
      <formula>"ERROR"</formula>
    </cfRule>
    <cfRule type="cellIs" dxfId="12" priority="10" stopIfTrue="1" operator="equal">
      <formula>"SUBSANAR"</formula>
    </cfRule>
  </conditionalFormatting>
  <conditionalFormatting sqref="H73">
    <cfRule type="cellIs" dxfId="11" priority="7" stopIfTrue="1" operator="equal">
      <formula>"ERROR"</formula>
    </cfRule>
    <cfRule type="cellIs" dxfId="10" priority="8" stopIfTrue="1" operator="equal">
      <formula>"SUBSANAR"</formula>
    </cfRule>
  </conditionalFormatting>
  <conditionalFormatting sqref="H99">
    <cfRule type="cellIs" dxfId="9" priority="5" stopIfTrue="1" operator="equal">
      <formula>"ERROR"</formula>
    </cfRule>
    <cfRule type="cellIs" dxfId="8" priority="6" stopIfTrue="1" operator="equal">
      <formula>"SUBSANAR"</formula>
    </cfRule>
  </conditionalFormatting>
  <conditionalFormatting sqref="H133">
    <cfRule type="cellIs" dxfId="7" priority="3" stopIfTrue="1" operator="equal">
      <formula>"ERROR"</formula>
    </cfRule>
    <cfRule type="cellIs" dxfId="6" priority="4" stopIfTrue="1" operator="equal">
      <formula>"SUBSANAR"</formula>
    </cfRule>
  </conditionalFormatting>
  <conditionalFormatting sqref="H159">
    <cfRule type="cellIs" dxfId="5" priority="1" stopIfTrue="1" operator="equal">
      <formula>"ERROR"</formula>
    </cfRule>
    <cfRule type="cellIs" dxfId="4" priority="2" stopIfTrue="1" operator="equal">
      <formula>"SUBSANAR"</formula>
    </cfRule>
  </conditionalFormatting>
  <dataValidations count="2">
    <dataValidation type="list" allowBlank="1" showInputMessage="1" showErrorMessage="1" sqref="C138:F147 C49:F58 C78:F87 C104:F113 C164:F173" xr:uid="{1379986B-2D83-41B9-8012-DA0FFB918A37}">
      <formula1>OFFSET(PERSONAL,0,,COUNTIF(PERSONAL,"&lt;&gt;x"))</formula1>
    </dataValidation>
    <dataValidation type="list" allowBlank="1" showInputMessage="1" showErrorMessage="1" sqref="C22:G26" xr:uid="{D31BD4CC-B426-4EBB-9F3C-DA4769A6AD15}">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colBreaks count="1" manualBreakCount="1">
    <brk id="15" max="179" man="1"/>
  </col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5D3D356A-F4E4-421F-A569-818A081EFC48}">
          <x14:formula1>
            <xm:f>Hoja1!$A$9:$A$10</xm:f>
          </x14:formula1>
          <xm:sqref>N154 N128 N94 N68 N39</xm:sqref>
        </x14:dataValidation>
        <x14:dataValidation type="whole" allowBlank="1" showInputMessage="1" showErrorMessage="1" xr:uid="{18604BC6-CFC0-415F-80F9-ACF4706EDDCC}">
          <x14:formula1>
            <xm:f>1</xm:f>
          </x14:formula1>
          <x14:formula2>
            <xm:f>Hoja1!D5</xm:f>
          </x14:formula2>
          <xm:sqref>H157:H158</xm:sqref>
        </x14:dataValidation>
        <x14:dataValidation type="whole" allowBlank="1" showInputMessage="1" showErrorMessage="1" xr:uid="{B55AAFB4-A564-447D-AADF-1CA0EA7A2F71}">
          <x14:formula1>
            <xm:f>1</xm:f>
          </x14:formula1>
          <x14:formula2>
            <xm:f>Hoja1!D5</xm:f>
          </x14:formula2>
          <xm:sqref>I8:I9</xm:sqref>
        </x14:dataValidation>
        <x14:dataValidation type="whole" allowBlank="1" showInputMessage="1" showErrorMessage="1" xr:uid="{95056167-F435-4ED9-8AF2-551A338A3782}">
          <x14:formula1>
            <xm:f>1</xm:f>
          </x14:formula1>
          <x14:formula2>
            <xm:f>Hoja1!D5</xm:f>
          </x14:formula2>
          <xm:sqref>H42:H43</xm:sqref>
        </x14:dataValidation>
        <x14:dataValidation type="whole" allowBlank="1" showInputMessage="1" showErrorMessage="1" xr:uid="{A74B1623-C8B9-4952-8899-98AFD4D97B9C}">
          <x14:formula1>
            <xm:f>1</xm:f>
          </x14:formula1>
          <x14:formula2>
            <xm:f>Hoja1!D5</xm:f>
          </x14:formula2>
          <xm:sqref>H71:H72</xm:sqref>
        </x14:dataValidation>
        <x14:dataValidation type="whole" allowBlank="1" showInputMessage="1" showErrorMessage="1" xr:uid="{88FCE680-CFDD-4875-9780-515545646552}">
          <x14:formula1>
            <xm:f>1</xm:f>
          </x14:formula1>
          <x14:formula2>
            <xm:f>Hoja1!D5</xm:f>
          </x14:formula2>
          <xm:sqref>H97:H98</xm:sqref>
        </x14:dataValidation>
        <x14:dataValidation type="whole" allowBlank="1" showInputMessage="1" showErrorMessage="1" xr:uid="{0847B901-0DAC-4999-BB6F-5228B42880B8}">
          <x14:formula1>
            <xm:f>1</xm:f>
          </x14:formula1>
          <x14:formula2>
            <xm:f>Hoja1!D5</xm:f>
          </x14:formula2>
          <xm:sqref>H131:H132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C99"/>
  </sheetPr>
  <dimension ref="A1:Y98"/>
  <sheetViews>
    <sheetView showGridLines="0" topLeftCell="A28" zoomScaleNormal="100" zoomScaleSheetLayoutView="100" zoomScalePageLayoutView="140" workbookViewId="0">
      <selection activeCell="F7" sqref="F7"/>
    </sheetView>
  </sheetViews>
  <sheetFormatPr baseColWidth="10" defaultColWidth="11.5703125" defaultRowHeight="15" x14ac:dyDescent="0.25"/>
  <cols>
    <col min="1" max="1" width="15.42578125" style="1" customWidth="1"/>
    <col min="2" max="2" width="100.7109375" style="1" customWidth="1"/>
    <col min="3" max="3" width="5.7109375" style="13" hidden="1" customWidth="1"/>
    <col min="4" max="5" width="12.7109375" style="14" hidden="1" customWidth="1"/>
    <col min="6" max="6" width="12.7109375" style="14" customWidth="1"/>
    <col min="7" max="26" width="11.5703125" style="1"/>
    <col min="27" max="27" width="0" style="1" hidden="1" customWidth="1"/>
    <col min="28" max="16384" width="11.5703125" style="1"/>
  </cols>
  <sheetData>
    <row r="1" spans="1:25" x14ac:dyDescent="0.25">
      <c r="A1" s="418" t="str">
        <f>PERSONAL!A1</f>
        <v xml:space="preserve">SOLICITANTE:  </v>
      </c>
      <c r="B1" s="418"/>
      <c r="C1" s="418"/>
      <c r="D1" s="418"/>
      <c r="E1" s="418"/>
    </row>
    <row r="2" spans="1:25" ht="15" customHeight="1" x14ac:dyDescent="0.25">
      <c r="A2" s="419" t="str">
        <f>PERSONAL!A2</f>
        <v>PROYECTO:  ()</v>
      </c>
      <c r="B2" s="419"/>
      <c r="C2" s="419"/>
      <c r="D2" s="419"/>
      <c r="E2" s="419"/>
    </row>
    <row r="3" spans="1:25" x14ac:dyDescent="0.25">
      <c r="A3" s="419"/>
      <c r="B3" s="419"/>
      <c r="C3" s="419"/>
      <c r="D3" s="419"/>
      <c r="E3" s="419"/>
    </row>
    <row r="5" spans="1:25" s="2" customFormat="1" x14ac:dyDescent="0.25">
      <c r="C5" s="414" t="s">
        <v>74</v>
      </c>
      <c r="D5" s="49" t="s">
        <v>75</v>
      </c>
      <c r="E5" s="56" t="s">
        <v>76</v>
      </c>
      <c r="F5" s="416" t="s">
        <v>6</v>
      </c>
      <c r="G5" s="1"/>
      <c r="I5" s="3"/>
      <c r="J5" s="4"/>
      <c r="N5" s="5"/>
      <c r="O5" s="5"/>
      <c r="Q5" s="6"/>
      <c r="R5" s="6"/>
      <c r="S5" s="6"/>
      <c r="T5" s="6"/>
      <c r="U5" s="6"/>
      <c r="V5" s="6"/>
      <c r="W5" s="6"/>
      <c r="X5" s="6"/>
      <c r="Y5" s="6"/>
    </row>
    <row r="6" spans="1:25" s="7" customFormat="1" ht="14.25" customHeight="1" x14ac:dyDescent="0.25">
      <c r="C6" s="415"/>
      <c r="D6" s="50" t="s">
        <v>77</v>
      </c>
      <c r="E6" s="57" t="s">
        <v>78</v>
      </c>
      <c r="F6" s="417"/>
      <c r="N6" s="8"/>
      <c r="O6" s="8"/>
      <c r="Q6" s="9"/>
      <c r="R6" s="9"/>
      <c r="S6" s="9"/>
      <c r="T6" s="9"/>
      <c r="U6" s="9"/>
      <c r="V6" s="9"/>
      <c r="W6" s="9"/>
      <c r="X6" s="9"/>
      <c r="Y6" s="9"/>
    </row>
    <row r="7" spans="1:25" s="10" customFormat="1" ht="13.9" customHeight="1" x14ac:dyDescent="0.25">
      <c r="C7" s="55" t="s">
        <v>89</v>
      </c>
      <c r="D7" s="51">
        <f>SUM(D9:D98)/2</f>
        <v>0</v>
      </c>
      <c r="E7" s="51">
        <f>SUM(E9:E98)/2</f>
        <v>0</v>
      </c>
      <c r="F7" s="125">
        <f>SUM(F9:F98)/2</f>
        <v>0</v>
      </c>
      <c r="N7" s="11"/>
      <c r="O7" s="11"/>
      <c r="Q7" s="12"/>
      <c r="R7" s="12"/>
      <c r="S7" s="12"/>
      <c r="T7" s="12"/>
      <c r="U7" s="12"/>
      <c r="V7" s="12"/>
      <c r="W7" s="12"/>
      <c r="X7" s="12"/>
      <c r="Y7" s="12"/>
    </row>
    <row r="9" spans="1:25" x14ac:dyDescent="0.25">
      <c r="A9" s="52" t="str">
        <f>IF(LEFT(Hoja1!AB40,3)="COL","",IF(LEFT(Hoja1!AB40,3)="PAT","",IF(LEFT(Hoja1!AB40,3)="COS","",UPPER(Hoja1!AB40))))</f>
        <v/>
      </c>
      <c r="B9" s="52" t="str">
        <f>Hoja1!AC40</f>
        <v/>
      </c>
      <c r="C9" s="53" t="str">
        <f>Hoja1!AD40</f>
        <v/>
      </c>
      <c r="D9" s="54" t="str">
        <f>Hoja1!AE40</f>
        <v/>
      </c>
      <c r="E9" s="54" t="str">
        <f>Hoja1!AF40</f>
        <v/>
      </c>
      <c r="F9" s="54" t="str">
        <f>Hoja1!AG40</f>
        <v/>
      </c>
    </row>
    <row r="10" spans="1:25" x14ac:dyDescent="0.25">
      <c r="A10" s="52" t="str">
        <f>IF(LEFT(Hoja1!AB41,3)="COL","",IF(LEFT(Hoja1!AB41,3)="PAT","",IF(LEFT(Hoja1!AB41,3)="COS","",UPPER(Hoja1!AB41))))</f>
        <v/>
      </c>
      <c r="B10" s="52" t="str">
        <f>Hoja1!AC41</f>
        <v/>
      </c>
      <c r="C10" s="53" t="str">
        <f>Hoja1!AD41</f>
        <v/>
      </c>
      <c r="D10" s="54" t="str">
        <f>Hoja1!AE41</f>
        <v/>
      </c>
      <c r="E10" s="54" t="str">
        <f>Hoja1!AF41</f>
        <v/>
      </c>
      <c r="F10" s="54" t="str">
        <f>Hoja1!AG41</f>
        <v/>
      </c>
    </row>
    <row r="11" spans="1:25" x14ac:dyDescent="0.25">
      <c r="A11" s="52" t="str">
        <f>IF(LEFT(Hoja1!AB42,3)="COL","",IF(LEFT(Hoja1!AB42,3)="PAT","",IF(LEFT(Hoja1!AB42,3)="COS","",UPPER(Hoja1!AB42))))</f>
        <v/>
      </c>
      <c r="B11" s="52" t="str">
        <f>Hoja1!AC42</f>
        <v/>
      </c>
      <c r="C11" s="53" t="str">
        <f>Hoja1!AD42</f>
        <v/>
      </c>
      <c r="D11" s="54" t="str">
        <f>Hoja1!AE42</f>
        <v/>
      </c>
      <c r="E11" s="54" t="str">
        <f>Hoja1!AF42</f>
        <v/>
      </c>
      <c r="F11" s="54" t="str">
        <f>Hoja1!AG42</f>
        <v/>
      </c>
    </row>
    <row r="12" spans="1:25" x14ac:dyDescent="0.25">
      <c r="A12" s="52" t="str">
        <f>IF(LEFT(Hoja1!AB43,3)="COL","",IF(LEFT(Hoja1!AB43,3)="PAT","",IF(LEFT(Hoja1!AB43,3)="COS","",UPPER(Hoja1!AB43))))</f>
        <v/>
      </c>
      <c r="B12" s="52" t="str">
        <f>Hoja1!AC43</f>
        <v/>
      </c>
      <c r="C12" s="53" t="str">
        <f>Hoja1!AD43</f>
        <v/>
      </c>
      <c r="D12" s="54" t="str">
        <f>Hoja1!AE43</f>
        <v/>
      </c>
      <c r="E12" s="54" t="str">
        <f>Hoja1!AF43</f>
        <v/>
      </c>
      <c r="F12" s="54" t="str">
        <f>Hoja1!AG43</f>
        <v/>
      </c>
    </row>
    <row r="13" spans="1:25" x14ac:dyDescent="0.25">
      <c r="A13" s="52" t="str">
        <f>IF(LEFT(Hoja1!AB44,3)="COL","",IF(LEFT(Hoja1!AB44,3)="PAT","",IF(LEFT(Hoja1!AB44,3)="COS","",UPPER(Hoja1!AB44))))</f>
        <v/>
      </c>
      <c r="B13" s="52" t="str">
        <f>Hoja1!AC44</f>
        <v/>
      </c>
      <c r="C13" s="53" t="str">
        <f>Hoja1!AD44</f>
        <v/>
      </c>
      <c r="D13" s="54" t="str">
        <f>Hoja1!AE44</f>
        <v/>
      </c>
      <c r="E13" s="54" t="str">
        <f>Hoja1!AF44</f>
        <v/>
      </c>
      <c r="F13" s="54" t="str">
        <f>Hoja1!AG44</f>
        <v/>
      </c>
    </row>
    <row r="14" spans="1:25" x14ac:dyDescent="0.25">
      <c r="A14" s="52" t="str">
        <f>IF(LEFT(Hoja1!AB45,3)="COL","",IF(LEFT(Hoja1!AB45,3)="PAT","",IF(LEFT(Hoja1!AB45,3)="COS","",UPPER(Hoja1!AB45))))</f>
        <v/>
      </c>
      <c r="B14" s="52" t="str">
        <f>Hoja1!AC45</f>
        <v/>
      </c>
      <c r="C14" s="53" t="str">
        <f>Hoja1!AD45</f>
        <v/>
      </c>
      <c r="D14" s="54" t="str">
        <f>Hoja1!AE45</f>
        <v/>
      </c>
      <c r="E14" s="54" t="str">
        <f>Hoja1!AF45</f>
        <v/>
      </c>
      <c r="F14" s="54" t="str">
        <f>Hoja1!AG45</f>
        <v/>
      </c>
    </row>
    <row r="15" spans="1:25" x14ac:dyDescent="0.25">
      <c r="A15" s="52" t="str">
        <f>IF(LEFT(Hoja1!AB46,3)="COL","",IF(LEFT(Hoja1!AB46,3)="PAT","",IF(LEFT(Hoja1!AB46,3)="COS","",UPPER(Hoja1!AB46))))</f>
        <v/>
      </c>
      <c r="B15" s="52" t="str">
        <f>Hoja1!AC46</f>
        <v/>
      </c>
      <c r="C15" s="53" t="str">
        <f>Hoja1!AD46</f>
        <v/>
      </c>
      <c r="D15" s="54" t="str">
        <f>Hoja1!AE46</f>
        <v/>
      </c>
      <c r="E15" s="54" t="str">
        <f>Hoja1!AF46</f>
        <v/>
      </c>
      <c r="F15" s="54" t="str">
        <f>Hoja1!AG46</f>
        <v/>
      </c>
    </row>
    <row r="16" spans="1:25" x14ac:dyDescent="0.25">
      <c r="A16" s="52" t="str">
        <f>IF(LEFT(Hoja1!AB47,3)="COL","",IF(LEFT(Hoja1!AB47,3)="PAT","",IF(LEFT(Hoja1!AB47,3)="COS","",UPPER(Hoja1!AB47))))</f>
        <v/>
      </c>
      <c r="B16" s="52" t="str">
        <f>Hoja1!AC47</f>
        <v/>
      </c>
      <c r="C16" s="53" t="str">
        <f>Hoja1!AD47</f>
        <v/>
      </c>
      <c r="D16" s="54" t="str">
        <f>Hoja1!AE47</f>
        <v/>
      </c>
      <c r="E16" s="54" t="str">
        <f>Hoja1!AF47</f>
        <v/>
      </c>
      <c r="F16" s="54" t="str">
        <f>Hoja1!AG47</f>
        <v/>
      </c>
    </row>
    <row r="17" spans="1:6" x14ac:dyDescent="0.25">
      <c r="A17" s="52" t="str">
        <f>IF(LEFT(Hoja1!AB48,3)="COL","",IF(LEFT(Hoja1!AB48,3)="PAT","",IF(LEFT(Hoja1!AB48,3)="COS","",UPPER(Hoja1!AB48))))</f>
        <v/>
      </c>
      <c r="B17" s="52" t="str">
        <f>Hoja1!AC48</f>
        <v/>
      </c>
      <c r="C17" s="53" t="str">
        <f>Hoja1!AD48</f>
        <v/>
      </c>
      <c r="D17" s="54" t="str">
        <f>Hoja1!AE48</f>
        <v/>
      </c>
      <c r="E17" s="54" t="str">
        <f>Hoja1!AF48</f>
        <v/>
      </c>
      <c r="F17" s="54" t="str">
        <f>Hoja1!AG48</f>
        <v/>
      </c>
    </row>
    <row r="18" spans="1:6" x14ac:dyDescent="0.25">
      <c r="A18" s="52" t="str">
        <f>IF(LEFT(Hoja1!AB49,3)="COL","",IF(LEFT(Hoja1!AB49,3)="PAT","",IF(LEFT(Hoja1!AB49,3)="COS","",UPPER(Hoja1!AB49))))</f>
        <v/>
      </c>
      <c r="B18" s="52" t="str">
        <f>Hoja1!AC49</f>
        <v/>
      </c>
      <c r="C18" s="53" t="str">
        <f>Hoja1!AD49</f>
        <v/>
      </c>
      <c r="D18" s="54" t="str">
        <f>Hoja1!AE49</f>
        <v/>
      </c>
      <c r="E18" s="54" t="str">
        <f>Hoja1!AF49</f>
        <v/>
      </c>
      <c r="F18" s="54" t="str">
        <f>Hoja1!AG49</f>
        <v/>
      </c>
    </row>
    <row r="19" spans="1:6" x14ac:dyDescent="0.25">
      <c r="A19" s="52" t="str">
        <f>IF(LEFT(Hoja1!AB50,3)="COL","",IF(LEFT(Hoja1!AB50,3)="PAT","",IF(LEFT(Hoja1!AB50,3)="COS","",UPPER(Hoja1!AB50))))</f>
        <v/>
      </c>
      <c r="B19" s="52" t="str">
        <f>Hoja1!AC50</f>
        <v/>
      </c>
      <c r="C19" s="53" t="str">
        <f>Hoja1!AD50</f>
        <v/>
      </c>
      <c r="D19" s="54" t="str">
        <f>Hoja1!AE50</f>
        <v/>
      </c>
      <c r="E19" s="54" t="str">
        <f>Hoja1!AF50</f>
        <v/>
      </c>
      <c r="F19" s="54" t="str">
        <f>Hoja1!AG50</f>
        <v/>
      </c>
    </row>
    <row r="20" spans="1:6" x14ac:dyDescent="0.25">
      <c r="A20" s="52" t="str">
        <f>IF(LEFT(Hoja1!AB51,3)="COL","",IF(LEFT(Hoja1!AB51,3)="PAT","",IF(LEFT(Hoja1!AB51,3)="COS","",UPPER(Hoja1!AB51))))</f>
        <v/>
      </c>
      <c r="B20" s="52" t="str">
        <f>Hoja1!AC51</f>
        <v/>
      </c>
      <c r="C20" s="53" t="str">
        <f>Hoja1!AD51</f>
        <v/>
      </c>
      <c r="D20" s="54" t="str">
        <f>Hoja1!AE51</f>
        <v/>
      </c>
      <c r="E20" s="54" t="str">
        <f>Hoja1!AF51</f>
        <v/>
      </c>
      <c r="F20" s="54" t="str">
        <f>Hoja1!AG51</f>
        <v/>
      </c>
    </row>
    <row r="21" spans="1:6" x14ac:dyDescent="0.25">
      <c r="A21" s="52" t="str">
        <f>IF(LEFT(Hoja1!AB52,3)="COL","",IF(LEFT(Hoja1!AB52,3)="PAT","",IF(LEFT(Hoja1!AB52,3)="COS","",UPPER(Hoja1!AB52))))</f>
        <v/>
      </c>
      <c r="B21" s="52" t="str">
        <f>Hoja1!AC52</f>
        <v/>
      </c>
      <c r="C21" s="53" t="str">
        <f>Hoja1!AD52</f>
        <v/>
      </c>
      <c r="D21" s="54" t="str">
        <f>Hoja1!AE52</f>
        <v/>
      </c>
      <c r="E21" s="54" t="str">
        <f>Hoja1!AF52</f>
        <v/>
      </c>
      <c r="F21" s="54" t="str">
        <f>Hoja1!AG52</f>
        <v/>
      </c>
    </row>
    <row r="22" spans="1:6" x14ac:dyDescent="0.25">
      <c r="A22" s="52" t="str">
        <f>IF(LEFT(Hoja1!AB53,3)="COL","",IF(LEFT(Hoja1!AB53,3)="PAT","",IF(LEFT(Hoja1!AB53,3)="COS","",UPPER(Hoja1!AB53))))</f>
        <v/>
      </c>
      <c r="B22" s="52" t="str">
        <f>Hoja1!AC53</f>
        <v/>
      </c>
      <c r="C22" s="53" t="str">
        <f>Hoja1!AD53</f>
        <v/>
      </c>
      <c r="D22" s="54" t="str">
        <f>Hoja1!AE53</f>
        <v/>
      </c>
      <c r="E22" s="54" t="str">
        <f>Hoja1!AF53</f>
        <v/>
      </c>
      <c r="F22" s="54" t="str">
        <f>Hoja1!AG53</f>
        <v/>
      </c>
    </row>
    <row r="23" spans="1:6" x14ac:dyDescent="0.25">
      <c r="A23" s="52" t="str">
        <f>IF(LEFT(Hoja1!AB54,3)="COL","",IF(LEFT(Hoja1!AB54,3)="PAT","",IF(LEFT(Hoja1!AB54,3)="COS","",UPPER(Hoja1!AB54))))</f>
        <v/>
      </c>
      <c r="B23" s="52" t="str">
        <f>Hoja1!AC54</f>
        <v/>
      </c>
      <c r="C23" s="53" t="str">
        <f>Hoja1!AD54</f>
        <v/>
      </c>
      <c r="D23" s="54" t="str">
        <f>Hoja1!AE54</f>
        <v/>
      </c>
      <c r="E23" s="54" t="str">
        <f>Hoja1!AF54</f>
        <v/>
      </c>
      <c r="F23" s="54" t="str">
        <f>Hoja1!AG54</f>
        <v/>
      </c>
    </row>
    <row r="24" spans="1:6" x14ac:dyDescent="0.25">
      <c r="A24" s="52" t="str">
        <f>IF(LEFT(Hoja1!AB55,3)="COL","",IF(LEFT(Hoja1!AB55,3)="PAT","",IF(LEFT(Hoja1!AB55,3)="COS","",UPPER(Hoja1!AB55))))</f>
        <v/>
      </c>
      <c r="B24" s="52" t="str">
        <f>Hoja1!AC55</f>
        <v/>
      </c>
      <c r="C24" s="53" t="str">
        <f>Hoja1!AD55</f>
        <v/>
      </c>
      <c r="D24" s="54" t="str">
        <f>Hoja1!AE55</f>
        <v/>
      </c>
      <c r="E24" s="54" t="str">
        <f>Hoja1!AF55</f>
        <v/>
      </c>
      <c r="F24" s="54" t="str">
        <f>Hoja1!AG55</f>
        <v/>
      </c>
    </row>
    <row r="25" spans="1:6" x14ac:dyDescent="0.25">
      <c r="A25" s="52" t="str">
        <f>IF(LEFT(Hoja1!AB56,3)="COL","",IF(LEFT(Hoja1!AB56,3)="PAT","",IF(LEFT(Hoja1!AB56,3)="COS","",UPPER(Hoja1!AB56))))</f>
        <v/>
      </c>
      <c r="B25" s="52" t="str">
        <f>Hoja1!AC56</f>
        <v/>
      </c>
      <c r="C25" s="53" t="str">
        <f>Hoja1!AD56</f>
        <v/>
      </c>
      <c r="D25" s="54" t="str">
        <f>Hoja1!AE56</f>
        <v/>
      </c>
      <c r="E25" s="54" t="str">
        <f>Hoja1!AF56</f>
        <v/>
      </c>
      <c r="F25" s="54" t="str">
        <f>Hoja1!AG56</f>
        <v/>
      </c>
    </row>
    <row r="26" spans="1:6" x14ac:dyDescent="0.25">
      <c r="A26" s="52" t="str">
        <f>IF(LEFT(Hoja1!AB57,3)="COL","",IF(LEFT(Hoja1!AB57,3)="PAT","",IF(LEFT(Hoja1!AB57,3)="COS","",UPPER(Hoja1!AB57))))</f>
        <v/>
      </c>
      <c r="B26" s="52" t="str">
        <f>Hoja1!AC57</f>
        <v/>
      </c>
      <c r="C26" s="53" t="str">
        <f>Hoja1!AD57</f>
        <v/>
      </c>
      <c r="D26" s="54" t="str">
        <f>Hoja1!AE57</f>
        <v/>
      </c>
      <c r="E26" s="54" t="str">
        <f>Hoja1!AF57</f>
        <v/>
      </c>
      <c r="F26" s="54" t="str">
        <f>Hoja1!AG57</f>
        <v/>
      </c>
    </row>
    <row r="27" spans="1:6" x14ac:dyDescent="0.25">
      <c r="A27" s="52" t="str">
        <f>IF(LEFT(Hoja1!AB58,3)="COL","",IF(LEFT(Hoja1!AB58,3)="PAT","",IF(LEFT(Hoja1!AB58,3)="COS","",UPPER(Hoja1!AB58))))</f>
        <v/>
      </c>
      <c r="B27" s="52" t="str">
        <f>Hoja1!AC58</f>
        <v/>
      </c>
      <c r="C27" s="53" t="str">
        <f>Hoja1!AD58</f>
        <v/>
      </c>
      <c r="D27" s="54" t="str">
        <f>Hoja1!AE58</f>
        <v/>
      </c>
      <c r="E27" s="54" t="str">
        <f>Hoja1!AF58</f>
        <v/>
      </c>
      <c r="F27" s="54" t="str">
        <f>Hoja1!AG58</f>
        <v/>
      </c>
    </row>
    <row r="28" spans="1:6" x14ac:dyDescent="0.25">
      <c r="A28" s="52" t="str">
        <f>IF(LEFT(Hoja1!AB59,3)="COL","",IF(LEFT(Hoja1!AB59,3)="PAT","",IF(LEFT(Hoja1!AB59,3)="COS","",UPPER(Hoja1!AB59))))</f>
        <v/>
      </c>
      <c r="B28" s="52" t="str">
        <f>Hoja1!AC59</f>
        <v/>
      </c>
      <c r="C28" s="53" t="str">
        <f>Hoja1!AD59</f>
        <v/>
      </c>
      <c r="D28" s="54" t="str">
        <f>Hoja1!AE59</f>
        <v/>
      </c>
      <c r="E28" s="54" t="str">
        <f>Hoja1!AF59</f>
        <v/>
      </c>
      <c r="F28" s="54" t="str">
        <f>Hoja1!AG59</f>
        <v/>
      </c>
    </row>
    <row r="29" spans="1:6" x14ac:dyDescent="0.25">
      <c r="A29" s="52" t="str">
        <f>IF(LEFT(Hoja1!AB60,3)="COL","",IF(LEFT(Hoja1!AB60,3)="PAT","",IF(LEFT(Hoja1!AB60,3)="COS","",UPPER(Hoja1!AB60))))</f>
        <v/>
      </c>
      <c r="B29" s="52" t="str">
        <f>Hoja1!AC60</f>
        <v/>
      </c>
      <c r="C29" s="53" t="str">
        <f>Hoja1!AD60</f>
        <v/>
      </c>
      <c r="D29" s="54" t="str">
        <f>Hoja1!AE60</f>
        <v/>
      </c>
      <c r="E29" s="54" t="str">
        <f>Hoja1!AF60</f>
        <v/>
      </c>
      <c r="F29" s="54" t="str">
        <f>Hoja1!AG60</f>
        <v/>
      </c>
    </row>
    <row r="30" spans="1:6" x14ac:dyDescent="0.25">
      <c r="A30" s="52" t="str">
        <f>IF(LEFT(Hoja1!AB61,3)="COL","",IF(LEFT(Hoja1!AB61,3)="PAT","",IF(LEFT(Hoja1!AB61,3)="COS","",UPPER(Hoja1!AB61))))</f>
        <v/>
      </c>
      <c r="B30" s="52" t="str">
        <f>Hoja1!AC61</f>
        <v/>
      </c>
      <c r="C30" s="53" t="str">
        <f>Hoja1!AD61</f>
        <v/>
      </c>
      <c r="D30" s="54" t="str">
        <f>Hoja1!AE61</f>
        <v/>
      </c>
      <c r="E30" s="54" t="str">
        <f>Hoja1!AF61</f>
        <v/>
      </c>
      <c r="F30" s="54" t="str">
        <f>Hoja1!AG61</f>
        <v/>
      </c>
    </row>
    <row r="31" spans="1:6" x14ac:dyDescent="0.25">
      <c r="A31" s="52" t="str">
        <f>IF(LEFT(Hoja1!AB62,3)="COL","",IF(LEFT(Hoja1!AB62,3)="PAT","",IF(LEFT(Hoja1!AB62,3)="COS","",UPPER(Hoja1!AB62))))</f>
        <v/>
      </c>
      <c r="B31" s="52" t="str">
        <f>Hoja1!AC62</f>
        <v/>
      </c>
      <c r="C31" s="53" t="str">
        <f>Hoja1!AD62</f>
        <v/>
      </c>
      <c r="D31" s="54" t="str">
        <f>Hoja1!AE62</f>
        <v/>
      </c>
      <c r="E31" s="54" t="str">
        <f>Hoja1!AF62</f>
        <v/>
      </c>
      <c r="F31" s="54" t="str">
        <f>Hoja1!AG62</f>
        <v/>
      </c>
    </row>
    <row r="32" spans="1:6" x14ac:dyDescent="0.25">
      <c r="A32" s="52" t="str">
        <f>IF(LEFT(Hoja1!AB63,3)="COL","",IF(LEFT(Hoja1!AB63,3)="PAT","",IF(LEFT(Hoja1!AB63,3)="COS","",UPPER(Hoja1!AB63))))</f>
        <v/>
      </c>
      <c r="B32" s="52" t="str">
        <f>Hoja1!AC63</f>
        <v/>
      </c>
      <c r="C32" s="53" t="str">
        <f>Hoja1!AD63</f>
        <v/>
      </c>
      <c r="D32" s="54" t="str">
        <f>Hoja1!AE63</f>
        <v/>
      </c>
      <c r="E32" s="54" t="str">
        <f>Hoja1!AF63</f>
        <v/>
      </c>
      <c r="F32" s="54" t="str">
        <f>Hoja1!AG63</f>
        <v/>
      </c>
    </row>
    <row r="33" spans="1:6" x14ac:dyDescent="0.25">
      <c r="A33" s="52" t="str">
        <f>IF(LEFT(Hoja1!AB64,3)="COL","",IF(LEFT(Hoja1!AB64,3)="PAT","",IF(LEFT(Hoja1!AB64,3)="COS","",UPPER(Hoja1!AB64))))</f>
        <v/>
      </c>
      <c r="B33" s="52" t="str">
        <f>Hoja1!AC64</f>
        <v/>
      </c>
      <c r="C33" s="53" t="str">
        <f>Hoja1!AD64</f>
        <v/>
      </c>
      <c r="D33" s="54" t="str">
        <f>Hoja1!AE64</f>
        <v/>
      </c>
      <c r="E33" s="54" t="str">
        <f>Hoja1!AF64</f>
        <v/>
      </c>
      <c r="F33" s="54" t="str">
        <f>Hoja1!AG64</f>
        <v/>
      </c>
    </row>
    <row r="34" spans="1:6" x14ac:dyDescent="0.25">
      <c r="A34" s="52" t="str">
        <f>IF(LEFT(Hoja1!AB65,3)="COL","",IF(LEFT(Hoja1!AB65,3)="PAT","",IF(LEFT(Hoja1!AB65,3)="COS","",UPPER(Hoja1!AB65))))</f>
        <v/>
      </c>
      <c r="B34" s="52" t="str">
        <f>Hoja1!AC65</f>
        <v/>
      </c>
      <c r="C34" s="53" t="str">
        <f>Hoja1!AD65</f>
        <v/>
      </c>
      <c r="D34" s="54" t="str">
        <f>Hoja1!AE65</f>
        <v/>
      </c>
      <c r="E34" s="54" t="str">
        <f>Hoja1!AF65</f>
        <v/>
      </c>
      <c r="F34" s="54" t="str">
        <f>Hoja1!AG65</f>
        <v/>
      </c>
    </row>
    <row r="35" spans="1:6" x14ac:dyDescent="0.25">
      <c r="A35" s="52" t="str">
        <f>IF(LEFT(Hoja1!AB66,3)="COL","",IF(LEFT(Hoja1!AB66,3)="PAT","",IF(LEFT(Hoja1!AB66,3)="COS","",UPPER(Hoja1!AB66))))</f>
        <v/>
      </c>
      <c r="B35" s="52" t="str">
        <f>Hoja1!AC66</f>
        <v/>
      </c>
      <c r="C35" s="53" t="str">
        <f>Hoja1!AD66</f>
        <v/>
      </c>
      <c r="D35" s="54" t="str">
        <f>Hoja1!AE66</f>
        <v/>
      </c>
      <c r="E35" s="54" t="str">
        <f>Hoja1!AF66</f>
        <v/>
      </c>
      <c r="F35" s="54" t="str">
        <f>Hoja1!AG66</f>
        <v/>
      </c>
    </row>
    <row r="36" spans="1:6" x14ac:dyDescent="0.25">
      <c r="A36" s="52" t="str">
        <f>IF(LEFT(Hoja1!AB67,3)="COL","",IF(LEFT(Hoja1!AB67,3)="PAT","",IF(LEFT(Hoja1!AB67,3)="COS","",UPPER(Hoja1!AB67))))</f>
        <v/>
      </c>
      <c r="B36" s="52" t="str">
        <f>Hoja1!AC67</f>
        <v/>
      </c>
      <c r="C36" s="53" t="str">
        <f>Hoja1!AD67</f>
        <v/>
      </c>
      <c r="D36" s="54" t="str">
        <f>Hoja1!AE67</f>
        <v/>
      </c>
      <c r="E36" s="54" t="str">
        <f>Hoja1!AF67</f>
        <v/>
      </c>
      <c r="F36" s="54" t="str">
        <f>Hoja1!AG67</f>
        <v/>
      </c>
    </row>
    <row r="37" spans="1:6" x14ac:dyDescent="0.25">
      <c r="A37" s="52" t="str">
        <f>IF(LEFT(Hoja1!AB68,3)="COL","",IF(LEFT(Hoja1!AB68,3)="PAT","",IF(LEFT(Hoja1!AB68,3)="COS","",UPPER(Hoja1!AB68))))</f>
        <v/>
      </c>
      <c r="B37" s="52" t="str">
        <f>Hoja1!AC68</f>
        <v/>
      </c>
      <c r="C37" s="53" t="str">
        <f>Hoja1!AD68</f>
        <v/>
      </c>
      <c r="D37" s="54" t="str">
        <f>Hoja1!AE68</f>
        <v/>
      </c>
      <c r="E37" s="54" t="str">
        <f>Hoja1!AF68</f>
        <v/>
      </c>
      <c r="F37" s="54" t="str">
        <f>Hoja1!AG68</f>
        <v/>
      </c>
    </row>
    <row r="38" spans="1:6" x14ac:dyDescent="0.25">
      <c r="A38" s="52" t="str">
        <f>IF(LEFT(Hoja1!AB69,3)="COL","",IF(LEFT(Hoja1!AB69,3)="PAT","",IF(LEFT(Hoja1!AB69,3)="COS","",UPPER(Hoja1!AB69))))</f>
        <v/>
      </c>
      <c r="B38" s="52" t="str">
        <f>Hoja1!AC69</f>
        <v/>
      </c>
      <c r="C38" s="53" t="str">
        <f>Hoja1!AD69</f>
        <v/>
      </c>
      <c r="D38" s="54" t="str">
        <f>Hoja1!AE69</f>
        <v/>
      </c>
      <c r="E38" s="54" t="str">
        <f>Hoja1!AF69</f>
        <v/>
      </c>
      <c r="F38" s="54" t="str">
        <f>Hoja1!AG69</f>
        <v/>
      </c>
    </row>
    <row r="39" spans="1:6" x14ac:dyDescent="0.25">
      <c r="A39" s="52" t="str">
        <f>IF(LEFT(Hoja1!AB70,3)="COL","",IF(LEFT(Hoja1!AB70,3)="PAT","",IF(LEFT(Hoja1!AB70,3)="COS","",UPPER(Hoja1!AB70))))</f>
        <v/>
      </c>
      <c r="B39" s="52" t="str">
        <f>Hoja1!AC70</f>
        <v/>
      </c>
      <c r="C39" s="53" t="str">
        <f>Hoja1!AD70</f>
        <v/>
      </c>
      <c r="D39" s="54" t="str">
        <f>Hoja1!AE70</f>
        <v/>
      </c>
      <c r="E39" s="54" t="str">
        <f>Hoja1!AF70</f>
        <v/>
      </c>
      <c r="F39" s="54" t="str">
        <f>Hoja1!AG70</f>
        <v/>
      </c>
    </row>
    <row r="40" spans="1:6" x14ac:dyDescent="0.25">
      <c r="A40" s="52" t="str">
        <f>IF(LEFT(Hoja1!AB71,3)="COL","",IF(LEFT(Hoja1!AB71,3)="PAT","",IF(LEFT(Hoja1!AB71,3)="COS","",UPPER(Hoja1!AB71))))</f>
        <v/>
      </c>
      <c r="B40" s="52" t="str">
        <f>Hoja1!AC71</f>
        <v/>
      </c>
      <c r="C40" s="53" t="str">
        <f>Hoja1!AD71</f>
        <v/>
      </c>
      <c r="D40" s="54" t="str">
        <f>Hoja1!AE71</f>
        <v/>
      </c>
      <c r="E40" s="54" t="str">
        <f>Hoja1!AF71</f>
        <v/>
      </c>
      <c r="F40" s="54" t="str">
        <f>Hoja1!AG71</f>
        <v/>
      </c>
    </row>
    <row r="41" spans="1:6" x14ac:dyDescent="0.25">
      <c r="A41" s="52" t="str">
        <f>IF(LEFT(Hoja1!AB72,3)="COL","",IF(LEFT(Hoja1!AB72,3)="PAT","",IF(LEFT(Hoja1!AB72,3)="COS","",UPPER(Hoja1!AB72))))</f>
        <v/>
      </c>
      <c r="B41" s="52" t="str">
        <f>Hoja1!AC72</f>
        <v/>
      </c>
      <c r="C41" s="53" t="str">
        <f>Hoja1!AD72</f>
        <v/>
      </c>
      <c r="D41" s="54" t="str">
        <f>Hoja1!AE72</f>
        <v/>
      </c>
      <c r="E41" s="54" t="str">
        <f>Hoja1!AF72</f>
        <v/>
      </c>
      <c r="F41" s="54" t="str">
        <f>Hoja1!AG72</f>
        <v/>
      </c>
    </row>
    <row r="42" spans="1:6" x14ac:dyDescent="0.25">
      <c r="A42" s="52" t="str">
        <f>IF(LEFT(Hoja1!AB73,3)="COL","",IF(LEFT(Hoja1!AB73,3)="PAT","",IF(LEFT(Hoja1!AB73,3)="COS","",UPPER(Hoja1!AB73))))</f>
        <v/>
      </c>
      <c r="B42" s="52" t="str">
        <f>Hoja1!AC73</f>
        <v/>
      </c>
      <c r="C42" s="53" t="str">
        <f>Hoja1!AD73</f>
        <v/>
      </c>
      <c r="D42" s="54" t="str">
        <f>Hoja1!AE73</f>
        <v/>
      </c>
      <c r="E42" s="54" t="str">
        <f>Hoja1!AF73</f>
        <v/>
      </c>
      <c r="F42" s="54" t="str">
        <f>Hoja1!AG73</f>
        <v/>
      </c>
    </row>
    <row r="43" spans="1:6" x14ac:dyDescent="0.25">
      <c r="A43" s="52" t="str">
        <f>IF(LEFT(Hoja1!AB74,3)="COL","",IF(LEFT(Hoja1!AB74,3)="PAT","",IF(LEFT(Hoja1!AB74,3)="COS","",UPPER(Hoja1!AB74))))</f>
        <v/>
      </c>
      <c r="B43" s="52" t="str">
        <f>Hoja1!AC74</f>
        <v/>
      </c>
      <c r="C43" s="53" t="str">
        <f>Hoja1!AD74</f>
        <v/>
      </c>
      <c r="D43" s="54" t="str">
        <f>Hoja1!AE74</f>
        <v/>
      </c>
      <c r="E43" s="54" t="str">
        <f>Hoja1!AF74</f>
        <v/>
      </c>
      <c r="F43" s="54" t="str">
        <f>Hoja1!AG74</f>
        <v/>
      </c>
    </row>
    <row r="44" spans="1:6" x14ac:dyDescent="0.25">
      <c r="A44" s="52" t="str">
        <f>IF(LEFT(Hoja1!AB75,3)="COL","",IF(LEFT(Hoja1!AB75,3)="PAT","",IF(LEFT(Hoja1!AB75,3)="COS","",UPPER(Hoja1!AB75))))</f>
        <v/>
      </c>
      <c r="B44" s="52" t="str">
        <f>Hoja1!AC75</f>
        <v/>
      </c>
      <c r="C44" s="53" t="str">
        <f>Hoja1!AD75</f>
        <v/>
      </c>
      <c r="D44" s="54" t="str">
        <f>Hoja1!AE75</f>
        <v/>
      </c>
      <c r="E44" s="54" t="str">
        <f>Hoja1!AF75</f>
        <v/>
      </c>
      <c r="F44" s="54" t="str">
        <f>Hoja1!AG75</f>
        <v/>
      </c>
    </row>
    <row r="45" spans="1:6" x14ac:dyDescent="0.25">
      <c r="A45" s="52" t="str">
        <f>IF(LEFT(Hoja1!AB76,3)="COL","",IF(LEFT(Hoja1!AB76,3)="PAT","",IF(LEFT(Hoja1!AB76,3)="COS","",UPPER(Hoja1!AB76))))</f>
        <v/>
      </c>
      <c r="B45" s="52" t="str">
        <f>Hoja1!AC76</f>
        <v/>
      </c>
      <c r="C45" s="53" t="str">
        <f>Hoja1!AD76</f>
        <v/>
      </c>
      <c r="D45" s="54" t="str">
        <f>Hoja1!AE76</f>
        <v/>
      </c>
      <c r="E45" s="54" t="str">
        <f>Hoja1!AF76</f>
        <v/>
      </c>
      <c r="F45" s="54" t="str">
        <f>Hoja1!AG76</f>
        <v/>
      </c>
    </row>
    <row r="46" spans="1:6" x14ac:dyDescent="0.25">
      <c r="A46" s="52" t="str">
        <f>IF(LEFT(Hoja1!AB77,3)="COL","",IF(LEFT(Hoja1!AB77,3)="PAT","",IF(LEFT(Hoja1!AB77,3)="COS","",UPPER(Hoja1!AB77))))</f>
        <v/>
      </c>
      <c r="B46" s="52" t="str">
        <f>Hoja1!AC77</f>
        <v/>
      </c>
      <c r="C46" s="53" t="str">
        <f>Hoja1!AD77</f>
        <v/>
      </c>
      <c r="D46" s="54" t="str">
        <f>Hoja1!AE77</f>
        <v/>
      </c>
      <c r="E46" s="54" t="str">
        <f>Hoja1!AF77</f>
        <v/>
      </c>
      <c r="F46" s="54" t="str">
        <f>Hoja1!AG77</f>
        <v/>
      </c>
    </row>
    <row r="47" spans="1:6" x14ac:dyDescent="0.25">
      <c r="A47" s="52" t="str">
        <f>IF(LEFT(Hoja1!AB78,3)="COL","",IF(LEFT(Hoja1!AB78,3)="PAT","",IF(LEFT(Hoja1!AB78,3)="COS","",UPPER(Hoja1!AB78))))</f>
        <v/>
      </c>
      <c r="B47" s="52" t="str">
        <f>Hoja1!AC78</f>
        <v/>
      </c>
      <c r="C47" s="53" t="str">
        <f>Hoja1!AD78</f>
        <v/>
      </c>
      <c r="D47" s="54" t="str">
        <f>Hoja1!AE78</f>
        <v/>
      </c>
      <c r="E47" s="54" t="str">
        <f>Hoja1!AF78</f>
        <v/>
      </c>
      <c r="F47" s="54" t="str">
        <f>Hoja1!AG78</f>
        <v/>
      </c>
    </row>
    <row r="48" spans="1:6" x14ac:dyDescent="0.25">
      <c r="A48" s="52" t="str">
        <f>IF(LEFT(Hoja1!AB79,3)="COL","",IF(LEFT(Hoja1!AB79,3)="PAT","",IF(LEFT(Hoja1!AB79,3)="COS","",UPPER(Hoja1!AB79))))</f>
        <v/>
      </c>
      <c r="B48" s="52" t="str">
        <f>Hoja1!AC79</f>
        <v/>
      </c>
      <c r="C48" s="53" t="str">
        <f>Hoja1!AD79</f>
        <v/>
      </c>
      <c r="D48" s="54" t="str">
        <f>Hoja1!AE79</f>
        <v/>
      </c>
      <c r="E48" s="54" t="str">
        <f>Hoja1!AF79</f>
        <v/>
      </c>
      <c r="F48" s="54" t="str">
        <f>Hoja1!AG79</f>
        <v/>
      </c>
    </row>
    <row r="49" spans="1:6" x14ac:dyDescent="0.25">
      <c r="A49" s="52" t="str">
        <f>IF(LEFT(Hoja1!AB80,3)="COL","",IF(LEFT(Hoja1!AB80,3)="PAT","",IF(LEFT(Hoja1!AB80,3)="COS","",UPPER(Hoja1!AB80))))</f>
        <v/>
      </c>
      <c r="B49" s="52" t="str">
        <f>Hoja1!AC80</f>
        <v/>
      </c>
      <c r="C49" s="53" t="str">
        <f>Hoja1!AD80</f>
        <v/>
      </c>
      <c r="D49" s="54" t="str">
        <f>Hoja1!AE80</f>
        <v/>
      </c>
      <c r="E49" s="54" t="str">
        <f>Hoja1!AF80</f>
        <v/>
      </c>
      <c r="F49" s="54" t="str">
        <f>Hoja1!AG80</f>
        <v/>
      </c>
    </row>
    <row r="50" spans="1:6" x14ac:dyDescent="0.25">
      <c r="A50" s="52" t="str">
        <f>IF(LEFT(Hoja1!AB81,3)="COL","",IF(LEFT(Hoja1!AB81,3)="PAT","",IF(LEFT(Hoja1!AB81,3)="COS","",UPPER(Hoja1!AB81))))</f>
        <v/>
      </c>
      <c r="B50" s="52" t="str">
        <f>Hoja1!AC81</f>
        <v/>
      </c>
      <c r="C50" s="53" t="str">
        <f>Hoja1!AD81</f>
        <v/>
      </c>
      <c r="D50" s="54" t="str">
        <f>Hoja1!AE81</f>
        <v/>
      </c>
      <c r="E50" s="54" t="str">
        <f>Hoja1!AF81</f>
        <v/>
      </c>
      <c r="F50" s="54" t="str">
        <f>Hoja1!AG81</f>
        <v/>
      </c>
    </row>
    <row r="51" spans="1:6" x14ac:dyDescent="0.25">
      <c r="A51" s="52" t="str">
        <f>IF(LEFT(Hoja1!AB82,3)="COL","",IF(LEFT(Hoja1!AB82,3)="PAT","",IF(LEFT(Hoja1!AB82,3)="COS","",UPPER(Hoja1!AB82))))</f>
        <v/>
      </c>
      <c r="B51" s="52" t="str">
        <f>Hoja1!AC82</f>
        <v/>
      </c>
      <c r="C51" s="53" t="str">
        <f>Hoja1!AD82</f>
        <v/>
      </c>
      <c r="D51" s="54" t="str">
        <f>Hoja1!AE82</f>
        <v/>
      </c>
      <c r="E51" s="54" t="str">
        <f>Hoja1!AF82</f>
        <v/>
      </c>
      <c r="F51" s="54" t="str">
        <f>Hoja1!AG82</f>
        <v/>
      </c>
    </row>
    <row r="52" spans="1:6" x14ac:dyDescent="0.25">
      <c r="A52" s="52" t="str">
        <f>IF(LEFT(Hoja1!AB83,3)="COL","",IF(LEFT(Hoja1!AB83,3)="PAT","",IF(LEFT(Hoja1!AB83,3)="COS","",UPPER(Hoja1!AB83))))</f>
        <v/>
      </c>
      <c r="B52" s="52" t="str">
        <f>Hoja1!AC83</f>
        <v/>
      </c>
      <c r="C52" s="53" t="str">
        <f>Hoja1!AD83</f>
        <v/>
      </c>
      <c r="D52" s="54" t="str">
        <f>Hoja1!AE83</f>
        <v/>
      </c>
      <c r="E52" s="54" t="str">
        <f>Hoja1!AF83</f>
        <v/>
      </c>
      <c r="F52" s="54" t="str">
        <f>Hoja1!AG83</f>
        <v/>
      </c>
    </row>
    <row r="53" spans="1:6" x14ac:dyDescent="0.25">
      <c r="A53" s="52" t="str">
        <f>IF(LEFT(Hoja1!AB84,3)="COL","",IF(LEFT(Hoja1!AB84,3)="PAT","",IF(LEFT(Hoja1!AB84,3)="COS","",UPPER(Hoja1!AB84))))</f>
        <v/>
      </c>
      <c r="B53" s="52" t="str">
        <f>Hoja1!AC84</f>
        <v/>
      </c>
      <c r="C53" s="53" t="str">
        <f>Hoja1!AD84</f>
        <v/>
      </c>
      <c r="D53" s="54" t="str">
        <f>Hoja1!AE84</f>
        <v/>
      </c>
      <c r="E53" s="54" t="str">
        <f>Hoja1!AF84</f>
        <v/>
      </c>
      <c r="F53" s="54" t="str">
        <f>Hoja1!AG84</f>
        <v/>
      </c>
    </row>
    <row r="54" spans="1:6" x14ac:dyDescent="0.25">
      <c r="A54" s="52" t="str">
        <f>IF(LEFT(Hoja1!AB85,3)="COL","",IF(LEFT(Hoja1!AB85,3)="PAT","",IF(LEFT(Hoja1!AB85,3)="COS","",UPPER(Hoja1!AB85))))</f>
        <v/>
      </c>
      <c r="B54" s="52" t="str">
        <f>Hoja1!AC85</f>
        <v/>
      </c>
      <c r="C54" s="53" t="str">
        <f>Hoja1!AD85</f>
        <v/>
      </c>
      <c r="D54" s="54" t="str">
        <f>Hoja1!AE85</f>
        <v/>
      </c>
      <c r="E54" s="54" t="str">
        <f>Hoja1!AF85</f>
        <v/>
      </c>
      <c r="F54" s="54" t="str">
        <f>Hoja1!AG85</f>
        <v/>
      </c>
    </row>
    <row r="55" spans="1:6" x14ac:dyDescent="0.25">
      <c r="A55" s="52" t="str">
        <f>IF(LEFT(Hoja1!AB86,3)="COL","",IF(LEFT(Hoja1!AB86,3)="PAT","",IF(LEFT(Hoja1!AB86,3)="COS","",UPPER(Hoja1!AB86))))</f>
        <v/>
      </c>
      <c r="B55" s="52" t="str">
        <f>Hoja1!AC86</f>
        <v/>
      </c>
      <c r="C55" s="53" t="str">
        <f>Hoja1!AD86</f>
        <v/>
      </c>
      <c r="D55" s="54" t="str">
        <f>Hoja1!AE86</f>
        <v/>
      </c>
      <c r="E55" s="54" t="str">
        <f>Hoja1!AF86</f>
        <v/>
      </c>
      <c r="F55" s="54" t="str">
        <f>Hoja1!AG86</f>
        <v/>
      </c>
    </row>
    <row r="56" spans="1:6" x14ac:dyDescent="0.25">
      <c r="A56" s="52" t="str">
        <f>IF(LEFT(Hoja1!AB87,3)="COL","",IF(LEFT(Hoja1!AB87,3)="PAT","",IF(LEFT(Hoja1!AB87,3)="COS","",UPPER(Hoja1!AB87))))</f>
        <v/>
      </c>
      <c r="B56" s="52" t="str">
        <f>Hoja1!AC87</f>
        <v/>
      </c>
      <c r="C56" s="53" t="str">
        <f>Hoja1!AD87</f>
        <v/>
      </c>
      <c r="D56" s="54" t="str">
        <f>Hoja1!AE87</f>
        <v/>
      </c>
      <c r="E56" s="54" t="str">
        <f>Hoja1!AF87</f>
        <v/>
      </c>
      <c r="F56" s="54" t="str">
        <f>Hoja1!AG87</f>
        <v/>
      </c>
    </row>
    <row r="57" spans="1:6" x14ac:dyDescent="0.25">
      <c r="A57" s="52" t="str">
        <f>IF(LEFT(Hoja1!AB88,3)="COL","",IF(LEFT(Hoja1!AB88,3)="PAT","",IF(LEFT(Hoja1!AB88,3)="COS","",UPPER(Hoja1!AB88))))</f>
        <v/>
      </c>
      <c r="B57" s="52" t="str">
        <f>Hoja1!AC88</f>
        <v/>
      </c>
      <c r="C57" s="53" t="str">
        <f>Hoja1!AD88</f>
        <v/>
      </c>
      <c r="D57" s="54" t="str">
        <f>Hoja1!AE88</f>
        <v/>
      </c>
      <c r="E57" s="54" t="str">
        <f>Hoja1!AF88</f>
        <v/>
      </c>
      <c r="F57" s="54" t="str">
        <f>Hoja1!AG88</f>
        <v/>
      </c>
    </row>
    <row r="58" spans="1:6" x14ac:dyDescent="0.25">
      <c r="A58" s="52" t="str">
        <f>IF(LEFT(Hoja1!AB89,3)="COL","",IF(LEFT(Hoja1!AB89,3)="PAT","",IF(LEFT(Hoja1!AB89,3)="COS","",UPPER(Hoja1!AB89))))</f>
        <v/>
      </c>
      <c r="B58" s="52" t="str">
        <f>Hoja1!AC89</f>
        <v/>
      </c>
      <c r="C58" s="53" t="str">
        <f>Hoja1!AD89</f>
        <v/>
      </c>
      <c r="D58" s="54" t="str">
        <f>Hoja1!AE89</f>
        <v/>
      </c>
      <c r="E58" s="54" t="str">
        <f>Hoja1!AF89</f>
        <v/>
      </c>
      <c r="F58" s="54" t="str">
        <f>Hoja1!AG89</f>
        <v/>
      </c>
    </row>
    <row r="59" spans="1:6" x14ac:dyDescent="0.25">
      <c r="A59" s="52" t="str">
        <f>IF(LEFT(Hoja1!AB90,3)="COL","",IF(LEFT(Hoja1!AB90,3)="PAT","",IF(LEFT(Hoja1!AB90,3)="COS","",UPPER(Hoja1!AB90))))</f>
        <v/>
      </c>
      <c r="B59" s="52" t="str">
        <f>Hoja1!AC90</f>
        <v/>
      </c>
      <c r="C59" s="53" t="str">
        <f>Hoja1!AD90</f>
        <v/>
      </c>
      <c r="D59" s="54" t="str">
        <f>Hoja1!AE90</f>
        <v/>
      </c>
      <c r="E59" s="54" t="str">
        <f>Hoja1!AF90</f>
        <v/>
      </c>
      <c r="F59" s="54" t="str">
        <f>Hoja1!AG90</f>
        <v/>
      </c>
    </row>
    <row r="60" spans="1:6" x14ac:dyDescent="0.25">
      <c r="A60" s="52" t="str">
        <f>IF(LEFT(Hoja1!AB91,3)="COL","",IF(LEFT(Hoja1!AB91,3)="PAT","",IF(LEFT(Hoja1!AB91,3)="COS","",UPPER(Hoja1!AB91))))</f>
        <v/>
      </c>
      <c r="B60" s="52" t="str">
        <f>Hoja1!AC91</f>
        <v/>
      </c>
      <c r="C60" s="53" t="str">
        <f>Hoja1!AD91</f>
        <v/>
      </c>
      <c r="D60" s="54" t="str">
        <f>Hoja1!AE91</f>
        <v/>
      </c>
      <c r="E60" s="54" t="str">
        <f>Hoja1!AF91</f>
        <v/>
      </c>
      <c r="F60" s="54" t="str">
        <f>Hoja1!AG91</f>
        <v/>
      </c>
    </row>
    <row r="61" spans="1:6" x14ac:dyDescent="0.25">
      <c r="A61" s="52" t="str">
        <f>IF(LEFT(Hoja1!AB92,3)="COL","",IF(LEFT(Hoja1!AB92,3)="PAT","",IF(LEFT(Hoja1!AB92,3)="COS","",UPPER(Hoja1!AB92))))</f>
        <v/>
      </c>
      <c r="B61" s="52" t="str">
        <f>Hoja1!AC92</f>
        <v/>
      </c>
      <c r="C61" s="53" t="str">
        <f>Hoja1!AD92</f>
        <v/>
      </c>
      <c r="D61" s="54" t="str">
        <f>Hoja1!AE92</f>
        <v/>
      </c>
      <c r="E61" s="54" t="str">
        <f>Hoja1!AF92</f>
        <v/>
      </c>
      <c r="F61" s="54" t="str">
        <f>Hoja1!AG92</f>
        <v/>
      </c>
    </row>
    <row r="62" spans="1:6" x14ac:dyDescent="0.25">
      <c r="A62" s="52" t="str">
        <f>IF(LEFT(Hoja1!AB93,3)="COL","",IF(LEFT(Hoja1!AB93,3)="PAT","",IF(LEFT(Hoja1!AB93,3)="COS","",UPPER(Hoja1!AB93))))</f>
        <v/>
      </c>
      <c r="B62" s="52" t="str">
        <f>Hoja1!AC93</f>
        <v/>
      </c>
      <c r="C62" s="53" t="str">
        <f>Hoja1!AD93</f>
        <v/>
      </c>
      <c r="D62" s="54" t="str">
        <f>Hoja1!AE93</f>
        <v/>
      </c>
      <c r="E62" s="54" t="str">
        <f>Hoja1!AF93</f>
        <v/>
      </c>
      <c r="F62" s="54" t="str">
        <f>Hoja1!AG93</f>
        <v/>
      </c>
    </row>
    <row r="63" spans="1:6" x14ac:dyDescent="0.25">
      <c r="A63" s="52" t="str">
        <f>IF(LEFT(Hoja1!AB94,3)="COL","",IF(LEFT(Hoja1!AB94,3)="PAT","",IF(LEFT(Hoja1!AB94,3)="COS","",UPPER(Hoja1!AB94))))</f>
        <v/>
      </c>
      <c r="B63" s="52" t="str">
        <f>Hoja1!AC94</f>
        <v/>
      </c>
      <c r="C63" s="53" t="str">
        <f>Hoja1!AD94</f>
        <v/>
      </c>
      <c r="D63" s="54" t="str">
        <f>Hoja1!AE94</f>
        <v/>
      </c>
      <c r="E63" s="54" t="str">
        <f>Hoja1!AF94</f>
        <v/>
      </c>
      <c r="F63" s="54" t="str">
        <f>Hoja1!AG94</f>
        <v/>
      </c>
    </row>
    <row r="64" spans="1:6" x14ac:dyDescent="0.25">
      <c r="A64" s="52" t="str">
        <f>IF(LEFT(Hoja1!AB95,3)="COL","",IF(LEFT(Hoja1!AB95,3)="PAT","",IF(LEFT(Hoja1!AB95,3)="COS","",UPPER(Hoja1!AB95))))</f>
        <v/>
      </c>
      <c r="B64" s="52" t="str">
        <f>Hoja1!AC95</f>
        <v/>
      </c>
      <c r="C64" s="53" t="str">
        <f>Hoja1!AD95</f>
        <v/>
      </c>
      <c r="D64" s="54" t="str">
        <f>Hoja1!AE95</f>
        <v/>
      </c>
      <c r="E64" s="54" t="str">
        <f>Hoja1!AF95</f>
        <v/>
      </c>
      <c r="F64" s="54" t="str">
        <f>Hoja1!AG95</f>
        <v/>
      </c>
    </row>
    <row r="65" spans="1:6" x14ac:dyDescent="0.25">
      <c r="A65" s="52" t="str">
        <f>IF(LEFT(Hoja1!AB96,3)="COL","",IF(LEFT(Hoja1!AB96,3)="PAT","",IF(LEFT(Hoja1!AB96,3)="COS","",UPPER(Hoja1!AB96))))</f>
        <v/>
      </c>
      <c r="B65" s="52" t="str">
        <f>Hoja1!AC96</f>
        <v/>
      </c>
      <c r="C65" s="53" t="str">
        <f>Hoja1!AD96</f>
        <v/>
      </c>
      <c r="D65" s="54" t="str">
        <f>Hoja1!AE96</f>
        <v/>
      </c>
      <c r="E65" s="54" t="str">
        <f>Hoja1!AF96</f>
        <v/>
      </c>
      <c r="F65" s="54" t="str">
        <f>Hoja1!AG96</f>
        <v/>
      </c>
    </row>
    <row r="66" spans="1:6" x14ac:dyDescent="0.25">
      <c r="A66" s="52" t="str">
        <f>IF(LEFT(Hoja1!AB97,3)="COL","",IF(LEFT(Hoja1!AB97,3)="PAT","",IF(LEFT(Hoja1!AB97,3)="COS","",UPPER(Hoja1!AB97))))</f>
        <v/>
      </c>
      <c r="B66" s="52" t="str">
        <f>Hoja1!AC97</f>
        <v/>
      </c>
      <c r="C66" s="53" t="str">
        <f>Hoja1!AD97</f>
        <v/>
      </c>
      <c r="D66" s="54" t="str">
        <f>Hoja1!AE97</f>
        <v/>
      </c>
      <c r="E66" s="54" t="str">
        <f>Hoja1!AF97</f>
        <v/>
      </c>
      <c r="F66" s="54" t="str">
        <f>Hoja1!AG97</f>
        <v/>
      </c>
    </row>
    <row r="67" spans="1:6" x14ac:dyDescent="0.25">
      <c r="A67" s="52" t="str">
        <f>IF(LEFT(Hoja1!AB98,3)="COL","",IF(LEFT(Hoja1!AB98,3)="PAT","",IF(LEFT(Hoja1!AB98,3)="COS","",UPPER(Hoja1!AB98))))</f>
        <v/>
      </c>
      <c r="B67" s="52" t="str">
        <f>Hoja1!AC98</f>
        <v/>
      </c>
      <c r="C67" s="53" t="str">
        <f>Hoja1!AD98</f>
        <v/>
      </c>
      <c r="D67" s="54" t="str">
        <f>Hoja1!AE98</f>
        <v/>
      </c>
      <c r="E67" s="54" t="str">
        <f>Hoja1!AF98</f>
        <v/>
      </c>
      <c r="F67" s="54" t="str">
        <f>Hoja1!AG98</f>
        <v/>
      </c>
    </row>
    <row r="68" spans="1:6" x14ac:dyDescent="0.25">
      <c r="A68" s="52" t="str">
        <f>IF(LEFT(Hoja1!AB99,3)="COL","",IF(LEFT(Hoja1!AB99,3)="PAT","",IF(LEFT(Hoja1!AB99,3)="COS","",UPPER(Hoja1!AB99))))</f>
        <v/>
      </c>
      <c r="B68" s="52" t="str">
        <f>Hoja1!AC99</f>
        <v/>
      </c>
      <c r="C68" s="53" t="str">
        <f>Hoja1!AD99</f>
        <v/>
      </c>
      <c r="D68" s="54" t="str">
        <f>Hoja1!AE99</f>
        <v/>
      </c>
      <c r="E68" s="54" t="str">
        <f>Hoja1!AF99</f>
        <v/>
      </c>
      <c r="F68" s="54" t="str">
        <f>Hoja1!AG99</f>
        <v/>
      </c>
    </row>
    <row r="69" spans="1:6" x14ac:dyDescent="0.25">
      <c r="A69" s="52" t="str">
        <f>IF(LEFT(Hoja1!AB100,3)="COL","",IF(LEFT(Hoja1!AB100,3)="PAT","",IF(LEFT(Hoja1!AB100,3)="COS","",UPPER(Hoja1!AB100))))</f>
        <v/>
      </c>
      <c r="B69" s="52" t="str">
        <f>Hoja1!AC100</f>
        <v/>
      </c>
      <c r="C69" s="53" t="str">
        <f>Hoja1!AD100</f>
        <v/>
      </c>
      <c r="D69" s="54" t="str">
        <f>Hoja1!AE100</f>
        <v/>
      </c>
      <c r="E69" s="54" t="str">
        <f>Hoja1!AF100</f>
        <v/>
      </c>
      <c r="F69" s="54" t="str">
        <f>Hoja1!AG100</f>
        <v/>
      </c>
    </row>
    <row r="70" spans="1:6" x14ac:dyDescent="0.25">
      <c r="A70" s="52" t="str">
        <f>IF(LEFT(Hoja1!AB101,3)="COL","",IF(LEFT(Hoja1!AB101,3)="PAT","",IF(LEFT(Hoja1!AB101,3)="COS","",UPPER(Hoja1!AB101))))</f>
        <v/>
      </c>
      <c r="B70" s="52" t="str">
        <f>Hoja1!AC101</f>
        <v/>
      </c>
      <c r="C70" s="53" t="str">
        <f>Hoja1!AD101</f>
        <v/>
      </c>
      <c r="D70" s="54" t="str">
        <f>Hoja1!AE101</f>
        <v/>
      </c>
      <c r="E70" s="54" t="str">
        <f>Hoja1!AF101</f>
        <v/>
      </c>
      <c r="F70" s="54" t="str">
        <f>Hoja1!AG101</f>
        <v/>
      </c>
    </row>
    <row r="71" spans="1:6" x14ac:dyDescent="0.25">
      <c r="A71" s="52" t="str">
        <f>IF(LEFT(Hoja1!AB102,3)="COL","",IF(LEFT(Hoja1!AB102,3)="PAT","",IF(LEFT(Hoja1!AB102,3)="COS","",UPPER(Hoja1!AB102))))</f>
        <v/>
      </c>
      <c r="B71" s="52" t="str">
        <f>Hoja1!AC102</f>
        <v/>
      </c>
      <c r="C71" s="53" t="str">
        <f>Hoja1!AD102</f>
        <v/>
      </c>
      <c r="D71" s="54" t="str">
        <f>Hoja1!AE102</f>
        <v/>
      </c>
      <c r="E71" s="54" t="str">
        <f>Hoja1!AF102</f>
        <v/>
      </c>
      <c r="F71" s="54" t="str">
        <f>Hoja1!AG102</f>
        <v/>
      </c>
    </row>
    <row r="72" spans="1:6" x14ac:dyDescent="0.25">
      <c r="A72" s="52" t="str">
        <f>IF(LEFT(Hoja1!AB103,3)="COL","",IF(LEFT(Hoja1!AB103,3)="PAT","",IF(LEFT(Hoja1!AB103,3)="COS","",UPPER(Hoja1!AB103))))</f>
        <v/>
      </c>
      <c r="B72" s="52" t="str">
        <f>Hoja1!AC103</f>
        <v/>
      </c>
      <c r="C72" s="53" t="str">
        <f>Hoja1!AD103</f>
        <v/>
      </c>
      <c r="D72" s="54" t="str">
        <f>Hoja1!AE103</f>
        <v/>
      </c>
      <c r="E72" s="54" t="str">
        <f>Hoja1!AF103</f>
        <v/>
      </c>
      <c r="F72" s="54" t="str">
        <f>Hoja1!AG103</f>
        <v/>
      </c>
    </row>
    <row r="73" spans="1:6" x14ac:dyDescent="0.25">
      <c r="A73" s="52" t="str">
        <f>IF(LEFT(Hoja1!AB104,3)="COL","",IF(LEFT(Hoja1!AB104,3)="PAT","",IF(LEFT(Hoja1!AB104,3)="COS","",UPPER(Hoja1!AB104))))</f>
        <v/>
      </c>
      <c r="B73" s="52" t="str">
        <f>Hoja1!AC104</f>
        <v/>
      </c>
      <c r="C73" s="53" t="str">
        <f>Hoja1!AD104</f>
        <v/>
      </c>
      <c r="D73" s="54" t="str">
        <f>Hoja1!AE104</f>
        <v/>
      </c>
      <c r="E73" s="54" t="str">
        <f>Hoja1!AF104</f>
        <v/>
      </c>
      <c r="F73" s="54" t="str">
        <f>Hoja1!AG104</f>
        <v/>
      </c>
    </row>
    <row r="74" spans="1:6" x14ac:dyDescent="0.25">
      <c r="A74" s="52" t="str">
        <f>IF(LEFT(Hoja1!AB105,3)="COL","",IF(LEFT(Hoja1!AB105,3)="PAT","",IF(LEFT(Hoja1!AB105,3)="COS","",UPPER(Hoja1!AB105))))</f>
        <v/>
      </c>
      <c r="B74" s="52" t="str">
        <f>Hoja1!AC105</f>
        <v/>
      </c>
      <c r="C74" s="53" t="str">
        <f>Hoja1!AD105</f>
        <v/>
      </c>
      <c r="D74" s="54" t="str">
        <f>Hoja1!AE105</f>
        <v/>
      </c>
      <c r="E74" s="54" t="str">
        <f>Hoja1!AF105</f>
        <v/>
      </c>
      <c r="F74" s="54" t="str">
        <f>Hoja1!AG105</f>
        <v/>
      </c>
    </row>
    <row r="75" spans="1:6" x14ac:dyDescent="0.25">
      <c r="A75" s="52" t="str">
        <f>IF(LEFT(Hoja1!AB106,3)="COL","",IF(LEFT(Hoja1!AB106,3)="PAT","",IF(LEFT(Hoja1!AB106,3)="COS","",UPPER(Hoja1!AB106))))</f>
        <v/>
      </c>
      <c r="B75" s="52" t="str">
        <f>Hoja1!AC106</f>
        <v/>
      </c>
      <c r="C75" s="53" t="str">
        <f>Hoja1!AD106</f>
        <v/>
      </c>
      <c r="D75" s="54" t="str">
        <f>Hoja1!AE106</f>
        <v/>
      </c>
      <c r="E75" s="54" t="str">
        <f>Hoja1!AF106</f>
        <v/>
      </c>
      <c r="F75" s="54" t="str">
        <f>Hoja1!AG106</f>
        <v/>
      </c>
    </row>
    <row r="76" spans="1:6" x14ac:dyDescent="0.25">
      <c r="A76" s="52" t="str">
        <f>IF(LEFT(Hoja1!AB107,3)="COL","",IF(LEFT(Hoja1!AB107,3)="PAT","",IF(LEFT(Hoja1!AB107,3)="COS","",UPPER(Hoja1!AB107))))</f>
        <v/>
      </c>
      <c r="B76" s="52" t="str">
        <f>Hoja1!AC107</f>
        <v/>
      </c>
      <c r="C76" s="53" t="str">
        <f>Hoja1!AD107</f>
        <v/>
      </c>
      <c r="D76" s="54" t="str">
        <f>Hoja1!AE107</f>
        <v/>
      </c>
      <c r="E76" s="54" t="str">
        <f>Hoja1!AF107</f>
        <v/>
      </c>
      <c r="F76" s="54" t="str">
        <f>Hoja1!AG107</f>
        <v/>
      </c>
    </row>
    <row r="77" spans="1:6" x14ac:dyDescent="0.25">
      <c r="A77" s="52" t="str">
        <f>IF(LEFT(Hoja1!AB108,3)="COL","",IF(LEFT(Hoja1!AB108,3)="PAT","",IF(LEFT(Hoja1!AB108,3)="COS","",UPPER(Hoja1!AB108))))</f>
        <v/>
      </c>
      <c r="B77" s="52" t="str">
        <f>Hoja1!AC108</f>
        <v/>
      </c>
      <c r="C77" s="53" t="str">
        <f>Hoja1!AD108</f>
        <v/>
      </c>
      <c r="D77" s="54" t="str">
        <f>Hoja1!AE108</f>
        <v/>
      </c>
      <c r="E77" s="54" t="str">
        <f>Hoja1!AF108</f>
        <v/>
      </c>
      <c r="F77" s="54" t="str">
        <f>Hoja1!AG108</f>
        <v/>
      </c>
    </row>
    <row r="78" spans="1:6" x14ac:dyDescent="0.25">
      <c r="A78" s="52" t="str">
        <f>IF(LEFT(Hoja1!AB109,3)="COL","",IF(LEFT(Hoja1!AB109,3)="PAT","",IF(LEFT(Hoja1!AB109,3)="COS","",UPPER(Hoja1!AB109))))</f>
        <v/>
      </c>
      <c r="B78" s="52" t="str">
        <f>Hoja1!AC109</f>
        <v/>
      </c>
      <c r="C78" s="53" t="str">
        <f>Hoja1!AD109</f>
        <v/>
      </c>
      <c r="D78" s="54" t="str">
        <f>Hoja1!AE109</f>
        <v/>
      </c>
      <c r="E78" s="54" t="str">
        <f>Hoja1!AF109</f>
        <v/>
      </c>
      <c r="F78" s="54" t="str">
        <f>Hoja1!AG109</f>
        <v/>
      </c>
    </row>
    <row r="79" spans="1:6" x14ac:dyDescent="0.25">
      <c r="A79" s="52" t="str">
        <f>IF(LEFT(Hoja1!AB110,3)="COL","",IF(LEFT(Hoja1!AB110,3)="PAT","",IF(LEFT(Hoja1!AB110,3)="COS","",UPPER(Hoja1!AB110))))</f>
        <v/>
      </c>
      <c r="B79" s="52" t="str">
        <f>Hoja1!AC110</f>
        <v/>
      </c>
      <c r="C79" s="53" t="str">
        <f>Hoja1!AD110</f>
        <v/>
      </c>
      <c r="D79" s="54" t="str">
        <f>Hoja1!AE110</f>
        <v/>
      </c>
      <c r="E79" s="54" t="str">
        <f>Hoja1!AF110</f>
        <v/>
      </c>
      <c r="F79" s="54" t="str">
        <f>Hoja1!AG110</f>
        <v/>
      </c>
    </row>
    <row r="80" spans="1:6" x14ac:dyDescent="0.25">
      <c r="A80" s="52" t="str">
        <f>IF(LEFT(Hoja1!AB111,3)="COL","",IF(LEFT(Hoja1!AB111,3)="PAT","",IF(LEFT(Hoja1!AB111,3)="COS","",UPPER(Hoja1!AB111))))</f>
        <v/>
      </c>
      <c r="B80" s="52" t="str">
        <f>Hoja1!AC111</f>
        <v/>
      </c>
      <c r="C80" s="53" t="str">
        <f>Hoja1!AD111</f>
        <v/>
      </c>
      <c r="D80" s="54" t="str">
        <f>Hoja1!AE111</f>
        <v/>
      </c>
      <c r="E80" s="54" t="str">
        <f>Hoja1!AF111</f>
        <v/>
      </c>
      <c r="F80" s="54" t="str">
        <f>Hoja1!AG111</f>
        <v/>
      </c>
    </row>
    <row r="81" spans="1:6" x14ac:dyDescent="0.25">
      <c r="A81" s="52" t="str">
        <f>IF(LEFT(Hoja1!AB112,3)="COL","",IF(LEFT(Hoja1!AB112,3)="PAT","",IF(LEFT(Hoja1!AB112,3)="COS","",UPPER(Hoja1!AB112))))</f>
        <v/>
      </c>
      <c r="B81" s="52" t="str">
        <f>Hoja1!AC112</f>
        <v/>
      </c>
      <c r="C81" s="53" t="str">
        <f>Hoja1!AD112</f>
        <v/>
      </c>
      <c r="D81" s="54" t="str">
        <f>Hoja1!AE112</f>
        <v/>
      </c>
      <c r="E81" s="54" t="str">
        <f>Hoja1!AF112</f>
        <v/>
      </c>
      <c r="F81" s="54" t="str">
        <f>Hoja1!AG112</f>
        <v/>
      </c>
    </row>
    <row r="82" spans="1:6" x14ac:dyDescent="0.25">
      <c r="A82" s="52" t="str">
        <f>IF(LEFT(Hoja1!AB113,3)="COL","",IF(LEFT(Hoja1!AB113,3)="PAT","",IF(LEFT(Hoja1!AB113,3)="COS","",UPPER(Hoja1!AB113))))</f>
        <v/>
      </c>
      <c r="B82" s="52" t="str">
        <f>Hoja1!AC113</f>
        <v/>
      </c>
      <c r="C82" s="53" t="str">
        <f>Hoja1!AD113</f>
        <v/>
      </c>
      <c r="D82" s="54" t="str">
        <f>Hoja1!AE113</f>
        <v/>
      </c>
      <c r="E82" s="54" t="str">
        <f>Hoja1!AF113</f>
        <v/>
      </c>
      <c r="F82" s="54" t="str">
        <f>Hoja1!AG113</f>
        <v/>
      </c>
    </row>
    <row r="83" spans="1:6" x14ac:dyDescent="0.25">
      <c r="A83" s="52" t="str">
        <f>IF(LEFT(Hoja1!AB114,3)="COL","",IF(LEFT(Hoja1!AB114,3)="PAT","",IF(LEFT(Hoja1!AB114,3)="COS","",UPPER(Hoja1!AB114))))</f>
        <v/>
      </c>
      <c r="B83" s="52" t="str">
        <f>Hoja1!AC114</f>
        <v/>
      </c>
      <c r="C83" s="53" t="str">
        <f>Hoja1!AD114</f>
        <v/>
      </c>
      <c r="D83" s="54" t="str">
        <f>Hoja1!AE114</f>
        <v/>
      </c>
      <c r="E83" s="54" t="str">
        <f>Hoja1!AF114</f>
        <v/>
      </c>
      <c r="F83" s="54" t="str">
        <f>Hoja1!AG114</f>
        <v/>
      </c>
    </row>
    <row r="84" spans="1:6" x14ac:dyDescent="0.25">
      <c r="A84" s="52" t="str">
        <f>IF(LEFT(Hoja1!AB115,3)="COL","",IF(LEFT(Hoja1!AB115,3)="PAT","",IF(LEFT(Hoja1!AB115,3)="COS","",UPPER(Hoja1!AB115))))</f>
        <v/>
      </c>
      <c r="B84" s="52" t="str">
        <f>Hoja1!AC115</f>
        <v/>
      </c>
      <c r="C84" s="53" t="str">
        <f>Hoja1!AD115</f>
        <v/>
      </c>
      <c r="D84" s="54" t="str">
        <f>Hoja1!AE115</f>
        <v/>
      </c>
      <c r="E84" s="54" t="str">
        <f>Hoja1!AF115</f>
        <v/>
      </c>
      <c r="F84" s="54" t="str">
        <f>Hoja1!AG115</f>
        <v/>
      </c>
    </row>
    <row r="85" spans="1:6" x14ac:dyDescent="0.25">
      <c r="A85" s="52" t="str">
        <f>IF(LEFT(Hoja1!AB116,3)="COL","",IF(LEFT(Hoja1!AB116,3)="PAT","",IF(LEFT(Hoja1!AB116,3)="COS","",UPPER(Hoja1!AB116))))</f>
        <v/>
      </c>
      <c r="B85" s="52" t="str">
        <f>Hoja1!AC116</f>
        <v/>
      </c>
      <c r="C85" s="53" t="str">
        <f>Hoja1!AD116</f>
        <v/>
      </c>
      <c r="D85" s="54" t="str">
        <f>Hoja1!AE116</f>
        <v/>
      </c>
      <c r="E85" s="54" t="str">
        <f>Hoja1!AF116</f>
        <v/>
      </c>
      <c r="F85" s="54" t="str">
        <f>Hoja1!AG116</f>
        <v/>
      </c>
    </row>
    <row r="86" spans="1:6" x14ac:dyDescent="0.25">
      <c r="A86" s="52" t="str">
        <f>IF(LEFT(Hoja1!AB117,3)="COL","",IF(LEFT(Hoja1!AB117,3)="PAT","",IF(LEFT(Hoja1!AB117,3)="COS","",UPPER(Hoja1!AB117))))</f>
        <v/>
      </c>
      <c r="B86" s="52" t="str">
        <f>Hoja1!AC117</f>
        <v/>
      </c>
      <c r="C86" s="53" t="str">
        <f>Hoja1!AD117</f>
        <v/>
      </c>
      <c r="D86" s="54" t="str">
        <f>Hoja1!AE117</f>
        <v/>
      </c>
      <c r="E86" s="54" t="str">
        <f>Hoja1!AF117</f>
        <v/>
      </c>
      <c r="F86" s="54" t="str">
        <f>Hoja1!AG117</f>
        <v/>
      </c>
    </row>
    <row r="87" spans="1:6" x14ac:dyDescent="0.25">
      <c r="A87" s="52" t="str">
        <f>IF(LEFT(Hoja1!AB118,3)="COL","",IF(LEFT(Hoja1!AB118,3)="PAT","",IF(LEFT(Hoja1!AB118,3)="COS","",UPPER(Hoja1!AB118))))</f>
        <v/>
      </c>
      <c r="B87" s="52" t="str">
        <f>Hoja1!AC118</f>
        <v/>
      </c>
      <c r="C87" s="53" t="str">
        <f>Hoja1!AD118</f>
        <v/>
      </c>
      <c r="D87" s="54" t="str">
        <f>Hoja1!AE118</f>
        <v/>
      </c>
      <c r="E87" s="54" t="str">
        <f>Hoja1!AF118</f>
        <v/>
      </c>
      <c r="F87" s="54" t="str">
        <f>Hoja1!AG118</f>
        <v/>
      </c>
    </row>
    <row r="88" spans="1:6" x14ac:dyDescent="0.25">
      <c r="A88" s="52" t="str">
        <f>IF(LEFT(Hoja1!AB119,3)="COL","",IF(LEFT(Hoja1!AB119,3)="PAT","",IF(LEFT(Hoja1!AB119,3)="COS","",UPPER(Hoja1!AB119))))</f>
        <v/>
      </c>
      <c r="B88" s="52" t="str">
        <f>Hoja1!AC119</f>
        <v/>
      </c>
      <c r="C88" s="53" t="str">
        <f>Hoja1!AD119</f>
        <v/>
      </c>
      <c r="D88" s="54" t="str">
        <f>Hoja1!AE119</f>
        <v/>
      </c>
      <c r="E88" s="54" t="str">
        <f>Hoja1!AF119</f>
        <v/>
      </c>
      <c r="F88" s="54" t="str">
        <f>Hoja1!AG119</f>
        <v/>
      </c>
    </row>
    <row r="89" spans="1:6" x14ac:dyDescent="0.25">
      <c r="A89" s="52" t="str">
        <f>IF(LEFT(Hoja1!AB120,3)="COL","",IF(LEFT(Hoja1!AB120,3)="PAT","",IF(LEFT(Hoja1!AB120,3)="COS","",UPPER(Hoja1!AB120))))</f>
        <v/>
      </c>
      <c r="B89" s="52" t="str">
        <f>Hoja1!AC120</f>
        <v/>
      </c>
      <c r="C89" s="53" t="str">
        <f>Hoja1!AD120</f>
        <v/>
      </c>
      <c r="D89" s="54" t="str">
        <f>Hoja1!AE120</f>
        <v/>
      </c>
      <c r="E89" s="54" t="str">
        <f>Hoja1!AF120</f>
        <v/>
      </c>
      <c r="F89" s="54" t="str">
        <f>Hoja1!AG120</f>
        <v/>
      </c>
    </row>
    <row r="90" spans="1:6" x14ac:dyDescent="0.25">
      <c r="A90" s="52" t="str">
        <f>IF(LEFT(Hoja1!AB121,3)="COL","",IF(LEFT(Hoja1!AB121,3)="PAT","",IF(LEFT(Hoja1!AB121,3)="COS","",UPPER(Hoja1!AB121))))</f>
        <v/>
      </c>
      <c r="B90" s="52" t="str">
        <f>Hoja1!AC121</f>
        <v/>
      </c>
      <c r="C90" s="53" t="str">
        <f>Hoja1!AD121</f>
        <v/>
      </c>
      <c r="D90" s="54" t="str">
        <f>Hoja1!AE121</f>
        <v/>
      </c>
      <c r="E90" s="54" t="str">
        <f>Hoja1!AF121</f>
        <v/>
      </c>
      <c r="F90" s="54" t="str">
        <f>Hoja1!AG121</f>
        <v/>
      </c>
    </row>
    <row r="91" spans="1:6" x14ac:dyDescent="0.25">
      <c r="A91" s="52" t="str">
        <f>IF(LEFT(Hoja1!AB122,3)="COL","",IF(LEFT(Hoja1!AB122,3)="PAT","",IF(LEFT(Hoja1!AB122,3)="COS","",UPPER(Hoja1!AB122))))</f>
        <v/>
      </c>
      <c r="B91" s="52" t="str">
        <f>Hoja1!AC122</f>
        <v/>
      </c>
      <c r="C91" s="53" t="str">
        <f>Hoja1!AD122</f>
        <v/>
      </c>
      <c r="D91" s="54" t="str">
        <f>Hoja1!AE122</f>
        <v/>
      </c>
      <c r="E91" s="54" t="str">
        <f>Hoja1!AF122</f>
        <v/>
      </c>
      <c r="F91" s="54" t="str">
        <f>Hoja1!AG122</f>
        <v/>
      </c>
    </row>
    <row r="92" spans="1:6" x14ac:dyDescent="0.25">
      <c r="A92" s="52" t="str">
        <f>IF(LEFT(Hoja1!AB123,3)="COL","",IF(LEFT(Hoja1!AB123,3)="PAT","",IF(LEFT(Hoja1!AB123,3)="COS","",UPPER(Hoja1!AB123))))</f>
        <v/>
      </c>
      <c r="B92" s="52" t="str">
        <f>Hoja1!AC123</f>
        <v/>
      </c>
      <c r="C92" s="53" t="str">
        <f>Hoja1!AD123</f>
        <v/>
      </c>
      <c r="D92" s="54" t="str">
        <f>Hoja1!AE123</f>
        <v/>
      </c>
      <c r="E92" s="54" t="str">
        <f>Hoja1!AF123</f>
        <v/>
      </c>
      <c r="F92" s="54" t="str">
        <f>Hoja1!AG123</f>
        <v/>
      </c>
    </row>
    <row r="93" spans="1:6" x14ac:dyDescent="0.25">
      <c r="A93" s="52" t="str">
        <f>IF(LEFT(Hoja1!AB124,3)="COL","",IF(LEFT(Hoja1!AB124,3)="PAT","",IF(LEFT(Hoja1!AB124,3)="COS","",UPPER(Hoja1!AB124))))</f>
        <v/>
      </c>
      <c r="B93" s="52" t="str">
        <f>Hoja1!AC124</f>
        <v/>
      </c>
      <c r="C93" s="53" t="str">
        <f>Hoja1!AD124</f>
        <v/>
      </c>
      <c r="D93" s="54" t="str">
        <f>Hoja1!AE124</f>
        <v/>
      </c>
      <c r="E93" s="54" t="str">
        <f>Hoja1!AF124</f>
        <v/>
      </c>
      <c r="F93" s="54" t="str">
        <f>Hoja1!AG124</f>
        <v/>
      </c>
    </row>
    <row r="94" spans="1:6" x14ac:dyDescent="0.25">
      <c r="A94" s="52" t="str">
        <f>IF(LEFT(Hoja1!AB125,3)="COL","",IF(LEFT(Hoja1!AB125,3)="PAT","",IF(LEFT(Hoja1!AB125,3)="COS","",UPPER(Hoja1!AB125))))</f>
        <v/>
      </c>
      <c r="B94" s="52" t="str">
        <f>Hoja1!AC125</f>
        <v/>
      </c>
      <c r="C94" s="53" t="str">
        <f>Hoja1!AD125</f>
        <v/>
      </c>
      <c r="D94" s="54" t="str">
        <f>Hoja1!AE125</f>
        <v/>
      </c>
      <c r="E94" s="54" t="str">
        <f>Hoja1!AF125</f>
        <v/>
      </c>
      <c r="F94" s="54" t="str">
        <f>Hoja1!AG125</f>
        <v/>
      </c>
    </row>
    <row r="95" spans="1:6" x14ac:dyDescent="0.25">
      <c r="A95" s="52" t="str">
        <f>IF(LEFT(Hoja1!AB126,3)="COL","",IF(LEFT(Hoja1!AB126,3)="PAT","",IF(LEFT(Hoja1!AB126,3)="COS","",UPPER(Hoja1!AB126))))</f>
        <v/>
      </c>
      <c r="B95" s="52" t="str">
        <f>Hoja1!AC126</f>
        <v/>
      </c>
      <c r="C95" s="53" t="str">
        <f>Hoja1!AD126</f>
        <v/>
      </c>
      <c r="D95" s="54" t="str">
        <f>Hoja1!AE126</f>
        <v/>
      </c>
      <c r="E95" s="54" t="str">
        <f>Hoja1!AF126</f>
        <v/>
      </c>
      <c r="F95" s="54" t="str">
        <f>Hoja1!AG126</f>
        <v/>
      </c>
    </row>
    <row r="96" spans="1:6" x14ac:dyDescent="0.25">
      <c r="A96" s="52" t="str">
        <f>IF(LEFT(Hoja1!AB127,3)="COL","",IF(LEFT(Hoja1!AB127,3)="PAT","",IF(LEFT(Hoja1!AB127,3)="COS","",UPPER(Hoja1!AB127))))</f>
        <v/>
      </c>
      <c r="B96" s="52" t="str">
        <f>Hoja1!AC127</f>
        <v/>
      </c>
      <c r="C96" s="53" t="str">
        <f>Hoja1!AD127</f>
        <v/>
      </c>
      <c r="D96" s="54" t="str">
        <f>Hoja1!AE127</f>
        <v/>
      </c>
      <c r="E96" s="54" t="str">
        <f>Hoja1!AF127</f>
        <v/>
      </c>
      <c r="F96" s="54" t="str">
        <f>Hoja1!AG127</f>
        <v/>
      </c>
    </row>
    <row r="97" spans="1:6" x14ac:dyDescent="0.25">
      <c r="A97" s="52" t="str">
        <f>IF(LEFT(Hoja1!AB128,3)="COL","",IF(LEFT(Hoja1!AB128,3)="PAT","",IF(LEFT(Hoja1!AB128,3)="COS","",UPPER(Hoja1!AB128))))</f>
        <v/>
      </c>
      <c r="B97" s="52" t="str">
        <f>Hoja1!AC128</f>
        <v/>
      </c>
      <c r="C97" s="53" t="str">
        <f>Hoja1!AD128</f>
        <v/>
      </c>
      <c r="D97" s="54" t="str">
        <f>Hoja1!AE128</f>
        <v/>
      </c>
      <c r="E97" s="54" t="str">
        <f>Hoja1!AF128</f>
        <v/>
      </c>
      <c r="F97" s="54" t="str">
        <f>Hoja1!AG128</f>
        <v/>
      </c>
    </row>
    <row r="98" spans="1:6" x14ac:dyDescent="0.25">
      <c r="A98" s="52" t="str">
        <f>IF(LEFT(Hoja1!AB129,3)="COL","",IF(LEFT(Hoja1!AB129,3)="PAT","",IF(LEFT(Hoja1!AB129,3)="COS","",UPPER(Hoja1!AB129))))</f>
        <v/>
      </c>
      <c r="B98" s="52" t="str">
        <f>Hoja1!AC129</f>
        <v/>
      </c>
      <c r="C98" s="53" t="str">
        <f>Hoja1!AD129</f>
        <v/>
      </c>
      <c r="D98" s="54" t="str">
        <f>Hoja1!AE129</f>
        <v/>
      </c>
      <c r="E98" s="54" t="str">
        <f>Hoja1!AF129</f>
        <v/>
      </c>
      <c r="F98" s="54" t="str">
        <f>Hoja1!AG129</f>
        <v/>
      </c>
    </row>
  </sheetData>
  <sheetProtection algorithmName="SHA-512" hashValue="tZ+h2wi/D+ig6F1CDlQib7RTtxi7tnV83PpfFjHsfSEEappbSju/xPiDUmORLUGv6y8urR6IOJnsa/rtXXQYXA==" saltValue="SsKyQXecrk6dZRiSPNYQYg==" spinCount="100000" sheet="1" objects="1" scenarios="1" selectLockedCells="1"/>
  <mergeCells count="4">
    <mergeCell ref="C5:C6"/>
    <mergeCell ref="F5:F6"/>
    <mergeCell ref="A1:E1"/>
    <mergeCell ref="A2:E3"/>
  </mergeCells>
  <phoneticPr fontId="5" type="noConversion"/>
  <conditionalFormatting sqref="A9:F98">
    <cfRule type="expression" dxfId="3" priority="6" stopIfTrue="1">
      <formula>LEFT($A9,9)="ACTIVIDAD"</formula>
    </cfRule>
  </conditionalFormatting>
  <printOptions horizontalCentered="1"/>
  <pageMargins left="0.39370078740157483" right="0.39370078740157483" top="0.59055118110236227" bottom="0.78740157480314965" header="0.39370078740157483" footer="0.39370078740157483"/>
  <pageSetup paperSize="9" scale="67" fitToHeight="2" orientation="portrait" r:id="rId1"/>
  <headerFooter>
    <oddFooter>&amp;L&amp;G&amp;C&amp;8&amp;A
Pág &amp;P de &amp;N&amp;R&amp;"-,Negrita"&amp;9Fondo Europeo de Desarrollo Regional&amp;"-,Normal"
Una manera de hacer Europa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8D78-10D7-483B-BBAD-1704FE1251D3}">
  <sheetPr>
    <tabColor rgb="FFFDCC99"/>
  </sheetPr>
  <dimension ref="A1:IC261"/>
  <sheetViews>
    <sheetView showGridLines="0" zoomScaleNormal="100" workbookViewId="0">
      <selection activeCell="P14" sqref="P14"/>
    </sheetView>
  </sheetViews>
  <sheetFormatPr baseColWidth="10" defaultColWidth="11.5703125" defaultRowHeight="14.25" x14ac:dyDescent="0.25"/>
  <cols>
    <col min="1" max="2" width="5.7109375" style="59" customWidth="1"/>
    <col min="3" max="14" width="7.7109375" style="59" customWidth="1"/>
    <col min="15" max="15" width="14.140625" style="58" bestFit="1" customWidth="1"/>
    <col min="16" max="16" width="11.5703125" style="58"/>
    <col min="17" max="16384" width="11.5703125" style="59"/>
  </cols>
  <sheetData>
    <row r="1" spans="1:16" ht="15" customHeight="1" x14ac:dyDescent="0.25">
      <c r="A1" s="58"/>
      <c r="B1" s="58"/>
      <c r="C1" s="58"/>
      <c r="D1" s="58"/>
      <c r="E1" s="58"/>
      <c r="F1" s="58"/>
      <c r="G1" s="58"/>
      <c r="H1" s="58"/>
      <c r="I1" s="58"/>
      <c r="J1" s="58"/>
      <c r="K1" s="58"/>
      <c r="L1" s="58"/>
      <c r="M1" s="58"/>
      <c r="N1" s="58"/>
    </row>
    <row r="2" spans="1:16" ht="15" customHeight="1" x14ac:dyDescent="0.25">
      <c r="A2" s="58"/>
      <c r="B2" s="58"/>
      <c r="C2" s="58"/>
      <c r="D2" s="58"/>
      <c r="E2" s="58"/>
      <c r="F2" s="58"/>
      <c r="G2" s="58"/>
      <c r="H2" s="58"/>
      <c r="I2" s="58"/>
      <c r="J2" s="58"/>
      <c r="K2" s="58"/>
      <c r="L2" s="58"/>
      <c r="M2" s="58"/>
      <c r="N2" s="58"/>
    </row>
    <row r="3" spans="1:16" ht="15" customHeight="1" x14ac:dyDescent="0.25">
      <c r="A3" s="58"/>
      <c r="B3" s="58"/>
      <c r="C3" s="58"/>
      <c r="D3" s="58"/>
      <c r="E3" s="58"/>
      <c r="F3" s="58"/>
      <c r="G3" s="58"/>
      <c r="H3" s="58"/>
      <c r="I3" s="58"/>
      <c r="J3" s="58"/>
      <c r="K3" s="58"/>
      <c r="L3" s="58"/>
      <c r="M3" s="58"/>
      <c r="N3" s="58"/>
    </row>
    <row r="4" spans="1:16" ht="15" customHeight="1" x14ac:dyDescent="0.25">
      <c r="A4" s="58"/>
      <c r="B4" s="58"/>
      <c r="C4" s="58"/>
      <c r="D4" s="58"/>
      <c r="E4" s="58"/>
      <c r="F4" s="58"/>
      <c r="G4" s="58"/>
      <c r="H4" s="58"/>
      <c r="I4" s="58"/>
      <c r="J4" s="58"/>
      <c r="K4" s="58"/>
      <c r="L4" s="58"/>
      <c r="M4" s="58"/>
      <c r="N4" s="58"/>
    </row>
    <row r="5" spans="1:16" ht="15" customHeight="1" thickBot="1" x14ac:dyDescent="0.3">
      <c r="A5" s="58"/>
      <c r="B5" s="58"/>
      <c r="C5" s="58"/>
      <c r="D5" s="58"/>
      <c r="E5" s="58"/>
      <c r="F5" s="58"/>
      <c r="G5" s="58"/>
      <c r="H5" s="58"/>
      <c r="I5" s="58"/>
      <c r="J5" s="58"/>
      <c r="K5" s="58"/>
      <c r="L5" s="58"/>
      <c r="M5" s="58"/>
      <c r="N5" s="58"/>
    </row>
    <row r="6" spans="1:16" ht="15" customHeight="1" x14ac:dyDescent="0.25">
      <c r="A6" s="183" t="str">
        <f>CONCATENATE("RESUMEN ECONÓMICO DE ",Hoja1!C1)</f>
        <v>RESUMEN ECONÓMICO DE SOLICITUD DE AYUDA AL PROGRAMA RIS3MUR COVID-19 PARA LA REACTIVACIÓN EMPRESARIAL A TRAVÉS DE LA INNOVACIÓN TECNOLÓGICA</v>
      </c>
      <c r="B6" s="184"/>
      <c r="C6" s="184"/>
      <c r="D6" s="184"/>
      <c r="E6" s="184"/>
      <c r="F6" s="184"/>
      <c r="G6" s="184"/>
      <c r="H6" s="184"/>
      <c r="I6" s="184"/>
      <c r="J6" s="184"/>
      <c r="K6" s="184"/>
      <c r="L6" s="184"/>
      <c r="M6" s="184"/>
      <c r="N6" s="185"/>
    </row>
    <row r="7" spans="1:16" ht="15" customHeight="1" x14ac:dyDescent="0.25">
      <c r="A7" s="186"/>
      <c r="B7" s="187"/>
      <c r="C7" s="187"/>
      <c r="D7" s="187"/>
      <c r="E7" s="187"/>
      <c r="F7" s="187"/>
      <c r="G7" s="187"/>
      <c r="H7" s="187"/>
      <c r="I7" s="187"/>
      <c r="J7" s="187"/>
      <c r="K7" s="187"/>
      <c r="L7" s="187"/>
      <c r="M7" s="187"/>
      <c r="N7" s="188"/>
      <c r="P7" s="60"/>
    </row>
    <row r="8" spans="1:16" ht="15" customHeight="1" x14ac:dyDescent="0.25">
      <c r="A8" s="186"/>
      <c r="B8" s="187"/>
      <c r="C8" s="187"/>
      <c r="D8" s="187"/>
      <c r="E8" s="187"/>
      <c r="F8" s="187"/>
      <c r="G8" s="187"/>
      <c r="H8" s="187"/>
      <c r="I8" s="187"/>
      <c r="J8" s="187"/>
      <c r="K8" s="187"/>
      <c r="L8" s="187"/>
      <c r="M8" s="187"/>
      <c r="N8" s="188"/>
      <c r="P8" s="60"/>
    </row>
    <row r="9" spans="1:16" ht="15" customHeight="1" x14ac:dyDescent="0.25">
      <c r="A9" s="186"/>
      <c r="B9" s="187"/>
      <c r="C9" s="187"/>
      <c r="D9" s="187"/>
      <c r="E9" s="187"/>
      <c r="F9" s="187"/>
      <c r="G9" s="187"/>
      <c r="H9" s="187"/>
      <c r="I9" s="187"/>
      <c r="J9" s="187"/>
      <c r="K9" s="187"/>
      <c r="L9" s="187"/>
      <c r="M9" s="187"/>
      <c r="N9" s="188"/>
      <c r="P9" s="60"/>
    </row>
    <row r="10" spans="1:16" ht="15" customHeight="1" thickBot="1" x14ac:dyDescent="0.3">
      <c r="A10" s="189"/>
      <c r="B10" s="190"/>
      <c r="C10" s="190"/>
      <c r="D10" s="190"/>
      <c r="E10" s="190"/>
      <c r="F10" s="190"/>
      <c r="G10" s="190"/>
      <c r="H10" s="190"/>
      <c r="I10" s="190"/>
      <c r="J10" s="190"/>
      <c r="K10" s="190"/>
      <c r="L10" s="190"/>
      <c r="M10" s="190"/>
      <c r="N10" s="191"/>
    </row>
    <row r="11" spans="1:16" ht="15" customHeight="1" thickBot="1" x14ac:dyDescent="0.3">
      <c r="A11" s="58"/>
      <c r="B11" s="58"/>
      <c r="C11" s="58"/>
      <c r="D11" s="58"/>
      <c r="E11" s="58"/>
      <c r="F11" s="58"/>
      <c r="G11" s="58"/>
      <c r="H11" s="58"/>
      <c r="I11" s="58"/>
      <c r="J11" s="58"/>
      <c r="K11" s="58"/>
      <c r="L11" s="58"/>
      <c r="M11" s="58"/>
      <c r="N11" s="58"/>
    </row>
    <row r="12" spans="1:16" ht="20.100000000000001" customHeight="1" thickBot="1" x14ac:dyDescent="0.3">
      <c r="A12" s="192" t="str">
        <f>CONCATENATE("CONVOCATORIA ",Hoja1!D3)</f>
        <v>CONVOCATORIA 2020</v>
      </c>
      <c r="B12" s="193"/>
      <c r="C12" s="193"/>
      <c r="D12" s="193"/>
      <c r="E12" s="193"/>
      <c r="F12" s="193"/>
      <c r="G12" s="193"/>
      <c r="H12" s="193"/>
      <c r="I12" s="193"/>
      <c r="J12" s="193"/>
      <c r="K12" s="193"/>
      <c r="L12" s="193"/>
      <c r="M12" s="193"/>
      <c r="N12" s="194"/>
    </row>
    <row r="13" spans="1:16" ht="15" customHeight="1" x14ac:dyDescent="0.25">
      <c r="A13" s="58"/>
      <c r="B13" s="58"/>
      <c r="C13" s="58"/>
      <c r="D13" s="58"/>
      <c r="E13" s="58"/>
      <c r="F13" s="58"/>
      <c r="G13" s="58"/>
      <c r="H13" s="58"/>
      <c r="I13" s="58"/>
      <c r="J13" s="58"/>
      <c r="K13" s="58"/>
      <c r="L13" s="58"/>
      <c r="M13" s="58"/>
      <c r="N13" s="58"/>
      <c r="P13" s="60"/>
    </row>
    <row r="14" spans="1:16" ht="15" customHeight="1" thickBot="1" x14ac:dyDescent="0.3">
      <c r="A14" s="58"/>
      <c r="B14" s="58"/>
      <c r="C14" s="58"/>
      <c r="D14" s="58"/>
      <c r="E14" s="58"/>
      <c r="F14" s="58"/>
      <c r="G14" s="58"/>
      <c r="H14" s="58"/>
      <c r="I14" s="58"/>
      <c r="J14" s="58"/>
      <c r="K14" s="58"/>
      <c r="L14" s="58"/>
      <c r="M14" s="58"/>
      <c r="N14" s="58"/>
    </row>
    <row r="15" spans="1:16" s="58" customFormat="1" ht="20.100000000000001" customHeight="1" thickBot="1" x14ac:dyDescent="0.3">
      <c r="A15" s="213" t="s">
        <v>448</v>
      </c>
      <c r="B15" s="214"/>
      <c r="C15" s="214"/>
      <c r="D15" s="214"/>
      <c r="E15" s="214"/>
      <c r="F15" s="214"/>
      <c r="G15" s="214"/>
      <c r="H15" s="214"/>
      <c r="I15" s="214"/>
      <c r="J15" s="214"/>
      <c r="K15" s="214"/>
      <c r="L15" s="214"/>
      <c r="M15" s="214"/>
      <c r="N15" s="215"/>
    </row>
    <row r="16" spans="1:16" s="58" customFormat="1" ht="15" customHeight="1" thickBot="1" x14ac:dyDescent="0.3"/>
    <row r="17" spans="1:237" s="58" customFormat="1" ht="15" customHeight="1" thickBot="1" x14ac:dyDescent="0.3">
      <c r="A17" s="177" t="s">
        <v>191</v>
      </c>
      <c r="B17" s="178"/>
      <c r="C17" s="179"/>
      <c r="D17" s="420">
        <f>'DATOS SOLICITANTE'!D17</f>
        <v>0</v>
      </c>
      <c r="E17" s="420"/>
      <c r="F17" s="420"/>
      <c r="G17" s="420"/>
      <c r="H17" s="420"/>
      <c r="I17" s="420"/>
      <c r="J17" s="420"/>
      <c r="K17" s="420"/>
      <c r="L17" s="420"/>
      <c r="M17" s="420"/>
      <c r="N17" s="421"/>
      <c r="IC17" s="61"/>
    </row>
    <row r="18" spans="1:237" s="58" customFormat="1" ht="15" customHeight="1" thickBot="1" x14ac:dyDescent="0.3">
      <c r="A18" s="62"/>
      <c r="B18" s="62"/>
      <c r="C18" s="62"/>
      <c r="D18" s="62"/>
      <c r="E18" s="62"/>
      <c r="F18" s="62"/>
      <c r="IC18" s="61"/>
    </row>
    <row r="19" spans="1:237" s="58" customFormat="1" ht="15" customHeight="1" x14ac:dyDescent="0.25">
      <c r="A19" s="216" t="s">
        <v>8</v>
      </c>
      <c r="B19" s="217"/>
      <c r="C19" s="218"/>
      <c r="D19" s="422">
        <f>'DATOS SOLICITANTE'!D19</f>
        <v>0</v>
      </c>
      <c r="E19" s="422"/>
      <c r="F19" s="422"/>
      <c r="G19" s="422"/>
      <c r="H19" s="422"/>
      <c r="I19" s="422"/>
      <c r="J19" s="422"/>
      <c r="K19" s="422"/>
      <c r="L19" s="422"/>
      <c r="M19" s="422"/>
      <c r="N19" s="423"/>
    </row>
    <row r="20" spans="1:237" s="58" customFormat="1" ht="15" customHeight="1" thickBot="1" x14ac:dyDescent="0.3">
      <c r="A20" s="219"/>
      <c r="B20" s="220"/>
      <c r="C20" s="221"/>
      <c r="D20" s="424"/>
      <c r="E20" s="424"/>
      <c r="F20" s="424"/>
      <c r="G20" s="424"/>
      <c r="H20" s="424"/>
      <c r="I20" s="424"/>
      <c r="J20" s="424"/>
      <c r="K20" s="424"/>
      <c r="L20" s="424"/>
      <c r="M20" s="424"/>
      <c r="N20" s="425"/>
    </row>
    <row r="21" spans="1:237" ht="15" customHeight="1" thickBot="1" x14ac:dyDescent="0.3">
      <c r="A21" s="58"/>
      <c r="B21" s="58"/>
      <c r="C21" s="58"/>
      <c r="D21" s="58"/>
      <c r="E21" s="58"/>
      <c r="F21" s="58"/>
      <c r="G21" s="58"/>
      <c r="H21" s="58"/>
      <c r="I21" s="58"/>
      <c r="J21" s="58"/>
      <c r="K21" s="58"/>
      <c r="L21" s="58"/>
      <c r="M21" s="58"/>
      <c r="N21" s="58"/>
    </row>
    <row r="22" spans="1:237" s="58" customFormat="1" ht="15" customHeight="1" thickBot="1" x14ac:dyDescent="0.3">
      <c r="A22" s="177" t="s">
        <v>190</v>
      </c>
      <c r="B22" s="178"/>
      <c r="C22" s="179"/>
      <c r="D22" s="420">
        <f>'DATOS SOLICITANTE'!D22</f>
        <v>0</v>
      </c>
      <c r="E22" s="420"/>
      <c r="F22" s="420"/>
      <c r="G22" s="420"/>
      <c r="H22" s="420"/>
      <c r="I22" s="420"/>
      <c r="J22" s="420"/>
      <c r="K22" s="420"/>
      <c r="L22" s="420"/>
      <c r="M22" s="420"/>
      <c r="N22" s="421"/>
      <c r="IC22" s="61"/>
    </row>
    <row r="23" spans="1:237" ht="15" customHeight="1" x14ac:dyDescent="0.25">
      <c r="A23" s="58"/>
      <c r="B23" s="58"/>
      <c r="C23" s="58"/>
      <c r="I23" s="58"/>
    </row>
    <row r="24" spans="1:237" ht="15" customHeight="1" thickBot="1" x14ac:dyDescent="0.3">
      <c r="A24" s="58"/>
      <c r="B24" s="58"/>
      <c r="C24" s="58"/>
      <c r="I24" s="58"/>
    </row>
    <row r="25" spans="1:237" s="58" customFormat="1" ht="20.100000000000001" customHeight="1" thickBot="1" x14ac:dyDescent="0.3">
      <c r="A25" s="213" t="s">
        <v>453</v>
      </c>
      <c r="B25" s="214"/>
      <c r="C25" s="214"/>
      <c r="D25" s="214"/>
      <c r="E25" s="214"/>
      <c r="F25" s="214"/>
      <c r="G25" s="214"/>
      <c r="H25" s="214"/>
      <c r="I25" s="214"/>
      <c r="J25" s="214"/>
      <c r="K25" s="214"/>
      <c r="L25" s="214"/>
      <c r="M25" s="214"/>
      <c r="N25" s="215"/>
      <c r="Q25" s="59"/>
      <c r="R25" s="59"/>
      <c r="S25" s="59"/>
      <c r="T25" s="59"/>
      <c r="U25" s="59"/>
      <c r="V25" s="59"/>
      <c r="W25" s="59"/>
    </row>
    <row r="26" spans="1:237" ht="15" customHeight="1" thickBot="1" x14ac:dyDescent="0.3">
      <c r="A26" s="58"/>
      <c r="B26" s="58"/>
      <c r="C26" s="58"/>
      <c r="I26" s="58"/>
    </row>
    <row r="27" spans="1:237" ht="15" customHeight="1" thickBot="1" x14ac:dyDescent="0.3">
      <c r="A27" s="257" t="s">
        <v>467</v>
      </c>
      <c r="B27" s="258"/>
      <c r="C27" s="258"/>
      <c r="D27" s="258"/>
      <c r="E27" s="258"/>
      <c r="F27" s="258"/>
      <c r="G27" s="258"/>
      <c r="H27" s="258"/>
      <c r="I27" s="258"/>
      <c r="J27" s="258"/>
      <c r="K27" s="259"/>
      <c r="M27" s="276">
        <f>SUM(J30:K39)</f>
        <v>0</v>
      </c>
      <c r="N27" s="277"/>
      <c r="O27" s="126"/>
    </row>
    <row r="28" spans="1:237" ht="15" customHeight="1" thickBot="1" x14ac:dyDescent="0.3">
      <c r="A28" s="58"/>
      <c r="B28" s="58"/>
      <c r="C28" s="58"/>
      <c r="I28" s="58"/>
    </row>
    <row r="29" spans="1:237" ht="15" customHeight="1" thickBot="1" x14ac:dyDescent="0.3">
      <c r="A29" s="58"/>
      <c r="B29" s="58"/>
      <c r="C29" s="428" t="s">
        <v>165</v>
      </c>
      <c r="D29" s="429"/>
      <c r="E29" s="429"/>
      <c r="F29" s="429"/>
      <c r="G29" s="430"/>
      <c r="H29" s="426" t="s">
        <v>167</v>
      </c>
      <c r="I29" s="427"/>
      <c r="J29" s="177" t="s">
        <v>14</v>
      </c>
      <c r="K29" s="179"/>
    </row>
    <row r="30" spans="1:237" ht="15" customHeight="1" thickBot="1" x14ac:dyDescent="0.3">
      <c r="A30" s="58"/>
      <c r="B30" s="127" t="s">
        <v>468</v>
      </c>
      <c r="C30" s="433" t="str">
        <f>CONCATENATE(PERSONAL!B13," ",PERSONAL!C13)</f>
        <v xml:space="preserve"> </v>
      </c>
      <c r="D30" s="434"/>
      <c r="E30" s="434"/>
      <c r="F30" s="434"/>
      <c r="G30" s="128" t="str">
        <f>PERSONAL!F13</f>
        <v/>
      </c>
      <c r="H30" s="431" t="str">
        <f>IF(G30="","",SUMIF(Hoja1!$C$270:$C$769,'PRESUPUESTO PROYECTO'!G30,Hoja1!$D$270:$D$769))</f>
        <v/>
      </c>
      <c r="I30" s="432"/>
      <c r="J30" s="431" t="str">
        <f>IF(G30="","",SUMIF(Hoja1!$C$270:$C$769,'PRESUPUESTO PROYECTO'!G30,Hoja1!$E$270:$E$769))</f>
        <v/>
      </c>
      <c r="K30" s="432"/>
    </row>
    <row r="31" spans="1:237" ht="15" customHeight="1" thickBot="1" x14ac:dyDescent="0.3">
      <c r="A31" s="58"/>
      <c r="B31" s="127" t="s">
        <v>469</v>
      </c>
      <c r="C31" s="433" t="str">
        <f>CONCATENATE(PERSONAL!B14," ",PERSONAL!C14)</f>
        <v xml:space="preserve"> </v>
      </c>
      <c r="D31" s="434"/>
      <c r="E31" s="434"/>
      <c r="F31" s="434"/>
      <c r="G31" s="128" t="str">
        <f>PERSONAL!F14</f>
        <v/>
      </c>
      <c r="H31" s="431" t="str">
        <f>IF(G31="","",SUMIF(Hoja1!$C$270:$C$769,'PRESUPUESTO PROYECTO'!G31,Hoja1!$D$270:$D$769))</f>
        <v/>
      </c>
      <c r="I31" s="432"/>
      <c r="J31" s="431" t="str">
        <f>IF(G31="","",SUMIF(Hoja1!$C$270:$C$769,'PRESUPUESTO PROYECTO'!G31,Hoja1!$E$270:$E$769))</f>
        <v/>
      </c>
      <c r="K31" s="432"/>
    </row>
    <row r="32" spans="1:237" ht="15" customHeight="1" thickBot="1" x14ac:dyDescent="0.3">
      <c r="A32" s="58"/>
      <c r="B32" s="127" t="s">
        <v>470</v>
      </c>
      <c r="C32" s="433" t="str">
        <f>CONCATENATE(PERSONAL!B15," ",PERSONAL!C15)</f>
        <v xml:space="preserve"> </v>
      </c>
      <c r="D32" s="434"/>
      <c r="E32" s="434"/>
      <c r="F32" s="434"/>
      <c r="G32" s="128" t="str">
        <f>PERSONAL!F15</f>
        <v/>
      </c>
      <c r="H32" s="431" t="str">
        <f>IF(G32="","",SUMIF(Hoja1!$C$270:$C$769,'PRESUPUESTO PROYECTO'!G32,Hoja1!$D$270:$D$769))</f>
        <v/>
      </c>
      <c r="I32" s="432"/>
      <c r="J32" s="431" t="str">
        <f>IF(G32="","",SUMIF(Hoja1!$C$270:$C$769,'PRESUPUESTO PROYECTO'!G32,Hoja1!$E$270:$E$769))</f>
        <v/>
      </c>
      <c r="K32" s="432"/>
    </row>
    <row r="33" spans="1:15" ht="15" customHeight="1" thickBot="1" x14ac:dyDescent="0.3">
      <c r="A33" s="58"/>
      <c r="B33" s="127" t="s">
        <v>471</v>
      </c>
      <c r="C33" s="433" t="str">
        <f>CONCATENATE(PERSONAL!B16," ",PERSONAL!C16)</f>
        <v xml:space="preserve"> </v>
      </c>
      <c r="D33" s="434"/>
      <c r="E33" s="434"/>
      <c r="F33" s="434"/>
      <c r="G33" s="128" t="str">
        <f>PERSONAL!F16</f>
        <v/>
      </c>
      <c r="H33" s="431" t="str">
        <f>IF(G33="","",SUMIF(Hoja1!$C$270:$C$769,'PRESUPUESTO PROYECTO'!G33,Hoja1!$D$270:$D$769))</f>
        <v/>
      </c>
      <c r="I33" s="432"/>
      <c r="J33" s="431" t="str">
        <f>IF(G33="","",SUMIF(Hoja1!$C$270:$C$769,'PRESUPUESTO PROYECTO'!G33,Hoja1!$E$270:$E$769))</f>
        <v/>
      </c>
      <c r="K33" s="432"/>
    </row>
    <row r="34" spans="1:15" ht="15" customHeight="1" thickBot="1" x14ac:dyDescent="0.3">
      <c r="A34" s="58"/>
      <c r="B34" s="127" t="s">
        <v>472</v>
      </c>
      <c r="C34" s="433" t="str">
        <f>CONCATENATE(PERSONAL!B17," ",PERSONAL!C17)</f>
        <v xml:space="preserve"> </v>
      </c>
      <c r="D34" s="434"/>
      <c r="E34" s="434"/>
      <c r="F34" s="434"/>
      <c r="G34" s="128" t="str">
        <f>PERSONAL!F17</f>
        <v/>
      </c>
      <c r="H34" s="431" t="str">
        <f>IF(G34="","",SUMIF(Hoja1!$C$270:$C$769,'PRESUPUESTO PROYECTO'!G34,Hoja1!$D$270:$D$769))</f>
        <v/>
      </c>
      <c r="I34" s="432"/>
      <c r="J34" s="431" t="str">
        <f>IF(G34="","",SUMIF(Hoja1!$C$270:$C$769,'PRESUPUESTO PROYECTO'!G34,Hoja1!$E$270:$E$769))</f>
        <v/>
      </c>
      <c r="K34" s="432"/>
    </row>
    <row r="35" spans="1:15" ht="15" customHeight="1" thickBot="1" x14ac:dyDescent="0.3">
      <c r="A35" s="58"/>
      <c r="B35" s="127" t="s">
        <v>473</v>
      </c>
      <c r="C35" s="433" t="str">
        <f>CONCATENATE(PERSONAL!B18," ",PERSONAL!C18)</f>
        <v xml:space="preserve"> </v>
      </c>
      <c r="D35" s="434"/>
      <c r="E35" s="434"/>
      <c r="F35" s="434"/>
      <c r="G35" s="128" t="str">
        <f>PERSONAL!F18</f>
        <v/>
      </c>
      <c r="H35" s="431" t="str">
        <f>IF(G35="","",SUMIF(Hoja1!$C$270:$C$769,'PRESUPUESTO PROYECTO'!G35,Hoja1!$D$270:$D$769))</f>
        <v/>
      </c>
      <c r="I35" s="432"/>
      <c r="J35" s="431" t="str">
        <f>IF(G35="","",SUMIF(Hoja1!$C$270:$C$769,'PRESUPUESTO PROYECTO'!G35,Hoja1!$E$270:$E$769))</f>
        <v/>
      </c>
      <c r="K35" s="432"/>
    </row>
    <row r="36" spans="1:15" ht="15" customHeight="1" thickBot="1" x14ac:dyDescent="0.3">
      <c r="A36" s="58"/>
      <c r="B36" s="127" t="s">
        <v>474</v>
      </c>
      <c r="C36" s="433" t="str">
        <f>CONCATENATE(PERSONAL!B19," ",PERSONAL!C19)</f>
        <v xml:space="preserve"> </v>
      </c>
      <c r="D36" s="434"/>
      <c r="E36" s="434"/>
      <c r="F36" s="434"/>
      <c r="G36" s="128" t="str">
        <f>PERSONAL!F19</f>
        <v/>
      </c>
      <c r="H36" s="431" t="str">
        <f>IF(G36="","",SUMIF(Hoja1!$C$270:$C$769,'PRESUPUESTO PROYECTO'!G36,Hoja1!$D$270:$D$769))</f>
        <v/>
      </c>
      <c r="I36" s="432"/>
      <c r="J36" s="431" t="str">
        <f>IF(G36="","",SUMIF(Hoja1!$C$270:$C$769,'PRESUPUESTO PROYECTO'!G36,Hoja1!$E$270:$E$769))</f>
        <v/>
      </c>
      <c r="K36" s="432"/>
    </row>
    <row r="37" spans="1:15" ht="15" customHeight="1" thickBot="1" x14ac:dyDescent="0.3">
      <c r="A37" s="58"/>
      <c r="B37" s="127" t="s">
        <v>475</v>
      </c>
      <c r="C37" s="433" t="str">
        <f>CONCATENATE(PERSONAL!B20," ",PERSONAL!C20)</f>
        <v xml:space="preserve"> </v>
      </c>
      <c r="D37" s="434"/>
      <c r="E37" s="434"/>
      <c r="F37" s="434"/>
      <c r="G37" s="128" t="str">
        <f>PERSONAL!F20</f>
        <v/>
      </c>
      <c r="H37" s="431" t="str">
        <f>IF(G37="","",SUMIF(Hoja1!$C$270:$C$769,'PRESUPUESTO PROYECTO'!G37,Hoja1!$D$270:$D$769))</f>
        <v/>
      </c>
      <c r="I37" s="432"/>
      <c r="J37" s="431" t="str">
        <f>IF(G37="","",SUMIF(Hoja1!$C$270:$C$769,'PRESUPUESTO PROYECTO'!G37,Hoja1!$E$270:$E$769))</f>
        <v/>
      </c>
      <c r="K37" s="432"/>
    </row>
    <row r="38" spans="1:15" ht="15" customHeight="1" thickBot="1" x14ac:dyDescent="0.3">
      <c r="A38" s="58"/>
      <c r="B38" s="127" t="s">
        <v>476</v>
      </c>
      <c r="C38" s="433" t="str">
        <f>CONCATENATE(PERSONAL!B21," ",PERSONAL!C21)</f>
        <v xml:space="preserve"> </v>
      </c>
      <c r="D38" s="434"/>
      <c r="E38" s="434"/>
      <c r="F38" s="434"/>
      <c r="G38" s="128" t="str">
        <f>PERSONAL!F21</f>
        <v/>
      </c>
      <c r="H38" s="431" t="str">
        <f>IF(G38="","",SUMIF(Hoja1!$C$270:$C$769,'PRESUPUESTO PROYECTO'!G38,Hoja1!$D$270:$D$769))</f>
        <v/>
      </c>
      <c r="I38" s="432"/>
      <c r="J38" s="431" t="str">
        <f>IF(G38="","",SUMIF(Hoja1!$C$270:$C$769,'PRESUPUESTO PROYECTO'!G38,Hoja1!$E$270:$E$769))</f>
        <v/>
      </c>
      <c r="K38" s="432"/>
    </row>
    <row r="39" spans="1:15" ht="15" customHeight="1" thickBot="1" x14ac:dyDescent="0.3">
      <c r="A39" s="58"/>
      <c r="B39" s="127" t="s">
        <v>477</v>
      </c>
      <c r="C39" s="433" t="str">
        <f>CONCATENATE(PERSONAL!B22," ",PERSONAL!C22)</f>
        <v xml:space="preserve"> </v>
      </c>
      <c r="D39" s="434"/>
      <c r="E39" s="434"/>
      <c r="F39" s="434"/>
      <c r="G39" s="128" t="str">
        <f>PERSONAL!F22</f>
        <v/>
      </c>
      <c r="H39" s="431" t="str">
        <f>IF(G39="","",SUMIF(Hoja1!$C$270:$C$769,'PRESUPUESTO PROYECTO'!G39,Hoja1!$D$270:$D$769))</f>
        <v/>
      </c>
      <c r="I39" s="432"/>
      <c r="J39" s="431" t="str">
        <f>IF(G39="","",SUMIF(Hoja1!$C$270:$C$769,'PRESUPUESTO PROYECTO'!G39,Hoja1!$E$270:$E$769))</f>
        <v/>
      </c>
      <c r="K39" s="432"/>
    </row>
    <row r="40" spans="1:15" ht="15" customHeight="1" thickBot="1" x14ac:dyDescent="0.3">
      <c r="A40" s="58"/>
      <c r="B40" s="58"/>
      <c r="C40" s="58"/>
      <c r="I40" s="58"/>
    </row>
    <row r="41" spans="1:15" ht="15" customHeight="1" thickBot="1" x14ac:dyDescent="0.3">
      <c r="A41" s="257" t="s">
        <v>978</v>
      </c>
      <c r="B41" s="258"/>
      <c r="C41" s="258"/>
      <c r="D41" s="258"/>
      <c r="E41" s="258"/>
      <c r="F41" s="258"/>
      <c r="G41" s="258"/>
      <c r="H41" s="258"/>
      <c r="I41" s="258"/>
      <c r="J41" s="258"/>
      <c r="K41" s="259"/>
      <c r="M41" s="276">
        <f>ROUND(M27*Hoja1!D12/100,2)</f>
        <v>0</v>
      </c>
      <c r="N41" s="277"/>
      <c r="O41" s="126"/>
    </row>
    <row r="42" spans="1:15" ht="15" customHeight="1" thickBot="1" x14ac:dyDescent="0.3">
      <c r="A42" s="58"/>
      <c r="B42" s="58"/>
      <c r="C42" s="58"/>
      <c r="I42" s="58"/>
    </row>
    <row r="43" spans="1:15" ht="15" customHeight="1" thickBot="1" x14ac:dyDescent="0.3">
      <c r="A43" s="257" t="s">
        <v>982</v>
      </c>
      <c r="B43" s="258"/>
      <c r="C43" s="258"/>
      <c r="D43" s="258"/>
      <c r="E43" s="258"/>
      <c r="F43" s="258"/>
      <c r="G43" s="258"/>
      <c r="H43" s="258"/>
      <c r="I43" s="258"/>
      <c r="J43" s="258"/>
      <c r="K43" s="259"/>
      <c r="M43" s="276">
        <f>SUM(Hoja1!C56:L56)+SUM(Hoja1!C52:L52)</f>
        <v>0</v>
      </c>
      <c r="N43" s="277"/>
    </row>
    <row r="44" spans="1:15" ht="15" customHeight="1" thickBot="1" x14ac:dyDescent="0.3">
      <c r="A44" s="58"/>
      <c r="B44" s="58"/>
      <c r="C44" s="58"/>
      <c r="I44" s="58"/>
    </row>
    <row r="45" spans="1:15" ht="15" customHeight="1" thickBot="1" x14ac:dyDescent="0.3">
      <c r="A45" s="257" t="s">
        <v>449</v>
      </c>
      <c r="B45" s="258"/>
      <c r="C45" s="258"/>
      <c r="D45" s="258"/>
      <c r="E45" s="258"/>
      <c r="F45" s="258"/>
      <c r="G45" s="258"/>
      <c r="H45" s="258"/>
      <c r="I45" s="258"/>
      <c r="J45" s="258"/>
      <c r="K45" s="259"/>
      <c r="L45" s="58"/>
      <c r="M45" s="276">
        <f>'OTROS GASTOS'!N12</f>
        <v>0</v>
      </c>
      <c r="N45" s="277"/>
    </row>
    <row r="46" spans="1:15" ht="15" customHeight="1" thickBot="1" x14ac:dyDescent="0.3">
      <c r="A46" s="58"/>
      <c r="B46" s="58"/>
      <c r="C46" s="58"/>
      <c r="I46" s="58"/>
    </row>
    <row r="47" spans="1:15" ht="15" customHeight="1" thickBot="1" x14ac:dyDescent="0.3">
      <c r="A47" s="257" t="s">
        <v>979</v>
      </c>
      <c r="B47" s="258"/>
      <c r="C47" s="258"/>
      <c r="D47" s="258"/>
      <c r="E47" s="258"/>
      <c r="F47" s="258"/>
      <c r="G47" s="258"/>
      <c r="H47" s="258"/>
      <c r="I47" s="258"/>
      <c r="J47" s="258"/>
      <c r="K47" s="259"/>
      <c r="L47" s="58"/>
      <c r="M47" s="276">
        <f>'OTROS GASTOS'!N8</f>
        <v>0</v>
      </c>
      <c r="N47" s="277"/>
    </row>
    <row r="48" spans="1:15" ht="15" customHeight="1" thickBot="1" x14ac:dyDescent="0.3">
      <c r="A48" s="58"/>
      <c r="B48" s="58"/>
      <c r="C48" s="58"/>
      <c r="D48" s="58"/>
      <c r="E48" s="58"/>
      <c r="F48" s="58"/>
      <c r="G48" s="58"/>
      <c r="H48" s="58"/>
      <c r="I48" s="58"/>
      <c r="J48" s="58"/>
      <c r="K48" s="58"/>
      <c r="L48" s="58"/>
      <c r="M48" s="58"/>
      <c r="N48" s="58"/>
    </row>
    <row r="49" spans="1:16" ht="15" customHeight="1" thickBot="1" x14ac:dyDescent="0.3">
      <c r="A49" s="257" t="s">
        <v>980</v>
      </c>
      <c r="B49" s="258"/>
      <c r="C49" s="258"/>
      <c r="D49" s="258"/>
      <c r="E49" s="258"/>
      <c r="F49" s="258"/>
      <c r="G49" s="258"/>
      <c r="H49" s="258"/>
      <c r="I49" s="258"/>
      <c r="J49" s="258"/>
      <c r="K49" s="259"/>
      <c r="L49" s="58"/>
      <c r="M49" s="276">
        <f>'OTROS GASTOS'!N10</f>
        <v>0</v>
      </c>
      <c r="N49" s="277"/>
    </row>
    <row r="50" spans="1:16" ht="15" customHeight="1" x14ac:dyDescent="0.25">
      <c r="A50" s="58"/>
      <c r="B50" s="58"/>
      <c r="C50" s="58"/>
      <c r="D50" s="58"/>
      <c r="E50" s="58"/>
      <c r="F50" s="58"/>
      <c r="G50" s="58"/>
      <c r="H50" s="58"/>
      <c r="I50" s="58"/>
      <c r="J50" s="58"/>
      <c r="K50" s="58"/>
      <c r="L50" s="58"/>
      <c r="M50" s="58"/>
      <c r="N50" s="58"/>
    </row>
    <row r="51" spans="1:16" ht="15" customHeight="1" thickBot="1" x14ac:dyDescent="0.3">
      <c r="A51" s="58"/>
      <c r="B51" s="58"/>
      <c r="C51" s="58"/>
      <c r="I51" s="58"/>
    </row>
    <row r="52" spans="1:16" s="129" customFormat="1" ht="20.100000000000001" customHeight="1" thickBot="1" x14ac:dyDescent="0.3">
      <c r="B52" s="130"/>
      <c r="C52" s="130"/>
      <c r="D52" s="437" t="s">
        <v>981</v>
      </c>
      <c r="E52" s="438"/>
      <c r="F52" s="438"/>
      <c r="G52" s="438"/>
      <c r="H52" s="438"/>
      <c r="I52" s="438"/>
      <c r="J52" s="438"/>
      <c r="K52" s="439"/>
      <c r="M52" s="435">
        <f>M27+M41+M43+M45+M47+M49</f>
        <v>0</v>
      </c>
      <c r="N52" s="436"/>
      <c r="O52" s="131"/>
      <c r="P52" s="130"/>
    </row>
    <row r="53" spans="1:16" ht="15" customHeight="1" x14ac:dyDescent="0.25">
      <c r="A53" s="58"/>
      <c r="B53" s="58"/>
      <c r="C53" s="58"/>
      <c r="I53" s="58"/>
    </row>
    <row r="54" spans="1:16" ht="15" customHeight="1" x14ac:dyDescent="0.25">
      <c r="A54" s="58"/>
      <c r="B54" s="58"/>
      <c r="C54" s="58"/>
      <c r="I54" s="58"/>
    </row>
    <row r="55" spans="1:16" ht="15" customHeight="1" x14ac:dyDescent="0.25">
      <c r="A55" s="58"/>
      <c r="B55" s="132"/>
      <c r="C55" s="58"/>
      <c r="I55" s="58"/>
    </row>
    <row r="56" spans="1:16" ht="15" customHeight="1" x14ac:dyDescent="0.25">
      <c r="A56" s="58"/>
      <c r="B56" s="132"/>
      <c r="C56" s="58"/>
      <c r="I56" s="58"/>
    </row>
    <row r="57" spans="1:16" ht="15" customHeight="1" x14ac:dyDescent="0.25">
      <c r="A57" s="58"/>
      <c r="B57" s="58"/>
      <c r="C57" s="58"/>
      <c r="I57" s="58"/>
    </row>
    <row r="58" spans="1:16" ht="15" customHeight="1" x14ac:dyDescent="0.25">
      <c r="A58" s="58"/>
      <c r="B58" s="58"/>
      <c r="C58" s="58"/>
      <c r="I58" s="58"/>
    </row>
    <row r="59" spans="1:16" ht="15" customHeight="1" x14ac:dyDescent="0.25">
      <c r="A59" s="58"/>
      <c r="B59" s="58"/>
      <c r="C59" s="58"/>
      <c r="I59" s="58"/>
    </row>
    <row r="60" spans="1:16" ht="15" customHeight="1" x14ac:dyDescent="0.25">
      <c r="A60" s="58"/>
      <c r="B60" s="58"/>
      <c r="C60" s="58"/>
      <c r="I60" s="58"/>
    </row>
    <row r="61" spans="1:16" ht="15" customHeight="1" x14ac:dyDescent="0.25">
      <c r="A61" s="58"/>
      <c r="B61" s="58"/>
      <c r="C61" s="58"/>
      <c r="I61" s="58"/>
    </row>
    <row r="62" spans="1:16" ht="15" customHeight="1" x14ac:dyDescent="0.25">
      <c r="A62" s="58"/>
      <c r="B62" s="58"/>
      <c r="C62" s="58"/>
      <c r="I62" s="58"/>
    </row>
    <row r="63" spans="1:16" ht="15" customHeight="1" x14ac:dyDescent="0.25">
      <c r="A63" s="58"/>
      <c r="B63" s="58"/>
      <c r="C63" s="58"/>
      <c r="I63" s="58"/>
    </row>
    <row r="64" spans="1:16" ht="15" customHeight="1" x14ac:dyDescent="0.25">
      <c r="A64" s="58"/>
      <c r="B64" s="58"/>
      <c r="C64" s="58"/>
      <c r="I64" s="58"/>
    </row>
    <row r="65" spans="1:16" ht="15" customHeight="1" x14ac:dyDescent="0.25">
      <c r="A65" s="58"/>
      <c r="B65" s="58"/>
      <c r="C65" s="58"/>
      <c r="I65" s="58"/>
    </row>
    <row r="66" spans="1:16" ht="15" customHeight="1" x14ac:dyDescent="0.25">
      <c r="A66" s="58"/>
      <c r="B66" s="58"/>
      <c r="C66" s="58"/>
      <c r="I66" s="58"/>
    </row>
    <row r="67" spans="1:16" ht="15" customHeight="1" x14ac:dyDescent="0.25">
      <c r="A67" s="58"/>
      <c r="B67" s="58"/>
      <c r="O67" s="59"/>
      <c r="P67" s="59"/>
    </row>
    <row r="68" spans="1:16" ht="15" customHeight="1" x14ac:dyDescent="0.25">
      <c r="A68" s="58"/>
      <c r="B68" s="58"/>
      <c r="O68" s="59"/>
      <c r="P68" s="59"/>
    </row>
    <row r="69" spans="1:16" ht="15" customHeight="1" x14ac:dyDescent="0.25">
      <c r="A69" s="58"/>
      <c r="B69" s="58"/>
      <c r="O69" s="59"/>
      <c r="P69" s="59"/>
    </row>
    <row r="70" spans="1:16" ht="15" customHeight="1" x14ac:dyDescent="0.25">
      <c r="A70" s="58"/>
      <c r="B70" s="58"/>
      <c r="O70" s="59"/>
      <c r="P70" s="59"/>
    </row>
    <row r="71" spans="1:16" ht="15" customHeight="1" x14ac:dyDescent="0.25">
      <c r="A71" s="58"/>
      <c r="B71" s="58"/>
      <c r="O71" s="59"/>
      <c r="P71" s="59"/>
    </row>
    <row r="72" spans="1:16" ht="15" customHeight="1" x14ac:dyDescent="0.25">
      <c r="A72" s="58"/>
      <c r="B72" s="58"/>
      <c r="O72" s="59"/>
      <c r="P72" s="59"/>
    </row>
    <row r="73" spans="1:16" ht="15" customHeight="1" x14ac:dyDescent="0.25">
      <c r="A73" s="58"/>
      <c r="B73" s="58"/>
      <c r="O73" s="59"/>
      <c r="P73" s="59"/>
    </row>
    <row r="74" spans="1:16" ht="15" customHeight="1" x14ac:dyDescent="0.25">
      <c r="A74" s="58"/>
      <c r="B74" s="58"/>
      <c r="O74" s="59"/>
      <c r="P74" s="59"/>
    </row>
    <row r="75" spans="1:16" ht="15" customHeight="1" x14ac:dyDescent="0.25">
      <c r="A75" s="58"/>
      <c r="B75" s="58"/>
      <c r="O75" s="59"/>
      <c r="P75" s="59"/>
    </row>
    <row r="76" spans="1:16" ht="15" customHeight="1" x14ac:dyDescent="0.25">
      <c r="A76" s="58"/>
      <c r="B76" s="58"/>
      <c r="O76" s="59"/>
      <c r="P76" s="59"/>
    </row>
    <row r="77" spans="1:16" ht="15" customHeight="1" x14ac:dyDescent="0.25">
      <c r="A77" s="58"/>
      <c r="B77" s="58"/>
      <c r="O77" s="59"/>
      <c r="P77" s="59"/>
    </row>
    <row r="78" spans="1:16" ht="15" customHeight="1" x14ac:dyDescent="0.25">
      <c r="A78" s="58"/>
      <c r="B78" s="58"/>
      <c r="O78" s="59"/>
      <c r="P78" s="59"/>
    </row>
    <row r="79" spans="1:16" ht="15" customHeight="1" x14ac:dyDescent="0.25">
      <c r="A79" s="58"/>
      <c r="B79" s="58"/>
      <c r="O79" s="59"/>
      <c r="P79" s="59"/>
    </row>
    <row r="80" spans="1:16" ht="15" customHeight="1" x14ac:dyDescent="0.25">
      <c r="A80" s="58"/>
      <c r="B80" s="58"/>
      <c r="O80" s="59"/>
      <c r="P80" s="59"/>
    </row>
    <row r="81" spans="1:16" ht="15" customHeight="1" x14ac:dyDescent="0.25">
      <c r="A81" s="58"/>
      <c r="B81" s="58"/>
      <c r="O81" s="59"/>
      <c r="P81" s="59"/>
    </row>
    <row r="82" spans="1:16" ht="20.100000000000001" customHeight="1" x14ac:dyDescent="0.25">
      <c r="A82" s="58"/>
      <c r="B82" s="58"/>
      <c r="O82" s="59"/>
      <c r="P82" s="59"/>
    </row>
    <row r="83" spans="1:16" ht="15" customHeight="1" x14ac:dyDescent="0.25">
      <c r="A83" s="58"/>
      <c r="B83" s="58"/>
      <c r="O83" s="59"/>
      <c r="P83" s="59"/>
    </row>
    <row r="84" spans="1:16" ht="15" customHeight="1" x14ac:dyDescent="0.25">
      <c r="A84" s="58"/>
      <c r="B84" s="58"/>
      <c r="O84" s="59"/>
      <c r="P84" s="59"/>
    </row>
    <row r="85" spans="1:16" ht="15" customHeight="1" x14ac:dyDescent="0.25">
      <c r="A85" s="58"/>
      <c r="B85" s="58"/>
      <c r="O85" s="59"/>
      <c r="P85" s="59"/>
    </row>
    <row r="86" spans="1:16" ht="15" customHeight="1" x14ac:dyDescent="0.25">
      <c r="A86" s="58"/>
      <c r="B86" s="58"/>
      <c r="O86" s="59"/>
      <c r="P86" s="59"/>
    </row>
    <row r="87" spans="1:16" ht="15" customHeight="1" x14ac:dyDescent="0.25">
      <c r="A87" s="58"/>
      <c r="B87" s="58"/>
      <c r="O87" s="59"/>
      <c r="P87" s="59"/>
    </row>
    <row r="88" spans="1:16" ht="15" customHeight="1" x14ac:dyDescent="0.25">
      <c r="A88" s="58"/>
      <c r="B88" s="58"/>
      <c r="O88" s="59"/>
      <c r="P88" s="59"/>
    </row>
    <row r="89" spans="1:16" ht="15" customHeight="1" x14ac:dyDescent="0.25">
      <c r="A89" s="58"/>
      <c r="B89" s="58"/>
      <c r="O89" s="59"/>
      <c r="P89" s="59"/>
    </row>
    <row r="90" spans="1:16" ht="20.100000000000001" customHeight="1" x14ac:dyDescent="0.25">
      <c r="A90" s="58"/>
      <c r="B90" s="58"/>
      <c r="O90" s="59"/>
      <c r="P90" s="59"/>
    </row>
    <row r="91" spans="1:16" ht="15" customHeight="1" x14ac:dyDescent="0.25">
      <c r="A91" s="58"/>
      <c r="B91" s="58"/>
      <c r="O91" s="59"/>
      <c r="P91" s="59"/>
    </row>
    <row r="92" spans="1:16" ht="15" customHeight="1" x14ac:dyDescent="0.25">
      <c r="A92" s="58"/>
      <c r="B92" s="58"/>
      <c r="O92" s="59"/>
      <c r="P92" s="59"/>
    </row>
    <row r="93" spans="1:16" ht="15" customHeight="1" x14ac:dyDescent="0.25">
      <c r="A93" s="58"/>
      <c r="B93" s="58"/>
      <c r="O93" s="59"/>
      <c r="P93" s="59"/>
    </row>
    <row r="94" spans="1:16" ht="15" customHeight="1" x14ac:dyDescent="0.25">
      <c r="A94" s="58"/>
      <c r="B94" s="58"/>
      <c r="O94" s="59"/>
      <c r="P94" s="59"/>
    </row>
    <row r="95" spans="1:16" ht="15" customHeight="1" x14ac:dyDescent="0.25">
      <c r="A95" s="58"/>
      <c r="B95" s="58"/>
      <c r="O95" s="59"/>
      <c r="P95" s="59"/>
    </row>
    <row r="96" spans="1:16" ht="15" customHeight="1" x14ac:dyDescent="0.25">
      <c r="A96" s="58"/>
      <c r="B96" s="58"/>
      <c r="O96" s="59"/>
      <c r="P96" s="59"/>
    </row>
    <row r="97" spans="1:16" ht="15" customHeight="1" x14ac:dyDescent="0.25">
      <c r="A97" s="58"/>
      <c r="B97" s="58"/>
      <c r="O97" s="59"/>
      <c r="P97" s="59"/>
    </row>
    <row r="98" spans="1:16" ht="15" customHeight="1" x14ac:dyDescent="0.25">
      <c r="A98" s="58"/>
      <c r="B98" s="58"/>
      <c r="O98" s="59"/>
      <c r="P98" s="59"/>
    </row>
    <row r="99" spans="1:16" ht="15" customHeight="1" x14ac:dyDescent="0.25">
      <c r="A99" s="58"/>
      <c r="B99" s="58"/>
      <c r="O99" s="59"/>
      <c r="P99" s="59"/>
    </row>
    <row r="100" spans="1:16" ht="15" customHeight="1" x14ac:dyDescent="0.25">
      <c r="A100" s="58"/>
      <c r="B100" s="58"/>
      <c r="O100" s="59"/>
      <c r="P100" s="59"/>
    </row>
    <row r="101" spans="1:16" ht="15" customHeight="1" x14ac:dyDescent="0.25">
      <c r="A101" s="58"/>
      <c r="B101" s="58"/>
      <c r="O101" s="59"/>
      <c r="P101" s="59"/>
    </row>
    <row r="102" spans="1:16" ht="15" customHeight="1" x14ac:dyDescent="0.25">
      <c r="A102" s="58"/>
      <c r="B102" s="58"/>
      <c r="O102" s="59"/>
      <c r="P102" s="59"/>
    </row>
    <row r="103" spans="1:16" ht="15" customHeight="1" x14ac:dyDescent="0.25">
      <c r="A103" s="58"/>
      <c r="B103" s="58"/>
      <c r="O103" s="59"/>
      <c r="P103" s="59"/>
    </row>
    <row r="104" spans="1:16" s="66" customFormat="1" ht="15" customHeight="1" x14ac:dyDescent="0.25"/>
    <row r="105" spans="1:16" ht="15" customHeight="1" x14ac:dyDescent="0.25">
      <c r="A105" s="58"/>
      <c r="B105" s="58"/>
      <c r="O105" s="59"/>
      <c r="P105" s="59"/>
    </row>
    <row r="106" spans="1:16" ht="15" customHeight="1" x14ac:dyDescent="0.25">
      <c r="A106" s="58"/>
      <c r="B106" s="58"/>
      <c r="O106" s="59"/>
      <c r="P106" s="59"/>
    </row>
    <row r="107" spans="1:16" ht="15" customHeight="1" x14ac:dyDescent="0.25">
      <c r="A107" s="58"/>
      <c r="B107" s="58"/>
      <c r="O107" s="59"/>
      <c r="P107" s="59"/>
    </row>
    <row r="108" spans="1:16" ht="15" customHeight="1" x14ac:dyDescent="0.25">
      <c r="A108" s="58"/>
      <c r="B108" s="58"/>
      <c r="O108" s="59"/>
      <c r="P108" s="59"/>
    </row>
    <row r="109" spans="1:16" ht="20.100000000000001" customHeight="1" x14ac:dyDescent="0.25">
      <c r="A109" s="58"/>
      <c r="B109" s="58"/>
      <c r="O109" s="59"/>
      <c r="P109" s="59"/>
    </row>
    <row r="110" spans="1:16" ht="15" customHeight="1" x14ac:dyDescent="0.25">
      <c r="A110" s="58"/>
      <c r="B110" s="58"/>
      <c r="O110" s="59"/>
      <c r="P110" s="59"/>
    </row>
    <row r="111" spans="1:16" ht="15" customHeight="1" x14ac:dyDescent="0.25">
      <c r="A111" s="58"/>
      <c r="B111" s="58"/>
      <c r="O111" s="59"/>
      <c r="P111" s="59"/>
    </row>
    <row r="112" spans="1:16" ht="15" customHeight="1" x14ac:dyDescent="0.25">
      <c r="A112" s="58"/>
      <c r="B112" s="58"/>
      <c r="O112" s="59"/>
      <c r="P112" s="59"/>
    </row>
    <row r="113" spans="1:16" ht="15" customHeight="1" x14ac:dyDescent="0.25">
      <c r="A113" s="58"/>
      <c r="B113" s="58"/>
      <c r="O113" s="59"/>
      <c r="P113" s="59"/>
    </row>
    <row r="114" spans="1:16" ht="15" customHeight="1" x14ac:dyDescent="0.25">
      <c r="A114" s="58"/>
      <c r="B114" s="58"/>
      <c r="O114" s="59"/>
      <c r="P114" s="59"/>
    </row>
    <row r="115" spans="1:16" ht="15" customHeight="1" x14ac:dyDescent="0.25">
      <c r="A115" s="58"/>
      <c r="B115" s="58"/>
      <c r="O115" s="59"/>
      <c r="P115" s="59"/>
    </row>
    <row r="116" spans="1:16" ht="15" customHeight="1" x14ac:dyDescent="0.25">
      <c r="A116" s="58"/>
      <c r="B116" s="58"/>
      <c r="O116" s="59"/>
      <c r="P116" s="59"/>
    </row>
    <row r="117" spans="1:16" ht="20.100000000000001" customHeight="1" x14ac:dyDescent="0.25">
      <c r="A117" s="58"/>
      <c r="B117" s="58"/>
      <c r="O117" s="59"/>
      <c r="P117" s="59"/>
    </row>
    <row r="118" spans="1:16" ht="15" customHeight="1" x14ac:dyDescent="0.25">
      <c r="A118" s="58"/>
      <c r="B118" s="58"/>
      <c r="O118" s="59"/>
      <c r="P118" s="59"/>
    </row>
    <row r="119" spans="1:16" ht="15" customHeight="1" x14ac:dyDescent="0.25">
      <c r="A119" s="58"/>
      <c r="B119" s="58"/>
      <c r="O119" s="59"/>
      <c r="P119" s="59"/>
    </row>
    <row r="120" spans="1:16" ht="15" customHeight="1" x14ac:dyDescent="0.25">
      <c r="A120" s="58"/>
      <c r="B120" s="58"/>
      <c r="O120" s="59"/>
      <c r="P120" s="59"/>
    </row>
    <row r="121" spans="1:16" ht="15" customHeight="1" x14ac:dyDescent="0.25">
      <c r="A121" s="58"/>
      <c r="B121" s="58"/>
      <c r="O121" s="59"/>
      <c r="P121" s="59"/>
    </row>
    <row r="122" spans="1:16" ht="15" customHeight="1" x14ac:dyDescent="0.25">
      <c r="A122" s="58"/>
      <c r="B122" s="58"/>
      <c r="O122" s="59"/>
      <c r="P122" s="59"/>
    </row>
    <row r="123" spans="1:16" ht="15" customHeight="1" x14ac:dyDescent="0.25">
      <c r="A123" s="58"/>
      <c r="B123" s="58"/>
      <c r="O123" s="59"/>
      <c r="P123" s="59"/>
    </row>
    <row r="124" spans="1:16" ht="15" customHeight="1" x14ac:dyDescent="0.25">
      <c r="A124" s="58"/>
      <c r="B124" s="58"/>
      <c r="O124" s="59"/>
      <c r="P124" s="59"/>
    </row>
    <row r="125" spans="1:16" ht="15" customHeight="1" x14ac:dyDescent="0.25">
      <c r="A125" s="58"/>
      <c r="B125" s="58"/>
      <c r="O125" s="59"/>
      <c r="P125" s="59"/>
    </row>
    <row r="126" spans="1:16" ht="15" customHeight="1" x14ac:dyDescent="0.25">
      <c r="A126" s="58"/>
      <c r="B126" s="58"/>
      <c r="O126" s="59"/>
      <c r="P126" s="59"/>
    </row>
    <row r="127" spans="1:16" ht="15" customHeight="1" x14ac:dyDescent="0.25">
      <c r="A127" s="58"/>
      <c r="B127" s="58"/>
      <c r="O127" s="59"/>
      <c r="P127" s="59"/>
    </row>
    <row r="128" spans="1:16" ht="15" customHeight="1" x14ac:dyDescent="0.25">
      <c r="A128" s="58"/>
      <c r="B128" s="58"/>
      <c r="O128" s="59"/>
      <c r="P128" s="59"/>
    </row>
    <row r="129" spans="1:16" ht="15" customHeight="1" x14ac:dyDescent="0.25">
      <c r="A129" s="58"/>
      <c r="B129" s="58"/>
      <c r="O129" s="59"/>
      <c r="P129" s="59"/>
    </row>
    <row r="130" spans="1:16" ht="15" customHeight="1" x14ac:dyDescent="0.25">
      <c r="A130" s="58"/>
      <c r="B130" s="58"/>
      <c r="O130" s="59"/>
      <c r="P130" s="59"/>
    </row>
    <row r="131" spans="1:16" ht="15" customHeight="1" x14ac:dyDescent="0.25">
      <c r="A131" s="58"/>
      <c r="B131" s="58"/>
      <c r="O131" s="59"/>
      <c r="P131" s="59"/>
    </row>
    <row r="132" spans="1:16" ht="15" customHeight="1" x14ac:dyDescent="0.25">
      <c r="A132" s="58"/>
      <c r="B132" s="58"/>
      <c r="O132" s="59"/>
      <c r="P132" s="59"/>
    </row>
    <row r="133" spans="1:16" ht="15" customHeight="1" x14ac:dyDescent="0.25">
      <c r="A133" s="58"/>
      <c r="B133" s="58"/>
      <c r="O133" s="59"/>
      <c r="P133" s="59"/>
    </row>
    <row r="134" spans="1:16" ht="15" customHeight="1" x14ac:dyDescent="0.25">
      <c r="A134" s="58"/>
      <c r="B134" s="58"/>
      <c r="O134" s="59"/>
      <c r="P134" s="59"/>
    </row>
    <row r="135" spans="1:16" ht="15" customHeight="1" x14ac:dyDescent="0.25">
      <c r="A135" s="58"/>
      <c r="B135" s="58"/>
      <c r="O135" s="59"/>
      <c r="P135" s="59"/>
    </row>
    <row r="136" spans="1:16" ht="15" customHeight="1" x14ac:dyDescent="0.25">
      <c r="A136" s="58"/>
      <c r="B136" s="58"/>
      <c r="O136" s="59"/>
      <c r="P136" s="59"/>
    </row>
    <row r="137" spans="1:16" ht="15" customHeight="1" x14ac:dyDescent="0.25">
      <c r="A137" s="58"/>
      <c r="B137" s="58"/>
      <c r="O137" s="59"/>
      <c r="P137" s="59"/>
    </row>
    <row r="138" spans="1:16" ht="15" customHeight="1" x14ac:dyDescent="0.25">
      <c r="A138" s="58"/>
      <c r="B138" s="58"/>
      <c r="O138" s="59"/>
      <c r="P138" s="59"/>
    </row>
    <row r="139" spans="1:16" ht="15" customHeight="1" x14ac:dyDescent="0.25">
      <c r="A139" s="58"/>
      <c r="B139" s="58"/>
      <c r="O139" s="59"/>
      <c r="P139" s="59"/>
    </row>
    <row r="140" spans="1:16" ht="15" customHeight="1" x14ac:dyDescent="0.25">
      <c r="A140" s="58"/>
      <c r="B140" s="58"/>
      <c r="O140" s="59"/>
      <c r="P140" s="59"/>
    </row>
    <row r="141" spans="1:16" ht="15" customHeight="1" x14ac:dyDescent="0.25">
      <c r="A141" s="58"/>
      <c r="B141" s="58"/>
      <c r="O141" s="59"/>
      <c r="P141" s="59"/>
    </row>
    <row r="142" spans="1:16" ht="15" customHeight="1" x14ac:dyDescent="0.25">
      <c r="A142" s="58"/>
      <c r="B142" s="58"/>
      <c r="O142" s="59"/>
      <c r="P142" s="59"/>
    </row>
    <row r="143" spans="1:16" ht="15" customHeight="1" x14ac:dyDescent="0.25">
      <c r="A143" s="58"/>
      <c r="B143" s="58"/>
      <c r="O143" s="59"/>
      <c r="P143" s="59"/>
    </row>
    <row r="144" spans="1:16" ht="15" customHeight="1" x14ac:dyDescent="0.25">
      <c r="A144" s="58"/>
      <c r="B144" s="58"/>
      <c r="O144" s="59"/>
      <c r="P144" s="59"/>
    </row>
    <row r="145" spans="1:16" ht="15" customHeight="1" x14ac:dyDescent="0.25">
      <c r="A145" s="58"/>
      <c r="B145" s="58"/>
      <c r="O145" s="59"/>
      <c r="P145" s="59"/>
    </row>
    <row r="146" spans="1:16" ht="15" customHeight="1" x14ac:dyDescent="0.25">
      <c r="A146" s="58"/>
      <c r="B146" s="58"/>
      <c r="O146" s="59"/>
      <c r="P146" s="59"/>
    </row>
    <row r="147" spans="1:16" ht="15" customHeight="1" x14ac:dyDescent="0.25">
      <c r="A147" s="58"/>
      <c r="B147" s="58"/>
      <c r="O147" s="59"/>
      <c r="P147" s="59"/>
    </row>
    <row r="148" spans="1:16" ht="15" customHeight="1" x14ac:dyDescent="0.25">
      <c r="A148" s="58"/>
      <c r="B148" s="58"/>
      <c r="O148" s="59"/>
      <c r="P148" s="59"/>
    </row>
    <row r="149" spans="1:16" ht="15" customHeight="1" x14ac:dyDescent="0.25">
      <c r="A149" s="58"/>
      <c r="B149" s="58"/>
      <c r="O149" s="59"/>
      <c r="P149" s="59"/>
    </row>
    <row r="150" spans="1:16" ht="15" customHeight="1" x14ac:dyDescent="0.25">
      <c r="A150" s="58"/>
      <c r="B150" s="58"/>
      <c r="O150" s="59"/>
      <c r="P150" s="59"/>
    </row>
    <row r="151" spans="1:16" ht="15" customHeight="1" x14ac:dyDescent="0.25">
      <c r="A151" s="58"/>
      <c r="B151" s="58"/>
      <c r="O151" s="59"/>
      <c r="P151" s="59"/>
    </row>
    <row r="152" spans="1:16" ht="15" customHeight="1" x14ac:dyDescent="0.25">
      <c r="A152" s="58"/>
      <c r="B152" s="58"/>
      <c r="O152" s="59"/>
      <c r="P152" s="59"/>
    </row>
    <row r="153" spans="1:16" ht="15" customHeight="1" x14ac:dyDescent="0.25">
      <c r="A153" s="58"/>
      <c r="B153" s="58"/>
      <c r="O153" s="59"/>
      <c r="P153" s="59"/>
    </row>
    <row r="154" spans="1:16" ht="15" customHeight="1" x14ac:dyDescent="0.25">
      <c r="A154" s="58"/>
      <c r="B154" s="58"/>
      <c r="O154" s="59"/>
      <c r="P154" s="59"/>
    </row>
    <row r="155" spans="1:16" ht="15" customHeight="1" x14ac:dyDescent="0.25">
      <c r="A155" s="58"/>
      <c r="B155" s="58"/>
      <c r="O155" s="59"/>
      <c r="P155" s="59"/>
    </row>
    <row r="156" spans="1:16" ht="15" customHeight="1" x14ac:dyDescent="0.25">
      <c r="A156" s="58"/>
      <c r="B156" s="58"/>
      <c r="O156" s="59"/>
      <c r="P156" s="59"/>
    </row>
    <row r="157" spans="1:16" ht="15" customHeight="1" x14ac:dyDescent="0.25">
      <c r="A157" s="58"/>
      <c r="B157" s="58"/>
      <c r="O157" s="59"/>
      <c r="P157" s="59"/>
    </row>
    <row r="158" spans="1:16" ht="15" customHeight="1" x14ac:dyDescent="0.25">
      <c r="A158" s="58"/>
      <c r="B158" s="58"/>
      <c r="O158" s="59"/>
      <c r="P158" s="59"/>
    </row>
    <row r="159" spans="1:16" ht="15" customHeight="1" x14ac:dyDescent="0.25">
      <c r="A159" s="58"/>
      <c r="B159" s="58"/>
      <c r="O159" s="59"/>
      <c r="P159" s="59"/>
    </row>
    <row r="160" spans="1:16" ht="15" customHeight="1" x14ac:dyDescent="0.25">
      <c r="A160" s="58"/>
      <c r="B160" s="58"/>
      <c r="O160" s="59"/>
      <c r="P160" s="59"/>
    </row>
    <row r="161" spans="1:16" ht="15" customHeight="1" x14ac:dyDescent="0.25">
      <c r="A161" s="58"/>
      <c r="B161" s="58"/>
      <c r="O161" s="59"/>
      <c r="P161" s="59"/>
    </row>
    <row r="162" spans="1:16" ht="15" customHeight="1" x14ac:dyDescent="0.25">
      <c r="A162" s="58"/>
      <c r="B162" s="58"/>
      <c r="O162" s="59"/>
      <c r="P162" s="59"/>
    </row>
    <row r="163" spans="1:16" ht="15" customHeight="1" x14ac:dyDescent="0.25">
      <c r="A163" s="58"/>
      <c r="B163" s="58"/>
      <c r="O163" s="59"/>
      <c r="P163" s="59"/>
    </row>
    <row r="164" spans="1:16" ht="15" customHeight="1" x14ac:dyDescent="0.25">
      <c r="A164" s="58"/>
      <c r="B164" s="58"/>
      <c r="O164" s="59"/>
      <c r="P164" s="59"/>
    </row>
    <row r="165" spans="1:16" ht="15" customHeight="1" x14ac:dyDescent="0.25">
      <c r="A165" s="58"/>
      <c r="B165" s="58"/>
      <c r="O165" s="59"/>
      <c r="P165" s="59"/>
    </row>
    <row r="166" spans="1:16" ht="15" customHeight="1" x14ac:dyDescent="0.25">
      <c r="A166" s="58"/>
      <c r="B166" s="58"/>
      <c r="O166" s="59"/>
      <c r="P166" s="59"/>
    </row>
    <row r="167" spans="1:16" ht="15" customHeight="1" x14ac:dyDescent="0.25">
      <c r="A167" s="58"/>
      <c r="B167" s="58"/>
      <c r="O167" s="59"/>
      <c r="P167" s="59"/>
    </row>
    <row r="168" spans="1:16" ht="15" customHeight="1" x14ac:dyDescent="0.25">
      <c r="A168" s="58"/>
      <c r="B168" s="58"/>
      <c r="O168" s="59"/>
      <c r="P168" s="59"/>
    </row>
    <row r="169" spans="1:16" ht="15" customHeight="1" x14ac:dyDescent="0.25">
      <c r="A169" s="58"/>
      <c r="B169" s="58"/>
      <c r="O169" s="59"/>
      <c r="P169" s="59"/>
    </row>
    <row r="170" spans="1:16" ht="15" customHeight="1" x14ac:dyDescent="0.25">
      <c r="A170" s="58"/>
      <c r="B170" s="58"/>
      <c r="O170" s="59"/>
      <c r="P170" s="59"/>
    </row>
    <row r="171" spans="1:16" ht="15" customHeight="1" x14ac:dyDescent="0.25">
      <c r="A171" s="58"/>
      <c r="B171" s="58"/>
      <c r="O171" s="59"/>
      <c r="P171" s="59"/>
    </row>
    <row r="172" spans="1:16" ht="15" customHeight="1" x14ac:dyDescent="0.25">
      <c r="A172" s="58"/>
      <c r="B172" s="58"/>
      <c r="O172" s="59"/>
      <c r="P172" s="59"/>
    </row>
    <row r="173" spans="1:16" ht="15" customHeight="1" x14ac:dyDescent="0.25">
      <c r="A173" s="58"/>
      <c r="B173" s="58"/>
      <c r="O173" s="59"/>
      <c r="P173" s="59"/>
    </row>
    <row r="174" spans="1:16" ht="15" customHeight="1" x14ac:dyDescent="0.25">
      <c r="A174" s="58"/>
      <c r="B174" s="58"/>
      <c r="O174" s="59"/>
      <c r="P174" s="59"/>
    </row>
    <row r="175" spans="1:16" ht="15" customHeight="1" x14ac:dyDescent="0.25">
      <c r="A175" s="58"/>
      <c r="B175" s="58"/>
      <c r="O175" s="59"/>
      <c r="P175" s="59"/>
    </row>
    <row r="176" spans="1:16" ht="15" customHeight="1" x14ac:dyDescent="0.25">
      <c r="A176" s="58"/>
      <c r="B176" s="58"/>
      <c r="O176" s="59"/>
      <c r="P176" s="59"/>
    </row>
    <row r="177" spans="1:16" ht="15" customHeight="1" x14ac:dyDescent="0.25">
      <c r="A177" s="58"/>
      <c r="B177" s="58"/>
      <c r="O177" s="59"/>
      <c r="P177" s="59"/>
    </row>
    <row r="178" spans="1:16" ht="15" customHeight="1" x14ac:dyDescent="0.25">
      <c r="A178" s="58"/>
      <c r="B178" s="58"/>
      <c r="O178" s="59"/>
      <c r="P178" s="59"/>
    </row>
    <row r="179" spans="1:16" ht="15" customHeight="1" x14ac:dyDescent="0.25">
      <c r="A179" s="58"/>
      <c r="B179" s="58"/>
      <c r="O179" s="59"/>
      <c r="P179" s="59"/>
    </row>
    <row r="180" spans="1:16" ht="15" customHeight="1" x14ac:dyDescent="0.25">
      <c r="A180" s="58"/>
      <c r="B180" s="58"/>
      <c r="O180" s="59"/>
      <c r="P180" s="59"/>
    </row>
    <row r="181" spans="1:16" ht="15" customHeight="1" x14ac:dyDescent="0.25">
      <c r="A181" s="58"/>
      <c r="B181" s="58"/>
      <c r="O181" s="59"/>
      <c r="P181" s="59"/>
    </row>
    <row r="182" spans="1:16" ht="15" customHeight="1" x14ac:dyDescent="0.25">
      <c r="A182" s="58"/>
      <c r="B182" s="58"/>
      <c r="O182" s="59"/>
      <c r="P182" s="59"/>
    </row>
    <row r="183" spans="1:16" ht="15" customHeight="1" x14ac:dyDescent="0.25">
      <c r="A183" s="58"/>
      <c r="B183" s="58"/>
      <c r="O183" s="59"/>
      <c r="P183" s="59"/>
    </row>
    <row r="184" spans="1:16" ht="15" customHeight="1" x14ac:dyDescent="0.25">
      <c r="A184" s="58"/>
      <c r="B184" s="58"/>
      <c r="O184" s="59"/>
      <c r="P184" s="59"/>
    </row>
    <row r="185" spans="1:16" ht="15" customHeight="1" x14ac:dyDescent="0.25">
      <c r="A185" s="58"/>
      <c r="B185" s="58"/>
      <c r="O185" s="59"/>
      <c r="P185" s="59"/>
    </row>
    <row r="186" spans="1:16" ht="15" customHeight="1" x14ac:dyDescent="0.25">
      <c r="A186" s="58"/>
      <c r="B186" s="58"/>
      <c r="O186" s="59"/>
      <c r="P186" s="59"/>
    </row>
    <row r="187" spans="1:16" ht="15" customHeight="1" x14ac:dyDescent="0.25">
      <c r="A187" s="58"/>
      <c r="B187" s="58"/>
      <c r="O187" s="59"/>
      <c r="P187" s="59"/>
    </row>
    <row r="188" spans="1:16" ht="15" customHeight="1" x14ac:dyDescent="0.25">
      <c r="A188" s="58"/>
      <c r="B188" s="58"/>
      <c r="O188" s="59"/>
      <c r="P188" s="59"/>
    </row>
    <row r="189" spans="1:16" ht="15" customHeight="1" x14ac:dyDescent="0.25">
      <c r="A189" s="58"/>
      <c r="B189" s="58"/>
      <c r="O189" s="59"/>
      <c r="P189" s="59"/>
    </row>
    <row r="190" spans="1:16" ht="15" customHeight="1" x14ac:dyDescent="0.25">
      <c r="A190" s="58"/>
      <c r="B190" s="58"/>
      <c r="O190" s="59"/>
      <c r="P190" s="59"/>
    </row>
    <row r="191" spans="1:16" ht="15" customHeight="1" x14ac:dyDescent="0.25">
      <c r="A191" s="58"/>
      <c r="B191" s="58"/>
      <c r="O191" s="59"/>
      <c r="P191" s="59"/>
    </row>
    <row r="192" spans="1:16" ht="15" customHeight="1" x14ac:dyDescent="0.25">
      <c r="A192" s="58"/>
      <c r="B192" s="58"/>
      <c r="O192" s="59"/>
      <c r="P192" s="59"/>
    </row>
    <row r="193" spans="1:16" ht="15" customHeight="1" x14ac:dyDescent="0.25">
      <c r="A193" s="58"/>
      <c r="B193" s="58"/>
      <c r="O193" s="59"/>
      <c r="P193" s="59"/>
    </row>
    <row r="194" spans="1:16" ht="15" customHeight="1" x14ac:dyDescent="0.25">
      <c r="A194" s="58"/>
      <c r="B194" s="58"/>
      <c r="O194" s="59"/>
      <c r="P194" s="59"/>
    </row>
    <row r="195" spans="1:16" ht="15" customHeight="1" x14ac:dyDescent="0.25">
      <c r="A195" s="58"/>
      <c r="B195" s="58"/>
      <c r="O195" s="59"/>
      <c r="P195" s="59"/>
    </row>
    <row r="196" spans="1:16" ht="15" customHeight="1" x14ac:dyDescent="0.25">
      <c r="A196" s="58"/>
      <c r="B196" s="58"/>
      <c r="O196" s="59"/>
      <c r="P196" s="59"/>
    </row>
    <row r="197" spans="1:16" ht="15" customHeight="1" x14ac:dyDescent="0.25">
      <c r="A197" s="58"/>
      <c r="B197" s="58"/>
      <c r="O197" s="59"/>
      <c r="P197" s="59"/>
    </row>
    <row r="198" spans="1:16" ht="15" customHeight="1" x14ac:dyDescent="0.25">
      <c r="A198" s="58"/>
      <c r="B198" s="58"/>
      <c r="O198" s="59"/>
      <c r="P198" s="59"/>
    </row>
    <row r="199" spans="1:16" ht="15" customHeight="1" x14ac:dyDescent="0.25">
      <c r="A199" s="58"/>
      <c r="B199" s="58"/>
      <c r="O199" s="59"/>
      <c r="P199" s="59"/>
    </row>
    <row r="200" spans="1:16" ht="15" customHeight="1" x14ac:dyDescent="0.25">
      <c r="A200" s="58"/>
      <c r="B200" s="58"/>
      <c r="O200" s="59"/>
      <c r="P200" s="59"/>
    </row>
    <row r="201" spans="1:16" ht="15" customHeight="1" x14ac:dyDescent="0.25">
      <c r="A201" s="58"/>
      <c r="B201" s="58"/>
      <c r="O201" s="59"/>
      <c r="P201" s="59"/>
    </row>
    <row r="202" spans="1:16" ht="15" customHeight="1" x14ac:dyDescent="0.25">
      <c r="A202" s="58"/>
      <c r="B202" s="58"/>
      <c r="O202" s="59"/>
      <c r="P202" s="59"/>
    </row>
    <row r="203" spans="1:16" ht="15" customHeight="1" x14ac:dyDescent="0.25">
      <c r="A203" s="58"/>
      <c r="B203" s="58"/>
      <c r="O203" s="59"/>
      <c r="P203" s="59"/>
    </row>
    <row r="204" spans="1:16" ht="15" customHeight="1" x14ac:dyDescent="0.25">
      <c r="A204" s="58"/>
      <c r="B204" s="58"/>
      <c r="O204" s="59"/>
      <c r="P204" s="59"/>
    </row>
    <row r="205" spans="1:16" ht="15" customHeight="1" x14ac:dyDescent="0.25">
      <c r="A205" s="58"/>
      <c r="B205" s="58"/>
      <c r="O205" s="59"/>
      <c r="P205" s="59"/>
    </row>
    <row r="206" spans="1:16" ht="15" customHeight="1" x14ac:dyDescent="0.25">
      <c r="A206" s="58"/>
      <c r="B206" s="58"/>
      <c r="O206" s="59"/>
      <c r="P206" s="59"/>
    </row>
    <row r="207" spans="1:16" ht="15" customHeight="1" x14ac:dyDescent="0.25">
      <c r="A207" s="58"/>
      <c r="B207" s="58"/>
      <c r="O207" s="59"/>
      <c r="P207" s="59"/>
    </row>
    <row r="208" spans="1:16" ht="15" customHeight="1" x14ac:dyDescent="0.25">
      <c r="A208" s="58"/>
      <c r="B208" s="58"/>
      <c r="O208" s="59"/>
      <c r="P208" s="59"/>
    </row>
    <row r="209" spans="1:16" ht="15" customHeight="1" x14ac:dyDescent="0.25">
      <c r="A209" s="58"/>
      <c r="B209" s="58"/>
      <c r="O209" s="59"/>
      <c r="P209" s="59"/>
    </row>
    <row r="210" spans="1:16" ht="15" customHeight="1" x14ac:dyDescent="0.25">
      <c r="A210" s="58"/>
      <c r="B210" s="58"/>
      <c r="O210" s="59"/>
      <c r="P210" s="59"/>
    </row>
    <row r="211" spans="1:16" ht="15" customHeight="1" x14ac:dyDescent="0.25">
      <c r="A211" s="58"/>
      <c r="B211" s="58"/>
      <c r="O211" s="59"/>
      <c r="P211" s="59"/>
    </row>
    <row r="212" spans="1:16" ht="15" customHeight="1" x14ac:dyDescent="0.25">
      <c r="A212" s="58"/>
      <c r="B212" s="58"/>
      <c r="O212" s="59"/>
      <c r="P212" s="59"/>
    </row>
    <row r="213" spans="1:16" ht="15" customHeight="1" x14ac:dyDescent="0.25">
      <c r="A213" s="58"/>
      <c r="B213" s="58"/>
      <c r="O213" s="59"/>
      <c r="P213" s="59"/>
    </row>
    <row r="214" spans="1:16" ht="15" customHeight="1" x14ac:dyDescent="0.25">
      <c r="A214" s="58"/>
      <c r="B214" s="58"/>
      <c r="O214" s="59"/>
      <c r="P214" s="59"/>
    </row>
    <row r="215" spans="1:16" ht="15" customHeight="1" x14ac:dyDescent="0.25">
      <c r="A215" s="58"/>
      <c r="B215" s="58"/>
      <c r="O215" s="59"/>
      <c r="P215" s="59"/>
    </row>
    <row r="216" spans="1:16" ht="15" customHeight="1" x14ac:dyDescent="0.25">
      <c r="A216" s="58"/>
      <c r="B216" s="58"/>
      <c r="O216" s="59"/>
      <c r="P216" s="59"/>
    </row>
    <row r="217" spans="1:16" ht="15" customHeight="1" x14ac:dyDescent="0.25">
      <c r="A217" s="58"/>
      <c r="B217" s="58"/>
      <c r="O217" s="59"/>
      <c r="P217" s="59"/>
    </row>
    <row r="218" spans="1:16" ht="15" customHeight="1" x14ac:dyDescent="0.25">
      <c r="A218" s="58"/>
      <c r="B218" s="58"/>
      <c r="O218" s="59"/>
      <c r="P218" s="59"/>
    </row>
    <row r="219" spans="1:16" ht="15" customHeight="1" x14ac:dyDescent="0.25">
      <c r="A219" s="58"/>
      <c r="B219" s="58"/>
      <c r="O219" s="59"/>
      <c r="P219" s="59"/>
    </row>
    <row r="220" spans="1:16" ht="15" customHeight="1" x14ac:dyDescent="0.25">
      <c r="A220" s="58"/>
      <c r="B220" s="58"/>
      <c r="O220" s="59"/>
      <c r="P220" s="59"/>
    </row>
    <row r="221" spans="1:16" ht="15" customHeight="1" x14ac:dyDescent="0.25">
      <c r="A221" s="58"/>
      <c r="B221" s="58"/>
      <c r="O221" s="59"/>
      <c r="P221" s="59"/>
    </row>
    <row r="222" spans="1:16" ht="15" customHeight="1" x14ac:dyDescent="0.25">
      <c r="A222" s="58"/>
      <c r="B222" s="58"/>
      <c r="O222" s="59"/>
      <c r="P222" s="59"/>
    </row>
    <row r="223" spans="1:16" ht="15" customHeight="1" x14ac:dyDescent="0.25">
      <c r="A223" s="58"/>
      <c r="B223" s="58"/>
      <c r="O223" s="59"/>
      <c r="P223" s="59"/>
    </row>
    <row r="224" spans="1:16" ht="15" customHeight="1" x14ac:dyDescent="0.25">
      <c r="A224" s="58"/>
      <c r="B224" s="58"/>
      <c r="O224" s="59"/>
      <c r="P224" s="59"/>
    </row>
    <row r="225" spans="1:16" ht="15" customHeight="1" x14ac:dyDescent="0.25">
      <c r="A225" s="58"/>
      <c r="B225" s="58"/>
      <c r="O225" s="59"/>
      <c r="P225" s="59"/>
    </row>
    <row r="226" spans="1:16" ht="15" customHeight="1" x14ac:dyDescent="0.25">
      <c r="A226" s="58"/>
      <c r="B226" s="58"/>
      <c r="O226" s="59"/>
      <c r="P226" s="59"/>
    </row>
    <row r="227" spans="1:16" ht="15" customHeight="1" x14ac:dyDescent="0.25">
      <c r="A227" s="58"/>
      <c r="B227" s="58"/>
      <c r="O227" s="59"/>
      <c r="P227" s="59"/>
    </row>
    <row r="228" spans="1:16" ht="15" customHeight="1" x14ac:dyDescent="0.25">
      <c r="A228" s="58"/>
      <c r="B228" s="58"/>
      <c r="O228" s="59"/>
      <c r="P228" s="59"/>
    </row>
    <row r="229" spans="1:16" ht="15" customHeight="1" x14ac:dyDescent="0.25">
      <c r="A229" s="58"/>
      <c r="B229" s="58"/>
      <c r="O229" s="59"/>
      <c r="P229" s="59"/>
    </row>
    <row r="230" spans="1:16" ht="15" customHeight="1" x14ac:dyDescent="0.25">
      <c r="A230" s="58"/>
      <c r="B230" s="58"/>
      <c r="O230" s="59"/>
      <c r="P230" s="59"/>
    </row>
    <row r="231" spans="1:16" ht="15" customHeight="1" x14ac:dyDescent="0.25">
      <c r="A231" s="58"/>
      <c r="B231" s="58"/>
      <c r="O231" s="59"/>
      <c r="P231" s="59"/>
    </row>
    <row r="232" spans="1:16" ht="15" customHeight="1" x14ac:dyDescent="0.25">
      <c r="A232" s="58"/>
      <c r="B232" s="58"/>
      <c r="O232" s="59"/>
      <c r="P232" s="59"/>
    </row>
    <row r="233" spans="1:16" ht="15" customHeight="1" x14ac:dyDescent="0.25">
      <c r="A233" s="58"/>
      <c r="B233" s="58"/>
      <c r="O233" s="59"/>
      <c r="P233" s="59"/>
    </row>
    <row r="234" spans="1:16" ht="15" customHeight="1" x14ac:dyDescent="0.25">
      <c r="A234" s="58"/>
      <c r="B234" s="58"/>
      <c r="O234" s="59"/>
      <c r="P234" s="59"/>
    </row>
    <row r="235" spans="1:16" ht="15" customHeight="1" x14ac:dyDescent="0.25">
      <c r="A235" s="58"/>
      <c r="B235" s="58"/>
      <c r="O235" s="59"/>
      <c r="P235" s="59"/>
    </row>
    <row r="236" spans="1:16" ht="15" customHeight="1" x14ac:dyDescent="0.25">
      <c r="A236" s="58"/>
      <c r="B236" s="58"/>
      <c r="O236" s="59"/>
      <c r="P236" s="59"/>
    </row>
    <row r="237" spans="1:16" x14ac:dyDescent="0.25">
      <c r="A237" s="58"/>
      <c r="B237" s="58"/>
      <c r="O237" s="59"/>
      <c r="P237" s="59"/>
    </row>
    <row r="238" spans="1:16" x14ac:dyDescent="0.25">
      <c r="A238" s="58"/>
      <c r="B238" s="58"/>
      <c r="O238" s="59"/>
      <c r="P238" s="59"/>
    </row>
    <row r="239" spans="1:16" x14ac:dyDescent="0.25">
      <c r="A239" s="58"/>
      <c r="B239" s="58"/>
      <c r="O239" s="59"/>
      <c r="P239" s="59"/>
    </row>
    <row r="240" spans="1:16" x14ac:dyDescent="0.25">
      <c r="A240" s="58"/>
      <c r="B240" s="58"/>
      <c r="O240" s="59"/>
      <c r="P240" s="59"/>
    </row>
    <row r="241" spans="1:16" x14ac:dyDescent="0.25">
      <c r="A241" s="58"/>
      <c r="B241" s="58"/>
      <c r="O241" s="59"/>
      <c r="P241" s="59"/>
    </row>
    <row r="242" spans="1:16" x14ac:dyDescent="0.25">
      <c r="A242" s="58"/>
      <c r="B242" s="58"/>
      <c r="O242" s="59"/>
      <c r="P242" s="59"/>
    </row>
    <row r="243" spans="1:16" x14ac:dyDescent="0.25">
      <c r="A243" s="58"/>
      <c r="B243" s="58"/>
      <c r="O243" s="59"/>
      <c r="P243" s="59"/>
    </row>
    <row r="244" spans="1:16" x14ac:dyDescent="0.25">
      <c r="A244" s="58"/>
      <c r="B244" s="58"/>
      <c r="O244" s="59"/>
      <c r="P244" s="59"/>
    </row>
    <row r="245" spans="1:16" x14ac:dyDescent="0.25">
      <c r="A245" s="58"/>
      <c r="B245" s="58"/>
      <c r="O245" s="59"/>
      <c r="P245" s="59"/>
    </row>
    <row r="246" spans="1:16" x14ac:dyDescent="0.25">
      <c r="A246" s="58"/>
      <c r="B246" s="58"/>
      <c r="O246" s="59"/>
      <c r="P246" s="59"/>
    </row>
    <row r="247" spans="1:16" x14ac:dyDescent="0.25">
      <c r="A247" s="58"/>
      <c r="B247" s="58"/>
      <c r="O247" s="59"/>
      <c r="P247" s="59"/>
    </row>
    <row r="248" spans="1:16" x14ac:dyDescent="0.25">
      <c r="A248" s="58"/>
      <c r="B248" s="58"/>
      <c r="O248" s="59"/>
      <c r="P248" s="59"/>
    </row>
    <row r="249" spans="1:16" x14ac:dyDescent="0.25">
      <c r="A249" s="58"/>
      <c r="B249" s="58"/>
      <c r="O249" s="59"/>
      <c r="P249" s="59"/>
    </row>
    <row r="250" spans="1:16" x14ac:dyDescent="0.25">
      <c r="A250" s="58"/>
      <c r="B250" s="58"/>
      <c r="O250" s="59"/>
      <c r="P250" s="59"/>
    </row>
    <row r="251" spans="1:16" x14ac:dyDescent="0.25">
      <c r="A251" s="58"/>
      <c r="B251" s="58"/>
      <c r="O251" s="59"/>
      <c r="P251" s="59"/>
    </row>
    <row r="252" spans="1:16" x14ac:dyDescent="0.25">
      <c r="A252" s="58"/>
      <c r="B252" s="58"/>
      <c r="O252" s="59"/>
      <c r="P252" s="59"/>
    </row>
    <row r="253" spans="1:16" x14ac:dyDescent="0.25">
      <c r="A253" s="58"/>
      <c r="B253" s="58"/>
      <c r="O253" s="59"/>
      <c r="P253" s="59"/>
    </row>
    <row r="254" spans="1:16" x14ac:dyDescent="0.25">
      <c r="A254" s="58"/>
      <c r="B254" s="58"/>
      <c r="O254" s="59"/>
      <c r="P254" s="59"/>
    </row>
    <row r="255" spans="1:16" x14ac:dyDescent="0.25">
      <c r="A255" s="58"/>
      <c r="B255" s="58"/>
      <c r="O255" s="59"/>
      <c r="P255" s="59"/>
    </row>
    <row r="256" spans="1:16" x14ac:dyDescent="0.25">
      <c r="A256" s="58"/>
      <c r="B256" s="58"/>
      <c r="O256" s="59"/>
      <c r="P256" s="59"/>
    </row>
    <row r="257" spans="1:16" x14ac:dyDescent="0.25">
      <c r="A257" s="58"/>
      <c r="B257" s="58"/>
      <c r="O257" s="59"/>
      <c r="P257" s="59"/>
    </row>
    <row r="258" spans="1:16" x14ac:dyDescent="0.25">
      <c r="A258" s="58"/>
      <c r="B258" s="58"/>
      <c r="O258" s="59"/>
      <c r="P258" s="59"/>
    </row>
    <row r="259" spans="1:16" x14ac:dyDescent="0.25">
      <c r="A259" s="58"/>
      <c r="B259" s="58"/>
      <c r="O259" s="59"/>
      <c r="P259" s="59"/>
    </row>
    <row r="260" spans="1:16" x14ac:dyDescent="0.25">
      <c r="A260" s="58"/>
      <c r="B260" s="58"/>
      <c r="O260" s="59"/>
      <c r="P260" s="59"/>
    </row>
    <row r="261" spans="1:16" x14ac:dyDescent="0.25">
      <c r="A261" s="58"/>
      <c r="B261" s="58"/>
      <c r="O261" s="59"/>
      <c r="P261" s="59"/>
    </row>
  </sheetData>
  <sheetProtection algorithmName="SHA-512" hashValue="y1e9Fq0VJ1Z8k/I29TwaWJDo66qZY/2GL2LzbsZB4WlZum/fwvqwQGACqOQ3jCp0JcqyNrRFynUqdcYUi/0ZgQ==" saltValue="u2zBPpt97mAlbsjj7SRgaQ==" spinCount="100000" sheet="1" objects="1" scenarios="1" selectLockedCells="1"/>
  <mergeCells count="57">
    <mergeCell ref="H39:I39"/>
    <mergeCell ref="J39:K39"/>
    <mergeCell ref="H37:I37"/>
    <mergeCell ref="H35:I35"/>
    <mergeCell ref="A41:K41"/>
    <mergeCell ref="C35:F35"/>
    <mergeCell ref="C36:F36"/>
    <mergeCell ref="C37:F37"/>
    <mergeCell ref="C38:F38"/>
    <mergeCell ref="C39:F39"/>
    <mergeCell ref="M27:N27"/>
    <mergeCell ref="J30:K30"/>
    <mergeCell ref="H30:I30"/>
    <mergeCell ref="M41:N41"/>
    <mergeCell ref="M52:N52"/>
    <mergeCell ref="J37:K37"/>
    <mergeCell ref="H38:I38"/>
    <mergeCell ref="J38:K38"/>
    <mergeCell ref="J35:K35"/>
    <mergeCell ref="H36:I36"/>
    <mergeCell ref="J36:K36"/>
    <mergeCell ref="D52:K52"/>
    <mergeCell ref="C30:F30"/>
    <mergeCell ref="C31:F31"/>
    <mergeCell ref="C32:F32"/>
    <mergeCell ref="C33:F33"/>
    <mergeCell ref="C29:G29"/>
    <mergeCell ref="H33:I33"/>
    <mergeCell ref="J33:K33"/>
    <mergeCell ref="H34:I34"/>
    <mergeCell ref="J34:K34"/>
    <mergeCell ref="H31:I31"/>
    <mergeCell ref="J31:K31"/>
    <mergeCell ref="H32:I32"/>
    <mergeCell ref="J32:K32"/>
    <mergeCell ref="C34:F34"/>
    <mergeCell ref="A19:C20"/>
    <mergeCell ref="D19:N20"/>
    <mergeCell ref="A47:K47"/>
    <mergeCell ref="M47:N47"/>
    <mergeCell ref="A49:K49"/>
    <mergeCell ref="M49:N49"/>
    <mergeCell ref="A45:K45"/>
    <mergeCell ref="M45:N45"/>
    <mergeCell ref="A43:K43"/>
    <mergeCell ref="M43:N43"/>
    <mergeCell ref="A22:C22"/>
    <mergeCell ref="D22:N22"/>
    <mergeCell ref="A25:N25"/>
    <mergeCell ref="J29:K29"/>
    <mergeCell ref="H29:I29"/>
    <mergeCell ref="A27:K27"/>
    <mergeCell ref="A6:N10"/>
    <mergeCell ref="A12:N12"/>
    <mergeCell ref="A15:N15"/>
    <mergeCell ref="A17:C17"/>
    <mergeCell ref="D17:N17"/>
  </mergeCells>
  <phoneticPr fontId="38" type="noConversion"/>
  <printOptions horizontalCentered="1"/>
  <pageMargins left="0.59055118110236227" right="0.59055118110236227" top="0.59055118110236227" bottom="0.59055118110236227" header="0.39370078740157483" footer="0.39370078740157483"/>
  <pageSetup paperSize="9" scale="83" orientation="portrait" r:id="rId1"/>
  <headerFooter>
    <oddFooter>&amp;L&amp;G&amp;C&amp;8&amp;A
Pág &amp;P de &amp;N&amp;R&amp;"-,Negrita"&amp;9Fondo Europeo de Desarrollo Regional&amp;"-,Normal"
Una manera de hacer Europa</oddFooter>
  </headerFooter>
  <ignoredErrors>
    <ignoredError sqref="D17 D19 D22" unlockedFormula="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C99"/>
  </sheetPr>
  <dimension ref="A1:S68"/>
  <sheetViews>
    <sheetView showGridLines="0" zoomScale="85" zoomScaleNormal="85" workbookViewId="0">
      <selection activeCell="G20" sqref="G20"/>
    </sheetView>
  </sheetViews>
  <sheetFormatPr baseColWidth="10" defaultColWidth="11.5703125" defaultRowHeight="15" x14ac:dyDescent="0.25"/>
  <cols>
    <col min="1" max="1" width="15.7109375" style="152" customWidth="1"/>
    <col min="2" max="2" width="96.28515625" style="152" customWidth="1"/>
    <col min="3" max="4" width="6.7109375" style="153" customWidth="1"/>
    <col min="5" max="19" width="4.7109375" style="133" customWidth="1"/>
    <col min="20" max="16384" width="11.5703125" style="133"/>
  </cols>
  <sheetData>
    <row r="1" spans="1:19" ht="15" customHeight="1" x14ac:dyDescent="0.2">
      <c r="A1" s="237" t="str">
        <f>CONCATENATE("SOLICITANTE:  ",'DATOS SOLICITANTE'!D17)</f>
        <v xml:space="preserve">SOLICITANTE:  </v>
      </c>
      <c r="B1" s="237"/>
      <c r="C1" s="237"/>
      <c r="D1" s="237"/>
      <c r="E1" s="237"/>
      <c r="F1" s="237"/>
      <c r="G1" s="237"/>
      <c r="H1" s="237"/>
      <c r="I1" s="237"/>
      <c r="J1" s="237"/>
      <c r="K1" s="237"/>
      <c r="L1" s="237"/>
      <c r="M1" s="237"/>
      <c r="N1" s="237"/>
      <c r="O1" s="237"/>
    </row>
    <row r="2" spans="1:19" ht="14.25" customHeight="1" x14ac:dyDescent="0.2">
      <c r="A2" s="238" t="str">
        <f>CONCATENATE("PROYECTO: ",'DATOS SOLICITANTE'!D19," (",'DATOS SOLICITANTE'!D22,")")</f>
        <v>PROYECTO:  ()</v>
      </c>
      <c r="B2" s="238"/>
      <c r="C2" s="238"/>
      <c r="D2" s="238"/>
      <c r="E2" s="238"/>
      <c r="F2" s="238"/>
      <c r="G2" s="238"/>
      <c r="H2" s="238"/>
      <c r="I2" s="238"/>
      <c r="J2" s="238"/>
      <c r="K2" s="238"/>
      <c r="L2" s="238"/>
      <c r="M2" s="238"/>
      <c r="N2" s="238"/>
      <c r="O2" s="238"/>
    </row>
    <row r="3" spans="1:19" ht="14.25" customHeight="1" x14ac:dyDescent="0.2">
      <c r="A3" s="238"/>
      <c r="B3" s="238"/>
      <c r="C3" s="238"/>
      <c r="D3" s="238"/>
      <c r="E3" s="238"/>
      <c r="F3" s="238"/>
      <c r="G3" s="238"/>
      <c r="H3" s="238"/>
      <c r="I3" s="238"/>
      <c r="J3" s="238"/>
      <c r="K3" s="238"/>
      <c r="L3" s="238"/>
      <c r="M3" s="238"/>
      <c r="N3" s="238"/>
      <c r="O3" s="238"/>
    </row>
    <row r="5" spans="1:19" s="136" customFormat="1" ht="15" customHeight="1" x14ac:dyDescent="0.25">
      <c r="A5" s="134" t="s">
        <v>80</v>
      </c>
      <c r="B5" s="440" t="s">
        <v>84</v>
      </c>
      <c r="C5" s="135" t="s">
        <v>81</v>
      </c>
      <c r="D5" s="135" t="s">
        <v>81</v>
      </c>
      <c r="E5" s="442" t="s">
        <v>83</v>
      </c>
      <c r="F5" s="443"/>
      <c r="G5" s="443"/>
      <c r="H5" s="443"/>
      <c r="I5" s="443"/>
      <c r="J5" s="443"/>
      <c r="K5" s="443"/>
      <c r="L5" s="443"/>
      <c r="M5" s="443"/>
      <c r="N5" s="443"/>
      <c r="O5" s="443"/>
      <c r="P5" s="443"/>
      <c r="Q5" s="443"/>
      <c r="R5" s="443"/>
      <c r="S5" s="444"/>
    </row>
    <row r="6" spans="1:19" s="140" customFormat="1" x14ac:dyDescent="0.25">
      <c r="A6" s="137" t="s">
        <v>16</v>
      </c>
      <c r="B6" s="441"/>
      <c r="C6" s="138" t="s">
        <v>446</v>
      </c>
      <c r="D6" s="138" t="s">
        <v>82</v>
      </c>
      <c r="E6" s="139">
        <v>1</v>
      </c>
      <c r="F6" s="139" t="str">
        <f>IF(E6="","",IF(1+E6&gt;MAX($C$8:$D$67),"",1+E6))</f>
        <v/>
      </c>
      <c r="G6" s="139" t="str">
        <f t="shared" ref="G6:S6" si="0">IF(F6="","",IF(1+F6&gt;MAX($C$8:$D$67),"",1+F6))</f>
        <v/>
      </c>
      <c r="H6" s="139" t="str">
        <f t="shared" si="0"/>
        <v/>
      </c>
      <c r="I6" s="139" t="str">
        <f t="shared" si="0"/>
        <v/>
      </c>
      <c r="J6" s="139" t="str">
        <f t="shared" si="0"/>
        <v/>
      </c>
      <c r="K6" s="139" t="str">
        <f t="shared" si="0"/>
        <v/>
      </c>
      <c r="L6" s="139" t="str">
        <f t="shared" si="0"/>
        <v/>
      </c>
      <c r="M6" s="139" t="str">
        <f t="shared" si="0"/>
        <v/>
      </c>
      <c r="N6" s="139" t="str">
        <f t="shared" si="0"/>
        <v/>
      </c>
      <c r="O6" s="139" t="str">
        <f t="shared" si="0"/>
        <v/>
      </c>
      <c r="P6" s="139" t="str">
        <f t="shared" si="0"/>
        <v/>
      </c>
      <c r="Q6" s="139" t="str">
        <f t="shared" si="0"/>
        <v/>
      </c>
      <c r="R6" s="139" t="str">
        <f t="shared" si="0"/>
        <v/>
      </c>
      <c r="S6" s="139" t="str">
        <f t="shared" si="0"/>
        <v/>
      </c>
    </row>
    <row r="7" spans="1:19" s="140" customFormat="1" x14ac:dyDescent="0.25">
      <c r="A7" s="141"/>
      <c r="B7" s="141"/>
      <c r="C7" s="142"/>
      <c r="D7" s="142"/>
      <c r="E7" s="143"/>
      <c r="F7" s="144"/>
      <c r="G7" s="144"/>
      <c r="H7" s="144"/>
      <c r="I7" s="144"/>
      <c r="J7" s="144"/>
      <c r="K7" s="144"/>
      <c r="L7" s="144"/>
      <c r="M7" s="144"/>
      <c r="N7" s="144"/>
      <c r="O7" s="144"/>
      <c r="P7" s="144"/>
      <c r="Q7" s="144"/>
      <c r="R7" s="144"/>
      <c r="S7" s="144"/>
    </row>
    <row r="8" spans="1:19" ht="14.25" x14ac:dyDescent="0.2">
      <c r="A8" s="145" t="str">
        <f>IF(Hoja1!AM40="","",UPPER(Hoja1!AM40))</f>
        <v/>
      </c>
      <c r="B8" s="146" t="str">
        <f t="shared" ref="B8:B68" si="1">IF(A8="","",VLOOKUP(A8,RESUMEN_FINAL,2,FALSE))</f>
        <v/>
      </c>
      <c r="C8" s="147" t="str">
        <f>IF(A8="","",VLOOKUP(A8,RESUMEN_FINAL,7,FALSE))</f>
        <v/>
      </c>
      <c r="D8" s="147" t="str">
        <f>IF(A8="","",VLOOKUP(A8,RESUMEN_FINAL,8,FALSE))</f>
        <v/>
      </c>
      <c r="E8" s="148"/>
      <c r="F8" s="148"/>
      <c r="G8" s="148"/>
      <c r="H8" s="148"/>
      <c r="I8" s="148"/>
      <c r="J8" s="148"/>
      <c r="K8" s="148"/>
      <c r="L8" s="148"/>
      <c r="M8" s="148"/>
      <c r="N8" s="148"/>
      <c r="O8" s="148"/>
      <c r="P8" s="148"/>
      <c r="Q8" s="148"/>
      <c r="R8" s="148"/>
      <c r="S8" s="148"/>
    </row>
    <row r="9" spans="1:19" ht="14.25" x14ac:dyDescent="0.2">
      <c r="A9" s="145" t="str">
        <f>IF(Hoja1!AM41="","",UPPER(Hoja1!AM41))</f>
        <v/>
      </c>
      <c r="B9" s="146" t="str">
        <f t="shared" si="1"/>
        <v/>
      </c>
      <c r="C9" s="147" t="str">
        <f t="shared" ref="C9:C68" si="2">IF(A9="","",VLOOKUP(A9,RESUMEN_FINAL,7,FALSE))</f>
        <v/>
      </c>
      <c r="D9" s="147" t="str">
        <f t="shared" ref="D9:D68" si="3">IF(A9="","",VLOOKUP(A9,RESUMEN_FINAL,8,FALSE))</f>
        <v/>
      </c>
      <c r="E9" s="148"/>
      <c r="F9" s="148"/>
      <c r="G9" s="148"/>
      <c r="H9" s="148"/>
      <c r="I9" s="148"/>
      <c r="J9" s="148"/>
      <c r="K9" s="148"/>
      <c r="L9" s="148"/>
      <c r="M9" s="148"/>
      <c r="N9" s="148"/>
      <c r="O9" s="148"/>
      <c r="P9" s="148"/>
      <c r="Q9" s="148"/>
      <c r="R9" s="148"/>
      <c r="S9" s="148"/>
    </row>
    <row r="10" spans="1:19" ht="14.25" x14ac:dyDescent="0.2">
      <c r="A10" s="145" t="str">
        <f>IF(Hoja1!AM42="","",UPPER(Hoja1!AM42))</f>
        <v/>
      </c>
      <c r="B10" s="146" t="str">
        <f t="shared" si="1"/>
        <v/>
      </c>
      <c r="C10" s="147" t="str">
        <f t="shared" si="2"/>
        <v/>
      </c>
      <c r="D10" s="147" t="str">
        <f t="shared" si="3"/>
        <v/>
      </c>
      <c r="E10" s="148"/>
      <c r="F10" s="148"/>
      <c r="G10" s="148"/>
      <c r="H10" s="148"/>
      <c r="I10" s="148"/>
      <c r="J10" s="148"/>
      <c r="K10" s="148"/>
      <c r="L10" s="148"/>
      <c r="M10" s="148"/>
      <c r="N10" s="148"/>
      <c r="O10" s="148"/>
      <c r="P10" s="148"/>
      <c r="Q10" s="148"/>
      <c r="R10" s="148"/>
      <c r="S10" s="148"/>
    </row>
    <row r="11" spans="1:19" ht="14.25" x14ac:dyDescent="0.2">
      <c r="A11" s="145" t="str">
        <f>IF(Hoja1!AM43="","",UPPER(Hoja1!AM43))</f>
        <v/>
      </c>
      <c r="B11" s="146" t="str">
        <f t="shared" si="1"/>
        <v/>
      </c>
      <c r="C11" s="147" t="str">
        <f t="shared" si="2"/>
        <v/>
      </c>
      <c r="D11" s="147" t="str">
        <f t="shared" si="3"/>
        <v/>
      </c>
      <c r="E11" s="148"/>
      <c r="F11" s="148"/>
      <c r="G11" s="148"/>
      <c r="H11" s="148"/>
      <c r="I11" s="148"/>
      <c r="J11" s="148"/>
      <c r="K11" s="148"/>
      <c r="L11" s="148"/>
      <c r="M11" s="148"/>
      <c r="N11" s="148"/>
      <c r="O11" s="148"/>
      <c r="P11" s="148"/>
      <c r="Q11" s="148"/>
      <c r="R11" s="148"/>
      <c r="S11" s="148"/>
    </row>
    <row r="12" spans="1:19" ht="14.25" x14ac:dyDescent="0.2">
      <c r="A12" s="145" t="str">
        <f>IF(Hoja1!AM44="","",UPPER(Hoja1!AM44))</f>
        <v/>
      </c>
      <c r="B12" s="146" t="str">
        <f t="shared" si="1"/>
        <v/>
      </c>
      <c r="C12" s="147" t="str">
        <f t="shared" si="2"/>
        <v/>
      </c>
      <c r="D12" s="147" t="str">
        <f t="shared" si="3"/>
        <v/>
      </c>
      <c r="E12" s="148"/>
      <c r="F12" s="148"/>
      <c r="G12" s="148"/>
      <c r="H12" s="148"/>
      <c r="I12" s="148"/>
      <c r="J12" s="148"/>
      <c r="K12" s="148"/>
      <c r="L12" s="148"/>
      <c r="M12" s="148"/>
      <c r="N12" s="148"/>
      <c r="O12" s="148"/>
      <c r="P12" s="148"/>
      <c r="Q12" s="148"/>
      <c r="R12" s="148"/>
      <c r="S12" s="148"/>
    </row>
    <row r="13" spans="1:19" ht="14.25" x14ac:dyDescent="0.2">
      <c r="A13" s="145" t="str">
        <f>IF(Hoja1!AM45="","",UPPER(Hoja1!AM45))</f>
        <v/>
      </c>
      <c r="B13" s="146" t="str">
        <f t="shared" si="1"/>
        <v/>
      </c>
      <c r="C13" s="147" t="str">
        <f t="shared" si="2"/>
        <v/>
      </c>
      <c r="D13" s="147" t="str">
        <f t="shared" si="3"/>
        <v/>
      </c>
      <c r="E13" s="148"/>
      <c r="F13" s="148"/>
      <c r="G13" s="148"/>
      <c r="H13" s="148"/>
      <c r="I13" s="148"/>
      <c r="J13" s="148"/>
      <c r="K13" s="148"/>
      <c r="L13" s="148"/>
      <c r="M13" s="148"/>
      <c r="N13" s="148"/>
      <c r="O13" s="148"/>
      <c r="P13" s="148"/>
      <c r="Q13" s="148"/>
      <c r="R13" s="148"/>
      <c r="S13" s="148"/>
    </row>
    <row r="14" spans="1:19" ht="14.25" x14ac:dyDescent="0.2">
      <c r="A14" s="145" t="str">
        <f>IF(Hoja1!AM46="","",UPPER(Hoja1!AM46))</f>
        <v/>
      </c>
      <c r="B14" s="146" t="str">
        <f t="shared" si="1"/>
        <v/>
      </c>
      <c r="C14" s="147" t="str">
        <f t="shared" si="2"/>
        <v/>
      </c>
      <c r="D14" s="147" t="str">
        <f t="shared" si="3"/>
        <v/>
      </c>
      <c r="E14" s="148"/>
      <c r="F14" s="148"/>
      <c r="G14" s="148"/>
      <c r="H14" s="148"/>
      <c r="I14" s="148"/>
      <c r="J14" s="148"/>
      <c r="K14" s="148"/>
      <c r="L14" s="148"/>
      <c r="M14" s="148"/>
      <c r="N14" s="148"/>
      <c r="O14" s="148"/>
      <c r="P14" s="148"/>
      <c r="Q14" s="148"/>
      <c r="R14" s="148"/>
      <c r="S14" s="148"/>
    </row>
    <row r="15" spans="1:19" ht="14.25" x14ac:dyDescent="0.2">
      <c r="A15" s="145" t="str">
        <f>IF(Hoja1!AM47="","",UPPER(Hoja1!AM47))</f>
        <v/>
      </c>
      <c r="B15" s="146" t="str">
        <f t="shared" si="1"/>
        <v/>
      </c>
      <c r="C15" s="147" t="str">
        <f t="shared" si="2"/>
        <v/>
      </c>
      <c r="D15" s="147" t="str">
        <f t="shared" si="3"/>
        <v/>
      </c>
      <c r="E15" s="148"/>
      <c r="F15" s="148"/>
      <c r="G15" s="148"/>
      <c r="H15" s="148"/>
      <c r="I15" s="148"/>
      <c r="J15" s="148"/>
      <c r="K15" s="148"/>
      <c r="L15" s="148"/>
      <c r="M15" s="148"/>
      <c r="N15" s="148"/>
      <c r="O15" s="148"/>
      <c r="P15" s="148"/>
      <c r="Q15" s="148"/>
      <c r="R15" s="148"/>
      <c r="S15" s="148"/>
    </row>
    <row r="16" spans="1:19" ht="14.25" x14ac:dyDescent="0.2">
      <c r="A16" s="145" t="str">
        <f>IF(Hoja1!AM48="","",UPPER(Hoja1!AM48))</f>
        <v/>
      </c>
      <c r="B16" s="146" t="str">
        <f t="shared" si="1"/>
        <v/>
      </c>
      <c r="C16" s="147" t="str">
        <f t="shared" si="2"/>
        <v/>
      </c>
      <c r="D16" s="147" t="str">
        <f t="shared" si="3"/>
        <v/>
      </c>
      <c r="E16" s="148"/>
      <c r="F16" s="148"/>
      <c r="G16" s="148"/>
      <c r="H16" s="148"/>
      <c r="I16" s="148"/>
      <c r="J16" s="148"/>
      <c r="K16" s="148"/>
      <c r="L16" s="148"/>
      <c r="M16" s="148"/>
      <c r="N16" s="148"/>
      <c r="O16" s="148"/>
      <c r="P16" s="148"/>
      <c r="Q16" s="148"/>
      <c r="R16" s="148"/>
      <c r="S16" s="148"/>
    </row>
    <row r="17" spans="1:19" ht="14.25" x14ac:dyDescent="0.2">
      <c r="A17" s="145" t="str">
        <f>IF(Hoja1!AM49="","",UPPER(Hoja1!AM49))</f>
        <v/>
      </c>
      <c r="B17" s="146" t="str">
        <f t="shared" si="1"/>
        <v/>
      </c>
      <c r="C17" s="147" t="str">
        <f t="shared" si="2"/>
        <v/>
      </c>
      <c r="D17" s="147" t="str">
        <f t="shared" si="3"/>
        <v/>
      </c>
      <c r="E17" s="148"/>
      <c r="F17" s="148"/>
      <c r="G17" s="148"/>
      <c r="H17" s="148"/>
      <c r="I17" s="148"/>
      <c r="J17" s="148"/>
      <c r="K17" s="148"/>
      <c r="L17" s="148"/>
      <c r="M17" s="148"/>
      <c r="N17" s="148"/>
      <c r="O17" s="148"/>
      <c r="P17" s="148"/>
      <c r="Q17" s="148"/>
      <c r="R17" s="148"/>
      <c r="S17" s="148"/>
    </row>
    <row r="18" spans="1:19" ht="14.25" x14ac:dyDescent="0.2">
      <c r="A18" s="145" t="str">
        <f>IF(Hoja1!AM50="","",UPPER(Hoja1!AM50))</f>
        <v/>
      </c>
      <c r="B18" s="146" t="str">
        <f t="shared" si="1"/>
        <v/>
      </c>
      <c r="C18" s="147" t="str">
        <f t="shared" si="2"/>
        <v/>
      </c>
      <c r="D18" s="147" t="str">
        <f t="shared" si="3"/>
        <v/>
      </c>
      <c r="E18" s="148"/>
      <c r="F18" s="148"/>
      <c r="G18" s="148"/>
      <c r="H18" s="148"/>
      <c r="I18" s="148"/>
      <c r="J18" s="148"/>
      <c r="K18" s="148"/>
      <c r="L18" s="148"/>
      <c r="M18" s="148"/>
      <c r="N18" s="148"/>
      <c r="O18" s="148"/>
      <c r="P18" s="148"/>
      <c r="Q18" s="148"/>
      <c r="R18" s="148"/>
      <c r="S18" s="148"/>
    </row>
    <row r="19" spans="1:19" ht="14.25" x14ac:dyDescent="0.2">
      <c r="A19" s="145" t="str">
        <f>IF(Hoja1!AM51="","",UPPER(Hoja1!AM51))</f>
        <v/>
      </c>
      <c r="B19" s="146" t="str">
        <f t="shared" si="1"/>
        <v/>
      </c>
      <c r="C19" s="147" t="str">
        <f t="shared" si="2"/>
        <v/>
      </c>
      <c r="D19" s="147" t="str">
        <f t="shared" si="3"/>
        <v/>
      </c>
      <c r="E19" s="148"/>
      <c r="F19" s="148"/>
      <c r="G19" s="148"/>
      <c r="H19" s="148"/>
      <c r="I19" s="148"/>
      <c r="J19" s="148"/>
      <c r="K19" s="148"/>
      <c r="L19" s="148"/>
      <c r="M19" s="148"/>
      <c r="N19" s="148"/>
      <c r="O19" s="148"/>
      <c r="P19" s="148"/>
      <c r="Q19" s="148"/>
      <c r="R19" s="148"/>
      <c r="S19" s="148"/>
    </row>
    <row r="20" spans="1:19" ht="14.25" x14ac:dyDescent="0.2">
      <c r="A20" s="145" t="str">
        <f>IF(Hoja1!AM52="","",UPPER(Hoja1!AM52))</f>
        <v/>
      </c>
      <c r="B20" s="146" t="str">
        <f t="shared" si="1"/>
        <v/>
      </c>
      <c r="C20" s="147" t="str">
        <f t="shared" si="2"/>
        <v/>
      </c>
      <c r="D20" s="147" t="str">
        <f t="shared" si="3"/>
        <v/>
      </c>
      <c r="E20" s="148"/>
      <c r="F20" s="148"/>
      <c r="G20" s="148"/>
      <c r="H20" s="148"/>
      <c r="I20" s="148"/>
      <c r="J20" s="148"/>
      <c r="K20" s="148"/>
      <c r="L20" s="148"/>
      <c r="M20" s="148"/>
      <c r="N20" s="148"/>
      <c r="O20" s="148"/>
      <c r="P20" s="148"/>
      <c r="Q20" s="148"/>
      <c r="R20" s="148"/>
      <c r="S20" s="148"/>
    </row>
    <row r="21" spans="1:19" ht="14.25" x14ac:dyDescent="0.2">
      <c r="A21" s="145" t="str">
        <f>IF(Hoja1!AM53="","",UPPER(Hoja1!AM53))</f>
        <v/>
      </c>
      <c r="B21" s="146" t="str">
        <f t="shared" si="1"/>
        <v/>
      </c>
      <c r="C21" s="147" t="str">
        <f t="shared" si="2"/>
        <v/>
      </c>
      <c r="D21" s="147" t="str">
        <f t="shared" si="3"/>
        <v/>
      </c>
      <c r="E21" s="148"/>
      <c r="F21" s="148"/>
      <c r="G21" s="148"/>
      <c r="H21" s="148"/>
      <c r="I21" s="148"/>
      <c r="J21" s="148"/>
      <c r="K21" s="148"/>
      <c r="L21" s="148"/>
      <c r="M21" s="148"/>
      <c r="N21" s="148"/>
      <c r="O21" s="148"/>
      <c r="P21" s="148"/>
      <c r="Q21" s="148"/>
      <c r="R21" s="148"/>
      <c r="S21" s="148"/>
    </row>
    <row r="22" spans="1:19" ht="14.25" x14ac:dyDescent="0.2">
      <c r="A22" s="145" t="str">
        <f>IF(Hoja1!AM54="","",UPPER(Hoja1!AM54))</f>
        <v/>
      </c>
      <c r="B22" s="146" t="str">
        <f t="shared" si="1"/>
        <v/>
      </c>
      <c r="C22" s="147" t="str">
        <f t="shared" si="2"/>
        <v/>
      </c>
      <c r="D22" s="147" t="str">
        <f t="shared" si="3"/>
        <v/>
      </c>
      <c r="E22" s="148"/>
      <c r="F22" s="148"/>
      <c r="G22" s="148"/>
      <c r="H22" s="148"/>
      <c r="I22" s="148"/>
      <c r="J22" s="148"/>
      <c r="K22" s="148"/>
      <c r="L22" s="148"/>
      <c r="M22" s="148"/>
      <c r="N22" s="148"/>
      <c r="O22" s="148"/>
      <c r="P22" s="148"/>
      <c r="Q22" s="148"/>
      <c r="R22" s="148"/>
      <c r="S22" s="148"/>
    </row>
    <row r="23" spans="1:19" ht="14.25" x14ac:dyDescent="0.2">
      <c r="A23" s="145" t="str">
        <f>IF(Hoja1!AM55="","",UPPER(Hoja1!AM55))</f>
        <v/>
      </c>
      <c r="B23" s="146" t="str">
        <f t="shared" si="1"/>
        <v/>
      </c>
      <c r="C23" s="147" t="str">
        <f t="shared" si="2"/>
        <v/>
      </c>
      <c r="D23" s="147" t="str">
        <f t="shared" si="3"/>
        <v/>
      </c>
      <c r="E23" s="148"/>
      <c r="F23" s="148"/>
      <c r="G23" s="148"/>
      <c r="H23" s="148"/>
      <c r="I23" s="148"/>
      <c r="J23" s="148"/>
      <c r="K23" s="148"/>
      <c r="L23" s="148"/>
      <c r="M23" s="148"/>
      <c r="N23" s="148"/>
      <c r="O23" s="148"/>
      <c r="P23" s="148"/>
      <c r="Q23" s="148"/>
      <c r="R23" s="148"/>
      <c r="S23" s="148"/>
    </row>
    <row r="24" spans="1:19" ht="14.25" x14ac:dyDescent="0.2">
      <c r="A24" s="145" t="str">
        <f>IF(Hoja1!AM56="","",UPPER(Hoja1!AM56))</f>
        <v/>
      </c>
      <c r="B24" s="146" t="str">
        <f t="shared" si="1"/>
        <v/>
      </c>
      <c r="C24" s="147" t="str">
        <f t="shared" si="2"/>
        <v/>
      </c>
      <c r="D24" s="147" t="str">
        <f t="shared" si="3"/>
        <v/>
      </c>
      <c r="E24" s="148"/>
      <c r="F24" s="148"/>
      <c r="G24" s="148"/>
      <c r="H24" s="148"/>
      <c r="I24" s="148"/>
      <c r="J24" s="148"/>
      <c r="K24" s="148"/>
      <c r="L24" s="148"/>
      <c r="M24" s="148"/>
      <c r="N24" s="148"/>
      <c r="O24" s="148"/>
      <c r="P24" s="148"/>
      <c r="Q24" s="148"/>
      <c r="R24" s="148"/>
      <c r="S24" s="148"/>
    </row>
    <row r="25" spans="1:19" ht="14.25" x14ac:dyDescent="0.2">
      <c r="A25" s="145" t="str">
        <f>IF(Hoja1!AM57="","",UPPER(Hoja1!AM57))</f>
        <v/>
      </c>
      <c r="B25" s="146" t="str">
        <f t="shared" si="1"/>
        <v/>
      </c>
      <c r="C25" s="147" t="str">
        <f t="shared" si="2"/>
        <v/>
      </c>
      <c r="D25" s="147" t="str">
        <f t="shared" si="3"/>
        <v/>
      </c>
      <c r="E25" s="148"/>
      <c r="F25" s="148"/>
      <c r="G25" s="148"/>
      <c r="H25" s="148"/>
      <c r="I25" s="148"/>
      <c r="J25" s="148"/>
      <c r="K25" s="148"/>
      <c r="L25" s="148"/>
      <c r="M25" s="148"/>
      <c r="N25" s="148"/>
      <c r="O25" s="148"/>
      <c r="P25" s="148"/>
      <c r="Q25" s="148"/>
      <c r="R25" s="148"/>
      <c r="S25" s="148"/>
    </row>
    <row r="26" spans="1:19" ht="14.25" x14ac:dyDescent="0.2">
      <c r="A26" s="145" t="str">
        <f>IF(Hoja1!AM58="","",UPPER(Hoja1!AM58))</f>
        <v/>
      </c>
      <c r="B26" s="146" t="str">
        <f t="shared" si="1"/>
        <v/>
      </c>
      <c r="C26" s="147" t="str">
        <f t="shared" si="2"/>
        <v/>
      </c>
      <c r="D26" s="147" t="str">
        <f t="shared" si="3"/>
        <v/>
      </c>
      <c r="E26" s="148"/>
      <c r="F26" s="148"/>
      <c r="G26" s="148"/>
      <c r="H26" s="148"/>
      <c r="I26" s="148"/>
      <c r="J26" s="148"/>
      <c r="K26" s="148"/>
      <c r="L26" s="148"/>
      <c r="M26" s="148"/>
      <c r="N26" s="148"/>
      <c r="O26" s="148"/>
      <c r="P26" s="148"/>
      <c r="Q26" s="148"/>
      <c r="R26" s="148"/>
      <c r="S26" s="148"/>
    </row>
    <row r="27" spans="1:19" ht="14.25" x14ac:dyDescent="0.2">
      <c r="A27" s="145" t="str">
        <f>IF(Hoja1!AM59="","",UPPER(Hoja1!AM59))</f>
        <v/>
      </c>
      <c r="B27" s="146" t="str">
        <f t="shared" si="1"/>
        <v/>
      </c>
      <c r="C27" s="147" t="str">
        <f t="shared" si="2"/>
        <v/>
      </c>
      <c r="D27" s="147" t="str">
        <f t="shared" si="3"/>
        <v/>
      </c>
      <c r="E27" s="148"/>
      <c r="F27" s="148"/>
      <c r="G27" s="148"/>
      <c r="H27" s="148"/>
      <c r="I27" s="148"/>
      <c r="J27" s="148"/>
      <c r="K27" s="148"/>
      <c r="L27" s="148"/>
      <c r="M27" s="148"/>
      <c r="N27" s="148"/>
      <c r="O27" s="148"/>
      <c r="P27" s="148"/>
      <c r="Q27" s="148"/>
      <c r="R27" s="148"/>
      <c r="S27" s="148"/>
    </row>
    <row r="28" spans="1:19" ht="14.25" x14ac:dyDescent="0.2">
      <c r="A28" s="145" t="str">
        <f>IF(Hoja1!AM60="","",UPPER(Hoja1!AM60))</f>
        <v/>
      </c>
      <c r="B28" s="146" t="str">
        <f t="shared" si="1"/>
        <v/>
      </c>
      <c r="C28" s="147" t="str">
        <f t="shared" si="2"/>
        <v/>
      </c>
      <c r="D28" s="147" t="str">
        <f t="shared" si="3"/>
        <v/>
      </c>
      <c r="E28" s="148"/>
      <c r="F28" s="148"/>
      <c r="G28" s="148"/>
      <c r="H28" s="148"/>
      <c r="I28" s="148"/>
      <c r="J28" s="148"/>
      <c r="K28" s="148"/>
      <c r="L28" s="148"/>
      <c r="M28" s="148"/>
      <c r="N28" s="148"/>
      <c r="O28" s="148"/>
      <c r="P28" s="148"/>
      <c r="Q28" s="148"/>
      <c r="R28" s="148"/>
      <c r="S28" s="148"/>
    </row>
    <row r="29" spans="1:19" ht="14.25" x14ac:dyDescent="0.2">
      <c r="A29" s="145" t="str">
        <f>IF(Hoja1!AM61="","",UPPER(Hoja1!AM61))</f>
        <v/>
      </c>
      <c r="B29" s="146" t="str">
        <f t="shared" si="1"/>
        <v/>
      </c>
      <c r="C29" s="147" t="str">
        <f t="shared" si="2"/>
        <v/>
      </c>
      <c r="D29" s="147" t="str">
        <f t="shared" si="3"/>
        <v/>
      </c>
      <c r="E29" s="148"/>
      <c r="F29" s="148"/>
      <c r="G29" s="148"/>
      <c r="H29" s="148"/>
      <c r="I29" s="148"/>
      <c r="J29" s="148"/>
      <c r="K29" s="148"/>
      <c r="L29" s="148"/>
      <c r="M29" s="148"/>
      <c r="N29" s="148"/>
      <c r="O29" s="148"/>
      <c r="P29" s="148"/>
      <c r="Q29" s="148"/>
      <c r="R29" s="148"/>
      <c r="S29" s="148"/>
    </row>
    <row r="30" spans="1:19" ht="14.25" x14ac:dyDescent="0.2">
      <c r="A30" s="145" t="str">
        <f>IF(Hoja1!AM62="","",UPPER(Hoja1!AM62))</f>
        <v/>
      </c>
      <c r="B30" s="146" t="str">
        <f t="shared" si="1"/>
        <v/>
      </c>
      <c r="C30" s="147" t="str">
        <f t="shared" si="2"/>
        <v/>
      </c>
      <c r="D30" s="147" t="str">
        <f t="shared" si="3"/>
        <v/>
      </c>
      <c r="E30" s="148"/>
      <c r="F30" s="148"/>
      <c r="G30" s="148"/>
      <c r="H30" s="148"/>
      <c r="I30" s="148"/>
      <c r="J30" s="148"/>
      <c r="K30" s="148"/>
      <c r="L30" s="148"/>
      <c r="M30" s="148"/>
      <c r="N30" s="148"/>
      <c r="O30" s="148"/>
      <c r="P30" s="148"/>
      <c r="Q30" s="148"/>
      <c r="R30" s="148"/>
      <c r="S30" s="148"/>
    </row>
    <row r="31" spans="1:19" ht="14.25" x14ac:dyDescent="0.2">
      <c r="A31" s="145" t="str">
        <f>IF(Hoja1!AM63="","",UPPER(Hoja1!AM63))</f>
        <v/>
      </c>
      <c r="B31" s="146" t="str">
        <f t="shared" si="1"/>
        <v/>
      </c>
      <c r="C31" s="147" t="str">
        <f t="shared" si="2"/>
        <v/>
      </c>
      <c r="D31" s="147" t="str">
        <f t="shared" si="3"/>
        <v/>
      </c>
      <c r="E31" s="148"/>
      <c r="F31" s="148"/>
      <c r="G31" s="148"/>
      <c r="H31" s="148"/>
      <c r="I31" s="148"/>
      <c r="J31" s="148"/>
      <c r="K31" s="148"/>
      <c r="L31" s="148"/>
      <c r="M31" s="148"/>
      <c r="N31" s="148"/>
      <c r="O31" s="148"/>
      <c r="P31" s="148"/>
      <c r="Q31" s="148"/>
      <c r="R31" s="148"/>
      <c r="S31" s="148"/>
    </row>
    <row r="32" spans="1:19" ht="14.25" x14ac:dyDescent="0.2">
      <c r="A32" s="145" t="str">
        <f>IF(Hoja1!AM64="","",UPPER(Hoja1!AM64))</f>
        <v/>
      </c>
      <c r="B32" s="146" t="str">
        <f t="shared" si="1"/>
        <v/>
      </c>
      <c r="C32" s="147" t="str">
        <f t="shared" si="2"/>
        <v/>
      </c>
      <c r="D32" s="147" t="str">
        <f t="shared" si="3"/>
        <v/>
      </c>
      <c r="E32" s="148"/>
      <c r="F32" s="148"/>
      <c r="G32" s="148"/>
      <c r="H32" s="148"/>
      <c r="I32" s="148"/>
      <c r="J32" s="148"/>
      <c r="K32" s="148"/>
      <c r="L32" s="148"/>
      <c r="M32" s="148"/>
      <c r="N32" s="148"/>
      <c r="O32" s="148"/>
      <c r="P32" s="148"/>
      <c r="Q32" s="148"/>
      <c r="R32" s="148"/>
      <c r="S32" s="148"/>
    </row>
    <row r="33" spans="1:19" ht="14.25" x14ac:dyDescent="0.2">
      <c r="A33" s="145" t="str">
        <f>IF(Hoja1!AM65="","",UPPER(Hoja1!AM65))</f>
        <v/>
      </c>
      <c r="B33" s="146" t="str">
        <f t="shared" si="1"/>
        <v/>
      </c>
      <c r="C33" s="147" t="str">
        <f t="shared" si="2"/>
        <v/>
      </c>
      <c r="D33" s="147" t="str">
        <f t="shared" si="3"/>
        <v/>
      </c>
      <c r="E33" s="148"/>
      <c r="F33" s="148"/>
      <c r="G33" s="148"/>
      <c r="H33" s="148"/>
      <c r="I33" s="148"/>
      <c r="J33" s="148"/>
      <c r="K33" s="148"/>
      <c r="L33" s="148"/>
      <c r="M33" s="148"/>
      <c r="N33" s="148"/>
      <c r="O33" s="148"/>
      <c r="P33" s="148"/>
      <c r="Q33" s="148"/>
      <c r="R33" s="148"/>
      <c r="S33" s="148"/>
    </row>
    <row r="34" spans="1:19" ht="14.25" x14ac:dyDescent="0.2">
      <c r="A34" s="145" t="str">
        <f>IF(Hoja1!AM66="","",UPPER(Hoja1!AM66))</f>
        <v/>
      </c>
      <c r="B34" s="146" t="str">
        <f t="shared" si="1"/>
        <v/>
      </c>
      <c r="C34" s="147" t="str">
        <f t="shared" si="2"/>
        <v/>
      </c>
      <c r="D34" s="147" t="str">
        <f t="shared" si="3"/>
        <v/>
      </c>
      <c r="E34" s="148"/>
      <c r="F34" s="148"/>
      <c r="G34" s="148"/>
      <c r="H34" s="148"/>
      <c r="I34" s="148"/>
      <c r="J34" s="148"/>
      <c r="K34" s="148"/>
      <c r="L34" s="148"/>
      <c r="M34" s="148"/>
      <c r="N34" s="148"/>
      <c r="O34" s="148"/>
      <c r="P34" s="148"/>
      <c r="Q34" s="148"/>
      <c r="R34" s="148"/>
      <c r="S34" s="148"/>
    </row>
    <row r="35" spans="1:19" ht="14.25" x14ac:dyDescent="0.2">
      <c r="A35" s="145" t="str">
        <f>IF(Hoja1!AM67="","",UPPER(Hoja1!AM67))</f>
        <v/>
      </c>
      <c r="B35" s="146" t="str">
        <f t="shared" si="1"/>
        <v/>
      </c>
      <c r="C35" s="147" t="str">
        <f t="shared" si="2"/>
        <v/>
      </c>
      <c r="D35" s="147" t="str">
        <f t="shared" si="3"/>
        <v/>
      </c>
      <c r="E35" s="148"/>
      <c r="F35" s="148"/>
      <c r="G35" s="148"/>
      <c r="H35" s="148"/>
      <c r="I35" s="148"/>
      <c r="J35" s="148"/>
      <c r="K35" s="148"/>
      <c r="L35" s="148"/>
      <c r="M35" s="148"/>
      <c r="N35" s="148"/>
      <c r="O35" s="148"/>
      <c r="P35" s="148"/>
      <c r="Q35" s="148"/>
      <c r="R35" s="148"/>
      <c r="S35" s="148"/>
    </row>
    <row r="36" spans="1:19" ht="14.25" x14ac:dyDescent="0.2">
      <c r="A36" s="145" t="str">
        <f>IF(Hoja1!AM68="","",UPPER(Hoja1!AM68))</f>
        <v/>
      </c>
      <c r="B36" s="146" t="str">
        <f t="shared" si="1"/>
        <v/>
      </c>
      <c r="C36" s="147" t="str">
        <f t="shared" si="2"/>
        <v/>
      </c>
      <c r="D36" s="147" t="str">
        <f t="shared" si="3"/>
        <v/>
      </c>
      <c r="E36" s="148"/>
      <c r="F36" s="148"/>
      <c r="G36" s="148"/>
      <c r="H36" s="148"/>
      <c r="I36" s="148"/>
      <c r="J36" s="148"/>
      <c r="K36" s="148"/>
      <c r="L36" s="148"/>
      <c r="M36" s="148"/>
      <c r="N36" s="148"/>
      <c r="O36" s="148"/>
      <c r="P36" s="148"/>
      <c r="Q36" s="148"/>
      <c r="R36" s="148"/>
      <c r="S36" s="148"/>
    </row>
    <row r="37" spans="1:19" ht="14.25" x14ac:dyDescent="0.2">
      <c r="A37" s="145" t="str">
        <f>IF(Hoja1!AM69="","",UPPER(Hoja1!AM69))</f>
        <v/>
      </c>
      <c r="B37" s="146" t="str">
        <f t="shared" si="1"/>
        <v/>
      </c>
      <c r="C37" s="147" t="str">
        <f t="shared" si="2"/>
        <v/>
      </c>
      <c r="D37" s="147" t="str">
        <f t="shared" si="3"/>
        <v/>
      </c>
      <c r="E37" s="148"/>
      <c r="F37" s="148"/>
      <c r="G37" s="148"/>
      <c r="H37" s="148"/>
      <c r="I37" s="148"/>
      <c r="J37" s="148"/>
      <c r="K37" s="148"/>
      <c r="L37" s="148"/>
      <c r="M37" s="148"/>
      <c r="N37" s="148"/>
      <c r="O37" s="148"/>
      <c r="P37" s="148"/>
      <c r="Q37" s="148"/>
      <c r="R37" s="148"/>
      <c r="S37" s="148"/>
    </row>
    <row r="38" spans="1:19" ht="14.25" x14ac:dyDescent="0.2">
      <c r="A38" s="145" t="str">
        <f>IF(Hoja1!AM70="","",UPPER(Hoja1!AM70))</f>
        <v/>
      </c>
      <c r="B38" s="146" t="str">
        <f t="shared" si="1"/>
        <v/>
      </c>
      <c r="C38" s="147" t="str">
        <f t="shared" si="2"/>
        <v/>
      </c>
      <c r="D38" s="147" t="str">
        <f t="shared" si="3"/>
        <v/>
      </c>
      <c r="E38" s="148"/>
      <c r="F38" s="148"/>
      <c r="G38" s="148"/>
      <c r="H38" s="148"/>
      <c r="I38" s="148"/>
      <c r="J38" s="148"/>
      <c r="K38" s="148"/>
      <c r="L38" s="148"/>
      <c r="M38" s="148"/>
      <c r="N38" s="148"/>
      <c r="O38" s="148"/>
      <c r="P38" s="148"/>
      <c r="Q38" s="148"/>
      <c r="R38" s="148"/>
      <c r="S38" s="148"/>
    </row>
    <row r="39" spans="1:19" ht="14.25" x14ac:dyDescent="0.2">
      <c r="A39" s="145" t="str">
        <f>IF(Hoja1!AM71="","",UPPER(Hoja1!AM71))</f>
        <v/>
      </c>
      <c r="B39" s="146" t="str">
        <f t="shared" si="1"/>
        <v/>
      </c>
      <c r="C39" s="147" t="str">
        <f t="shared" si="2"/>
        <v/>
      </c>
      <c r="D39" s="147" t="str">
        <f t="shared" si="3"/>
        <v/>
      </c>
      <c r="E39" s="148"/>
      <c r="F39" s="148"/>
      <c r="G39" s="148"/>
      <c r="H39" s="148"/>
      <c r="I39" s="148"/>
      <c r="J39" s="148"/>
      <c r="K39" s="148"/>
      <c r="L39" s="148"/>
      <c r="M39" s="148"/>
      <c r="N39" s="148"/>
      <c r="O39" s="148"/>
      <c r="P39" s="148"/>
      <c r="Q39" s="148"/>
      <c r="R39" s="148"/>
      <c r="S39" s="148"/>
    </row>
    <row r="40" spans="1:19" ht="14.25" x14ac:dyDescent="0.2">
      <c r="A40" s="145" t="str">
        <f>IF(Hoja1!AM72="","",UPPER(Hoja1!AM72))</f>
        <v/>
      </c>
      <c r="B40" s="146" t="str">
        <f t="shared" si="1"/>
        <v/>
      </c>
      <c r="C40" s="147" t="str">
        <f t="shared" si="2"/>
        <v/>
      </c>
      <c r="D40" s="147" t="str">
        <f t="shared" si="3"/>
        <v/>
      </c>
      <c r="E40" s="148"/>
      <c r="F40" s="148"/>
      <c r="G40" s="148"/>
      <c r="H40" s="148"/>
      <c r="I40" s="148"/>
      <c r="J40" s="148"/>
      <c r="K40" s="148"/>
      <c r="L40" s="148"/>
      <c r="M40" s="148"/>
      <c r="N40" s="148"/>
      <c r="O40" s="148"/>
      <c r="P40" s="148"/>
      <c r="Q40" s="148"/>
      <c r="R40" s="148"/>
      <c r="S40" s="148"/>
    </row>
    <row r="41" spans="1:19" ht="14.25" x14ac:dyDescent="0.2">
      <c r="A41" s="145" t="str">
        <f>IF(Hoja1!AM73="","",UPPER(Hoja1!AM73))</f>
        <v/>
      </c>
      <c r="B41" s="146" t="str">
        <f t="shared" si="1"/>
        <v/>
      </c>
      <c r="C41" s="147" t="str">
        <f t="shared" si="2"/>
        <v/>
      </c>
      <c r="D41" s="147" t="str">
        <f t="shared" si="3"/>
        <v/>
      </c>
      <c r="E41" s="148"/>
      <c r="F41" s="148"/>
      <c r="G41" s="148"/>
      <c r="H41" s="148"/>
      <c r="I41" s="148"/>
      <c r="J41" s="148"/>
      <c r="K41" s="148"/>
      <c r="L41" s="148"/>
      <c r="M41" s="148"/>
      <c r="N41" s="148"/>
      <c r="O41" s="148"/>
      <c r="P41" s="148"/>
      <c r="Q41" s="148"/>
      <c r="R41" s="148"/>
      <c r="S41" s="148"/>
    </row>
    <row r="42" spans="1:19" ht="14.25" x14ac:dyDescent="0.2">
      <c r="A42" s="145" t="str">
        <f>IF(Hoja1!AM74="","",UPPER(Hoja1!AM74))</f>
        <v/>
      </c>
      <c r="B42" s="146" t="str">
        <f t="shared" si="1"/>
        <v/>
      </c>
      <c r="C42" s="147" t="str">
        <f t="shared" si="2"/>
        <v/>
      </c>
      <c r="D42" s="147" t="str">
        <f t="shared" si="3"/>
        <v/>
      </c>
      <c r="E42" s="148"/>
      <c r="F42" s="148"/>
      <c r="G42" s="148"/>
      <c r="H42" s="148"/>
      <c r="I42" s="148"/>
      <c r="J42" s="148"/>
      <c r="K42" s="148"/>
      <c r="L42" s="148"/>
      <c r="M42" s="148"/>
      <c r="N42" s="148"/>
      <c r="O42" s="148"/>
      <c r="P42" s="148"/>
      <c r="Q42" s="148"/>
      <c r="R42" s="148"/>
      <c r="S42" s="148"/>
    </row>
    <row r="43" spans="1:19" ht="14.25" x14ac:dyDescent="0.2">
      <c r="A43" s="145" t="str">
        <f>IF(Hoja1!AM75="","",UPPER(Hoja1!AM75))</f>
        <v/>
      </c>
      <c r="B43" s="146" t="str">
        <f t="shared" si="1"/>
        <v/>
      </c>
      <c r="C43" s="147" t="str">
        <f t="shared" si="2"/>
        <v/>
      </c>
      <c r="D43" s="147" t="str">
        <f t="shared" si="3"/>
        <v/>
      </c>
      <c r="E43" s="148"/>
      <c r="F43" s="148"/>
      <c r="G43" s="148"/>
      <c r="H43" s="148"/>
      <c r="I43" s="148"/>
      <c r="J43" s="148"/>
      <c r="K43" s="148"/>
      <c r="L43" s="148"/>
      <c r="M43" s="148"/>
      <c r="N43" s="148"/>
      <c r="O43" s="148"/>
      <c r="P43" s="148"/>
      <c r="Q43" s="148"/>
      <c r="R43" s="148"/>
      <c r="S43" s="148"/>
    </row>
    <row r="44" spans="1:19" ht="14.25" x14ac:dyDescent="0.2">
      <c r="A44" s="145" t="str">
        <f>IF(Hoja1!AM76="","",UPPER(Hoja1!AM76))</f>
        <v/>
      </c>
      <c r="B44" s="146" t="str">
        <f t="shared" si="1"/>
        <v/>
      </c>
      <c r="C44" s="147" t="str">
        <f t="shared" si="2"/>
        <v/>
      </c>
      <c r="D44" s="147" t="str">
        <f t="shared" si="3"/>
        <v/>
      </c>
      <c r="E44" s="148"/>
      <c r="F44" s="148"/>
      <c r="G44" s="148"/>
      <c r="H44" s="148"/>
      <c r="I44" s="148"/>
      <c r="J44" s="148"/>
      <c r="K44" s="148"/>
      <c r="L44" s="148"/>
      <c r="M44" s="148"/>
      <c r="N44" s="148"/>
      <c r="O44" s="148"/>
      <c r="P44" s="148"/>
      <c r="Q44" s="148"/>
      <c r="R44" s="148"/>
      <c r="S44" s="148"/>
    </row>
    <row r="45" spans="1:19" ht="14.25" x14ac:dyDescent="0.2">
      <c r="A45" s="145" t="str">
        <f>IF(Hoja1!AM77="","",UPPER(Hoja1!AM77))</f>
        <v/>
      </c>
      <c r="B45" s="146" t="str">
        <f t="shared" si="1"/>
        <v/>
      </c>
      <c r="C45" s="147" t="str">
        <f t="shared" si="2"/>
        <v/>
      </c>
      <c r="D45" s="147" t="str">
        <f t="shared" si="3"/>
        <v/>
      </c>
      <c r="E45" s="148"/>
      <c r="F45" s="148"/>
      <c r="G45" s="148"/>
      <c r="H45" s="148"/>
      <c r="I45" s="148"/>
      <c r="J45" s="148"/>
      <c r="K45" s="148"/>
      <c r="L45" s="148"/>
      <c r="M45" s="148"/>
      <c r="N45" s="148"/>
      <c r="O45" s="148"/>
      <c r="P45" s="148"/>
      <c r="Q45" s="148"/>
      <c r="R45" s="148"/>
      <c r="S45" s="148"/>
    </row>
    <row r="46" spans="1:19" ht="14.25" x14ac:dyDescent="0.2">
      <c r="A46" s="145" t="str">
        <f>IF(Hoja1!AM78="","",UPPER(Hoja1!AM78))</f>
        <v/>
      </c>
      <c r="B46" s="146" t="str">
        <f t="shared" si="1"/>
        <v/>
      </c>
      <c r="C46" s="147" t="str">
        <f t="shared" si="2"/>
        <v/>
      </c>
      <c r="D46" s="147" t="str">
        <f t="shared" si="3"/>
        <v/>
      </c>
      <c r="E46" s="148"/>
      <c r="F46" s="148"/>
      <c r="G46" s="148"/>
      <c r="H46" s="148"/>
      <c r="I46" s="148"/>
      <c r="J46" s="148"/>
      <c r="K46" s="148"/>
      <c r="L46" s="148"/>
      <c r="M46" s="148"/>
      <c r="N46" s="148"/>
      <c r="O46" s="148"/>
      <c r="P46" s="148"/>
      <c r="Q46" s="148"/>
      <c r="R46" s="148"/>
      <c r="S46" s="148"/>
    </row>
    <row r="47" spans="1:19" ht="14.25" x14ac:dyDescent="0.2">
      <c r="A47" s="145" t="str">
        <f>IF(Hoja1!AM79="","",UPPER(Hoja1!AM79))</f>
        <v/>
      </c>
      <c r="B47" s="146" t="str">
        <f t="shared" si="1"/>
        <v/>
      </c>
      <c r="C47" s="147" t="str">
        <f t="shared" si="2"/>
        <v/>
      </c>
      <c r="D47" s="147" t="str">
        <f t="shared" si="3"/>
        <v/>
      </c>
      <c r="E47" s="148"/>
      <c r="F47" s="148"/>
      <c r="G47" s="148"/>
      <c r="H47" s="148"/>
      <c r="I47" s="148"/>
      <c r="J47" s="148"/>
      <c r="K47" s="148"/>
      <c r="L47" s="148"/>
      <c r="M47" s="148"/>
      <c r="N47" s="148"/>
      <c r="O47" s="148"/>
      <c r="P47" s="148"/>
      <c r="Q47" s="148"/>
      <c r="R47" s="148"/>
      <c r="S47" s="148"/>
    </row>
    <row r="48" spans="1:19" ht="14.25" x14ac:dyDescent="0.2">
      <c r="A48" s="145" t="str">
        <f>IF(Hoja1!AM80="","",UPPER(Hoja1!AM80))</f>
        <v/>
      </c>
      <c r="B48" s="146" t="str">
        <f t="shared" si="1"/>
        <v/>
      </c>
      <c r="C48" s="147" t="str">
        <f t="shared" si="2"/>
        <v/>
      </c>
      <c r="D48" s="147" t="str">
        <f t="shared" si="3"/>
        <v/>
      </c>
      <c r="E48" s="148"/>
      <c r="F48" s="148"/>
      <c r="G48" s="148"/>
      <c r="H48" s="148"/>
      <c r="I48" s="148"/>
      <c r="J48" s="148"/>
      <c r="K48" s="148"/>
      <c r="L48" s="148"/>
      <c r="M48" s="148"/>
      <c r="N48" s="148"/>
      <c r="O48" s="148"/>
      <c r="P48" s="148"/>
      <c r="Q48" s="148"/>
      <c r="R48" s="148"/>
      <c r="S48" s="148"/>
    </row>
    <row r="49" spans="1:19" ht="14.25" x14ac:dyDescent="0.2">
      <c r="A49" s="145" t="str">
        <f>IF(Hoja1!AM81="","",UPPER(Hoja1!AM81))</f>
        <v/>
      </c>
      <c r="B49" s="146" t="str">
        <f t="shared" si="1"/>
        <v/>
      </c>
      <c r="C49" s="147" t="str">
        <f t="shared" si="2"/>
        <v/>
      </c>
      <c r="D49" s="147" t="str">
        <f t="shared" si="3"/>
        <v/>
      </c>
      <c r="E49" s="148"/>
      <c r="F49" s="148"/>
      <c r="G49" s="148"/>
      <c r="H49" s="148"/>
      <c r="I49" s="148"/>
      <c r="J49" s="148"/>
      <c r="K49" s="148"/>
      <c r="L49" s="148"/>
      <c r="M49" s="148"/>
      <c r="N49" s="148"/>
      <c r="O49" s="148"/>
      <c r="P49" s="148"/>
      <c r="Q49" s="148"/>
      <c r="R49" s="148"/>
      <c r="S49" s="148"/>
    </row>
    <row r="50" spans="1:19" ht="14.25" x14ac:dyDescent="0.2">
      <c r="A50" s="145" t="str">
        <f>IF(Hoja1!AM82="","",UPPER(Hoja1!AM82))</f>
        <v/>
      </c>
      <c r="B50" s="146" t="str">
        <f t="shared" si="1"/>
        <v/>
      </c>
      <c r="C50" s="147" t="str">
        <f t="shared" si="2"/>
        <v/>
      </c>
      <c r="D50" s="147" t="str">
        <f t="shared" si="3"/>
        <v/>
      </c>
      <c r="E50" s="148"/>
      <c r="F50" s="148"/>
      <c r="G50" s="148"/>
      <c r="H50" s="148"/>
      <c r="I50" s="148"/>
      <c r="J50" s="148"/>
      <c r="K50" s="148"/>
      <c r="L50" s="148"/>
      <c r="M50" s="148"/>
      <c r="N50" s="148"/>
      <c r="O50" s="148"/>
      <c r="P50" s="148"/>
      <c r="Q50" s="148"/>
      <c r="R50" s="148"/>
      <c r="S50" s="148"/>
    </row>
    <row r="51" spans="1:19" ht="14.25" x14ac:dyDescent="0.2">
      <c r="A51" s="145" t="str">
        <f>IF(Hoja1!AM83="","",UPPER(Hoja1!AM83))</f>
        <v/>
      </c>
      <c r="B51" s="146" t="str">
        <f t="shared" si="1"/>
        <v/>
      </c>
      <c r="C51" s="147" t="str">
        <f t="shared" si="2"/>
        <v/>
      </c>
      <c r="D51" s="147" t="str">
        <f t="shared" si="3"/>
        <v/>
      </c>
      <c r="E51" s="148"/>
      <c r="F51" s="148"/>
      <c r="G51" s="148"/>
      <c r="H51" s="148"/>
      <c r="I51" s="148"/>
      <c r="J51" s="148"/>
      <c r="K51" s="148"/>
      <c r="L51" s="148"/>
      <c r="M51" s="148"/>
      <c r="N51" s="148"/>
      <c r="O51" s="148"/>
      <c r="P51" s="148"/>
      <c r="Q51" s="148"/>
      <c r="R51" s="148"/>
      <c r="S51" s="148"/>
    </row>
    <row r="52" spans="1:19" ht="14.25" x14ac:dyDescent="0.2">
      <c r="A52" s="145" t="str">
        <f>IF(Hoja1!AM84="","",UPPER(Hoja1!AM84))</f>
        <v/>
      </c>
      <c r="B52" s="146" t="str">
        <f t="shared" si="1"/>
        <v/>
      </c>
      <c r="C52" s="147" t="str">
        <f t="shared" si="2"/>
        <v/>
      </c>
      <c r="D52" s="147" t="str">
        <f t="shared" si="3"/>
        <v/>
      </c>
      <c r="E52" s="148"/>
      <c r="F52" s="148"/>
      <c r="G52" s="148"/>
      <c r="H52" s="148"/>
      <c r="I52" s="148"/>
      <c r="J52" s="148"/>
      <c r="K52" s="148"/>
      <c r="L52" s="148"/>
      <c r="M52" s="148"/>
      <c r="N52" s="148"/>
      <c r="O52" s="148"/>
      <c r="P52" s="148"/>
      <c r="Q52" s="148"/>
      <c r="R52" s="148"/>
      <c r="S52" s="148"/>
    </row>
    <row r="53" spans="1:19" ht="14.25" x14ac:dyDescent="0.2">
      <c r="A53" s="145" t="str">
        <f>IF(Hoja1!AM85="","",UPPER(Hoja1!AM85))</f>
        <v/>
      </c>
      <c r="B53" s="146" t="str">
        <f t="shared" si="1"/>
        <v/>
      </c>
      <c r="C53" s="147" t="str">
        <f t="shared" si="2"/>
        <v/>
      </c>
      <c r="D53" s="147" t="str">
        <f t="shared" si="3"/>
        <v/>
      </c>
      <c r="E53" s="148"/>
      <c r="F53" s="148"/>
      <c r="G53" s="148"/>
      <c r="H53" s="148"/>
      <c r="I53" s="148"/>
      <c r="J53" s="148"/>
      <c r="K53" s="148"/>
      <c r="L53" s="148"/>
      <c r="M53" s="148"/>
      <c r="N53" s="148"/>
      <c r="O53" s="148"/>
      <c r="P53" s="148"/>
      <c r="Q53" s="148"/>
      <c r="R53" s="148"/>
      <c r="S53" s="148"/>
    </row>
    <row r="54" spans="1:19" ht="14.25" x14ac:dyDescent="0.2">
      <c r="A54" s="145" t="str">
        <f>IF(Hoja1!AM86="","",UPPER(Hoja1!AM86))</f>
        <v/>
      </c>
      <c r="B54" s="146" t="str">
        <f t="shared" si="1"/>
        <v/>
      </c>
      <c r="C54" s="147" t="str">
        <f t="shared" si="2"/>
        <v/>
      </c>
      <c r="D54" s="147" t="str">
        <f t="shared" si="3"/>
        <v/>
      </c>
      <c r="E54" s="148"/>
      <c r="F54" s="148"/>
      <c r="G54" s="148"/>
      <c r="H54" s="148"/>
      <c r="I54" s="148"/>
      <c r="J54" s="148"/>
      <c r="K54" s="148"/>
      <c r="L54" s="148"/>
      <c r="M54" s="148"/>
      <c r="N54" s="148"/>
      <c r="O54" s="148"/>
      <c r="P54" s="148"/>
      <c r="Q54" s="148"/>
      <c r="R54" s="148"/>
      <c r="S54" s="148"/>
    </row>
    <row r="55" spans="1:19" ht="14.25" x14ac:dyDescent="0.2">
      <c r="A55" s="145" t="str">
        <f>IF(Hoja1!AM87="","",UPPER(Hoja1!AM87))</f>
        <v/>
      </c>
      <c r="B55" s="146" t="str">
        <f t="shared" si="1"/>
        <v/>
      </c>
      <c r="C55" s="147" t="str">
        <f t="shared" si="2"/>
        <v/>
      </c>
      <c r="D55" s="147" t="str">
        <f t="shared" si="3"/>
        <v/>
      </c>
      <c r="E55" s="148"/>
      <c r="F55" s="148"/>
      <c r="G55" s="148"/>
      <c r="H55" s="148"/>
      <c r="I55" s="148"/>
      <c r="J55" s="148"/>
      <c r="K55" s="148"/>
      <c r="L55" s="148"/>
      <c r="M55" s="148"/>
      <c r="N55" s="148"/>
      <c r="O55" s="148"/>
      <c r="P55" s="148"/>
      <c r="Q55" s="148"/>
      <c r="R55" s="148"/>
      <c r="S55" s="148"/>
    </row>
    <row r="56" spans="1:19" ht="14.25" x14ac:dyDescent="0.2">
      <c r="A56" s="145" t="str">
        <f>IF(Hoja1!AM88="","",UPPER(Hoja1!AM88))</f>
        <v/>
      </c>
      <c r="B56" s="146" t="str">
        <f t="shared" si="1"/>
        <v/>
      </c>
      <c r="C56" s="147" t="str">
        <f t="shared" si="2"/>
        <v/>
      </c>
      <c r="D56" s="147" t="str">
        <f t="shared" si="3"/>
        <v/>
      </c>
      <c r="E56" s="148"/>
      <c r="F56" s="148"/>
      <c r="G56" s="148"/>
      <c r="H56" s="148"/>
      <c r="I56" s="148"/>
      <c r="J56" s="148"/>
      <c r="K56" s="148"/>
      <c r="L56" s="148"/>
      <c r="M56" s="148"/>
      <c r="N56" s="148"/>
      <c r="O56" s="148"/>
      <c r="P56" s="148"/>
      <c r="Q56" s="148"/>
      <c r="R56" s="148"/>
      <c r="S56" s="148"/>
    </row>
    <row r="57" spans="1:19" ht="14.25" x14ac:dyDescent="0.2">
      <c r="A57" s="145" t="str">
        <f>IF(Hoja1!AM89="","",UPPER(Hoja1!AM89))</f>
        <v/>
      </c>
      <c r="B57" s="146" t="str">
        <f t="shared" si="1"/>
        <v/>
      </c>
      <c r="C57" s="147" t="str">
        <f t="shared" si="2"/>
        <v/>
      </c>
      <c r="D57" s="147" t="str">
        <f t="shared" si="3"/>
        <v/>
      </c>
      <c r="E57" s="148"/>
      <c r="F57" s="148"/>
      <c r="G57" s="148"/>
      <c r="H57" s="148"/>
      <c r="I57" s="148"/>
      <c r="J57" s="148"/>
      <c r="K57" s="148"/>
      <c r="L57" s="148"/>
      <c r="M57" s="148"/>
      <c r="N57" s="148"/>
      <c r="O57" s="148"/>
      <c r="P57" s="148"/>
      <c r="Q57" s="148"/>
      <c r="R57" s="148"/>
      <c r="S57" s="148"/>
    </row>
    <row r="58" spans="1:19" ht="14.25" x14ac:dyDescent="0.2">
      <c r="A58" s="145" t="str">
        <f>IF(Hoja1!AM90="","",UPPER(Hoja1!AM90))</f>
        <v/>
      </c>
      <c r="B58" s="146" t="str">
        <f t="shared" si="1"/>
        <v/>
      </c>
      <c r="C58" s="147" t="str">
        <f t="shared" si="2"/>
        <v/>
      </c>
      <c r="D58" s="147" t="str">
        <f t="shared" si="3"/>
        <v/>
      </c>
      <c r="E58" s="148"/>
      <c r="F58" s="148"/>
      <c r="G58" s="148"/>
      <c r="H58" s="148"/>
      <c r="I58" s="148"/>
      <c r="J58" s="148"/>
      <c r="K58" s="148"/>
      <c r="L58" s="148"/>
      <c r="M58" s="148"/>
      <c r="N58" s="148"/>
      <c r="O58" s="148"/>
      <c r="P58" s="148"/>
      <c r="Q58" s="148"/>
      <c r="R58" s="148"/>
      <c r="S58" s="148"/>
    </row>
    <row r="59" spans="1:19" ht="14.25" x14ac:dyDescent="0.2">
      <c r="A59" s="145" t="str">
        <f>IF(Hoja1!AM91="","",UPPER(Hoja1!AM91))</f>
        <v/>
      </c>
      <c r="B59" s="146" t="str">
        <f t="shared" si="1"/>
        <v/>
      </c>
      <c r="C59" s="147" t="str">
        <f t="shared" si="2"/>
        <v/>
      </c>
      <c r="D59" s="147" t="str">
        <f t="shared" si="3"/>
        <v/>
      </c>
      <c r="E59" s="148"/>
      <c r="F59" s="148"/>
      <c r="G59" s="148"/>
      <c r="H59" s="148"/>
      <c r="I59" s="148"/>
      <c r="J59" s="148"/>
      <c r="K59" s="148"/>
      <c r="L59" s="148"/>
      <c r="M59" s="148"/>
      <c r="N59" s="148"/>
      <c r="O59" s="148"/>
      <c r="P59" s="148"/>
      <c r="Q59" s="148"/>
      <c r="R59" s="148"/>
      <c r="S59" s="148"/>
    </row>
    <row r="60" spans="1:19" ht="14.25" x14ac:dyDescent="0.2">
      <c r="A60" s="145" t="str">
        <f>IF(Hoja1!AM92="","",UPPER(Hoja1!AM92))</f>
        <v/>
      </c>
      <c r="B60" s="146" t="str">
        <f t="shared" si="1"/>
        <v/>
      </c>
      <c r="C60" s="147" t="str">
        <f t="shared" si="2"/>
        <v/>
      </c>
      <c r="D60" s="147" t="str">
        <f t="shared" si="3"/>
        <v/>
      </c>
      <c r="E60" s="148"/>
      <c r="F60" s="148"/>
      <c r="G60" s="148"/>
      <c r="H60" s="148"/>
      <c r="I60" s="148"/>
      <c r="J60" s="148"/>
      <c r="K60" s="148"/>
      <c r="L60" s="148"/>
      <c r="M60" s="148"/>
      <c r="N60" s="148"/>
      <c r="O60" s="148"/>
      <c r="P60" s="148"/>
      <c r="Q60" s="148"/>
      <c r="R60" s="148"/>
      <c r="S60" s="148"/>
    </row>
    <row r="61" spans="1:19" ht="14.25" x14ac:dyDescent="0.2">
      <c r="A61" s="145" t="str">
        <f>IF(Hoja1!AM93="","",UPPER(Hoja1!AM93))</f>
        <v/>
      </c>
      <c r="B61" s="146" t="str">
        <f t="shared" si="1"/>
        <v/>
      </c>
      <c r="C61" s="147" t="str">
        <f t="shared" si="2"/>
        <v/>
      </c>
      <c r="D61" s="147" t="str">
        <f t="shared" si="3"/>
        <v/>
      </c>
      <c r="E61" s="148"/>
      <c r="F61" s="148"/>
      <c r="G61" s="148"/>
      <c r="H61" s="148"/>
      <c r="I61" s="148"/>
      <c r="J61" s="148"/>
      <c r="K61" s="148"/>
      <c r="L61" s="148"/>
      <c r="M61" s="148"/>
      <c r="N61" s="148"/>
      <c r="O61" s="148"/>
      <c r="P61" s="148"/>
      <c r="Q61" s="148"/>
      <c r="R61" s="148"/>
      <c r="S61" s="148"/>
    </row>
    <row r="62" spans="1:19" ht="14.25" x14ac:dyDescent="0.2">
      <c r="A62" s="145" t="str">
        <f>IF(Hoja1!AM94="","",UPPER(Hoja1!AM94))</f>
        <v/>
      </c>
      <c r="B62" s="146" t="str">
        <f t="shared" si="1"/>
        <v/>
      </c>
      <c r="C62" s="147" t="str">
        <f t="shared" si="2"/>
        <v/>
      </c>
      <c r="D62" s="147" t="str">
        <f t="shared" si="3"/>
        <v/>
      </c>
      <c r="E62" s="148"/>
      <c r="F62" s="148"/>
      <c r="G62" s="148"/>
      <c r="H62" s="148"/>
      <c r="I62" s="148"/>
      <c r="J62" s="148"/>
      <c r="K62" s="148"/>
      <c r="L62" s="148"/>
      <c r="M62" s="148"/>
      <c r="N62" s="148"/>
      <c r="O62" s="148"/>
      <c r="P62" s="148"/>
      <c r="Q62" s="148"/>
      <c r="R62" s="148"/>
      <c r="S62" s="148"/>
    </row>
    <row r="63" spans="1:19" ht="14.25" x14ac:dyDescent="0.2">
      <c r="A63" s="145" t="str">
        <f>IF(Hoja1!AM95="","",UPPER(Hoja1!AM95))</f>
        <v/>
      </c>
      <c r="B63" s="146" t="str">
        <f t="shared" si="1"/>
        <v/>
      </c>
      <c r="C63" s="147" t="str">
        <f t="shared" si="2"/>
        <v/>
      </c>
      <c r="D63" s="147" t="str">
        <f t="shared" si="3"/>
        <v/>
      </c>
      <c r="E63" s="148"/>
      <c r="F63" s="148"/>
      <c r="G63" s="148"/>
      <c r="H63" s="148"/>
      <c r="I63" s="148"/>
      <c r="J63" s="148"/>
      <c r="K63" s="148"/>
      <c r="L63" s="148"/>
      <c r="M63" s="148"/>
      <c r="N63" s="148"/>
      <c r="O63" s="148"/>
      <c r="P63" s="148"/>
      <c r="Q63" s="148"/>
      <c r="R63" s="148"/>
      <c r="S63" s="148"/>
    </row>
    <row r="64" spans="1:19" ht="14.25" x14ac:dyDescent="0.2">
      <c r="A64" s="145" t="str">
        <f>IF(Hoja1!AM96="","",UPPER(Hoja1!AM96))</f>
        <v/>
      </c>
      <c r="B64" s="146" t="str">
        <f t="shared" si="1"/>
        <v/>
      </c>
      <c r="C64" s="147" t="str">
        <f t="shared" si="2"/>
        <v/>
      </c>
      <c r="D64" s="147" t="str">
        <f t="shared" si="3"/>
        <v/>
      </c>
      <c r="E64" s="148"/>
      <c r="F64" s="148"/>
      <c r="G64" s="148"/>
      <c r="H64" s="148"/>
      <c r="I64" s="148"/>
      <c r="J64" s="148"/>
      <c r="K64" s="148"/>
      <c r="L64" s="148"/>
      <c r="M64" s="148"/>
      <c r="N64" s="148"/>
      <c r="O64" s="148"/>
      <c r="P64" s="148"/>
      <c r="Q64" s="148"/>
      <c r="R64" s="148"/>
      <c r="S64" s="148"/>
    </row>
    <row r="65" spans="1:19" ht="14.25" x14ac:dyDescent="0.2">
      <c r="A65" s="145" t="str">
        <f>IF(Hoja1!AM97="","",UPPER(Hoja1!AM97))</f>
        <v/>
      </c>
      <c r="B65" s="146" t="str">
        <f t="shared" si="1"/>
        <v/>
      </c>
      <c r="C65" s="147" t="str">
        <f t="shared" si="2"/>
        <v/>
      </c>
      <c r="D65" s="147" t="str">
        <f t="shared" si="3"/>
        <v/>
      </c>
      <c r="E65" s="148"/>
      <c r="F65" s="148"/>
      <c r="G65" s="148"/>
      <c r="H65" s="148"/>
      <c r="I65" s="148"/>
      <c r="J65" s="148"/>
      <c r="K65" s="148"/>
      <c r="L65" s="148"/>
      <c r="M65" s="148"/>
      <c r="N65" s="148"/>
      <c r="O65" s="148"/>
      <c r="P65" s="148"/>
      <c r="Q65" s="148"/>
      <c r="R65" s="148"/>
      <c r="S65" s="148"/>
    </row>
    <row r="66" spans="1:19" ht="14.25" x14ac:dyDescent="0.2">
      <c r="A66" s="145" t="str">
        <f>IF(Hoja1!AM98="","",UPPER(Hoja1!AM98))</f>
        <v/>
      </c>
      <c r="B66" s="146" t="str">
        <f t="shared" si="1"/>
        <v/>
      </c>
      <c r="C66" s="147" t="str">
        <f t="shared" si="2"/>
        <v/>
      </c>
      <c r="D66" s="147" t="str">
        <f t="shared" si="3"/>
        <v/>
      </c>
      <c r="E66" s="148"/>
      <c r="F66" s="148"/>
      <c r="G66" s="148"/>
      <c r="H66" s="148"/>
      <c r="I66" s="148"/>
      <c r="J66" s="148"/>
      <c r="K66" s="148"/>
      <c r="L66" s="148"/>
      <c r="M66" s="148"/>
      <c r="N66" s="148"/>
      <c r="O66" s="148"/>
      <c r="P66" s="148"/>
      <c r="Q66" s="148"/>
      <c r="R66" s="148"/>
      <c r="S66" s="148"/>
    </row>
    <row r="67" spans="1:19" ht="14.25" x14ac:dyDescent="0.2">
      <c r="A67" s="145" t="str">
        <f>IF(Hoja1!AM99="","",UPPER(Hoja1!AM99))</f>
        <v/>
      </c>
      <c r="B67" s="146" t="str">
        <f t="shared" si="1"/>
        <v/>
      </c>
      <c r="C67" s="147" t="str">
        <f t="shared" si="2"/>
        <v/>
      </c>
      <c r="D67" s="147" t="str">
        <f t="shared" si="3"/>
        <v/>
      </c>
      <c r="E67" s="148"/>
      <c r="F67" s="148"/>
      <c r="G67" s="148"/>
      <c r="H67" s="148"/>
      <c r="I67" s="148"/>
      <c r="J67" s="148"/>
      <c r="K67" s="148"/>
      <c r="L67" s="148"/>
      <c r="M67" s="148"/>
      <c r="N67" s="148"/>
      <c r="O67" s="148"/>
      <c r="P67" s="148"/>
      <c r="Q67" s="148"/>
      <c r="R67" s="148"/>
      <c r="S67" s="148"/>
    </row>
    <row r="68" spans="1:19" x14ac:dyDescent="0.25">
      <c r="A68" s="149" t="str">
        <f>IF(Hoja1!AM100="","",UPPER(Hoja1!AM100))</f>
        <v/>
      </c>
      <c r="B68" s="149" t="str">
        <f t="shared" si="1"/>
        <v/>
      </c>
      <c r="C68" s="150" t="str">
        <f t="shared" si="2"/>
        <v/>
      </c>
      <c r="D68" s="150" t="str">
        <f t="shared" si="3"/>
        <v/>
      </c>
      <c r="E68" s="151"/>
      <c r="F68" s="151"/>
      <c r="G68" s="151"/>
      <c r="H68" s="151"/>
      <c r="I68" s="151"/>
      <c r="J68" s="151"/>
      <c r="K68" s="151"/>
      <c r="L68" s="151"/>
      <c r="M68" s="151"/>
      <c r="N68" s="151"/>
      <c r="O68" s="151"/>
      <c r="P68" s="151"/>
      <c r="Q68" s="151"/>
      <c r="R68" s="151"/>
      <c r="S68" s="151"/>
    </row>
  </sheetData>
  <sheetProtection algorithmName="SHA-512" hashValue="h+Frq4No6AO5TP+lvForHeOgYC33gb15tovalGmzkXbK2N7O0D0u+tUZKJHUBdhwW0u2IDnlf2dABa0EyTTc7g==" saltValue="09LdT88AZloxW8k3RaJ7zg==" spinCount="100000" sheet="1" objects="1" scenarios="1" selectLockedCells="1"/>
  <mergeCells count="4">
    <mergeCell ref="B5:B6"/>
    <mergeCell ref="E5:S5"/>
    <mergeCell ref="A1:O1"/>
    <mergeCell ref="A2:O3"/>
  </mergeCells>
  <phoneticPr fontId="5" type="noConversion"/>
  <conditionalFormatting sqref="A8:D68">
    <cfRule type="cellIs" dxfId="2" priority="1" stopIfTrue="1" operator="notEqual">
      <formula>""</formula>
    </cfRule>
  </conditionalFormatting>
  <conditionalFormatting sqref="E8:S68">
    <cfRule type="expression" dxfId="1" priority="2" stopIfTrue="1">
      <formula>AND(E$6&gt;=$C8,E$6&lt;=$D8,LEFT($A8,9)="ACTIVIDAD")</formula>
    </cfRule>
    <cfRule type="expression" dxfId="0" priority="3" stopIfTrue="1">
      <formula>AND(E$6&gt;=$C8,E$6&lt;=$D8,LEFT($A8,8)="SUBTAREA")</formula>
    </cfRule>
  </conditionalFormatting>
  <printOptions horizontalCentered="1"/>
  <pageMargins left="0.39370078740157483" right="0.39370078740157483" top="0.39370078740157483" bottom="0.39370078740157483" header="0.39370078740157483" footer="0.39370078740157483"/>
  <pageSetup paperSize="9" scale="56" orientation="landscape" r:id="rId1"/>
  <headerFooter>
    <oddFooter>&amp;L&amp;G&amp;C&amp;8&amp;A
Pág &amp;P de &amp;N&amp;R&amp;"-,Negrita"&amp;9Fondo Europeo de Desarrollo Regional&amp;"-,Normal"
Una manera de hacer Europa</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769"/>
  <sheetViews>
    <sheetView showGridLines="0" zoomScaleNormal="100" workbookViewId="0">
      <selection sqref="A1:XFD1048576"/>
    </sheetView>
  </sheetViews>
  <sheetFormatPr baseColWidth="10" defaultColWidth="11.5703125" defaultRowHeight="15" x14ac:dyDescent="0.25"/>
  <cols>
    <col min="1" max="1" width="5.7109375" style="160" customWidth="1"/>
    <col min="2" max="2" width="22.140625" style="160" customWidth="1"/>
    <col min="3" max="12" width="15.7109375" style="160" customWidth="1"/>
    <col min="13" max="13" width="11.5703125" style="160"/>
    <col min="14" max="14" width="29.140625" style="160" bestFit="1" customWidth="1"/>
    <col min="15" max="15" width="26" style="160" customWidth="1"/>
    <col min="16" max="16" width="6.7109375" style="158" bestFit="1" customWidth="1"/>
    <col min="17" max="19" width="11.42578125" style="159" customWidth="1"/>
    <col min="20" max="22" width="11.42578125" style="160" customWidth="1"/>
    <col min="23" max="23" width="31.42578125" style="160" customWidth="1"/>
    <col min="24" max="24" width="3.42578125" style="160" customWidth="1"/>
    <col min="25" max="25" width="32.7109375" style="160" customWidth="1"/>
    <col min="26" max="26" width="5.7109375" style="164" customWidth="1"/>
    <col min="27" max="27" width="27.42578125" style="164" customWidth="1"/>
    <col min="28" max="28" width="29.5703125" style="164" customWidth="1"/>
    <col min="29" max="29" width="29.28515625" style="164" customWidth="1"/>
    <col min="30" max="30" width="6.7109375" style="165" bestFit="1" customWidth="1"/>
    <col min="31" max="33" width="11.42578125" style="166" customWidth="1"/>
    <col min="34" max="34" width="11.5703125" style="160"/>
    <col min="35" max="35" width="3.42578125" style="164" bestFit="1" customWidth="1"/>
    <col min="36" max="36" width="21.5703125" style="164" bestFit="1" customWidth="1"/>
    <col min="37" max="37" width="11.5703125" style="164"/>
    <col min="38" max="38" width="22" style="164" bestFit="1" customWidth="1"/>
    <col min="39" max="39" width="11.5703125" style="164"/>
    <col min="40" max="16384" width="11.5703125" style="160"/>
  </cols>
  <sheetData>
    <row r="1" spans="1:9" x14ac:dyDescent="0.25">
      <c r="A1" s="163" t="s">
        <v>201</v>
      </c>
      <c r="B1" s="163"/>
      <c r="C1" s="447" t="s">
        <v>447</v>
      </c>
      <c r="D1" s="447"/>
      <c r="E1" s="447"/>
      <c r="F1" s="447"/>
      <c r="G1" s="447"/>
      <c r="H1" s="447"/>
      <c r="I1" s="447"/>
    </row>
    <row r="3" spans="1:9" x14ac:dyDescent="0.25">
      <c r="A3" s="167" t="s">
        <v>184</v>
      </c>
      <c r="D3" s="162">
        <v>2020</v>
      </c>
      <c r="E3" s="168"/>
    </row>
    <row r="5" spans="1:9" x14ac:dyDescent="0.25">
      <c r="A5" s="167" t="s">
        <v>158</v>
      </c>
      <c r="D5" s="162">
        <v>15</v>
      </c>
      <c r="E5" s="168" t="s">
        <v>159</v>
      </c>
    </row>
    <row r="7" spans="1:9" x14ac:dyDescent="0.25">
      <c r="A7" s="169" t="s">
        <v>169</v>
      </c>
    </row>
    <row r="8" spans="1:9" x14ac:dyDescent="0.25">
      <c r="A8" s="169"/>
      <c r="B8" s="158" t="s">
        <v>192</v>
      </c>
      <c r="C8" s="158" t="s">
        <v>193</v>
      </c>
      <c r="D8" s="158" t="s">
        <v>194</v>
      </c>
    </row>
    <row r="9" spans="1:9" x14ac:dyDescent="0.25">
      <c r="A9" s="160" t="s">
        <v>12</v>
      </c>
      <c r="B9" s="162"/>
      <c r="C9" s="162"/>
      <c r="D9" s="162"/>
    </row>
    <row r="10" spans="1:9" x14ac:dyDescent="0.25">
      <c r="A10" s="160" t="s">
        <v>13</v>
      </c>
      <c r="B10" s="162"/>
      <c r="C10" s="162"/>
      <c r="D10" s="162"/>
    </row>
    <row r="12" spans="1:9" x14ac:dyDescent="0.25">
      <c r="A12" s="161" t="s">
        <v>168</v>
      </c>
      <c r="D12" s="162">
        <v>15</v>
      </c>
      <c r="E12" s="168" t="s">
        <v>170</v>
      </c>
    </row>
    <row r="14" spans="1:9" x14ac:dyDescent="0.25">
      <c r="A14" s="167" t="s">
        <v>199</v>
      </c>
      <c r="D14" s="162">
        <v>50</v>
      </c>
      <c r="E14" s="168" t="s">
        <v>200</v>
      </c>
    </row>
    <row r="15" spans="1:9" x14ac:dyDescent="0.25">
      <c r="G15" s="161" t="s">
        <v>163</v>
      </c>
    </row>
    <row r="16" spans="1:9" x14ac:dyDescent="0.25">
      <c r="A16" s="448" t="s">
        <v>163</v>
      </c>
      <c r="B16" s="448"/>
      <c r="C16" s="448"/>
      <c r="G16" s="445" t="s">
        <v>196</v>
      </c>
      <c r="H16" s="445"/>
      <c r="I16" s="445"/>
    </row>
    <row r="18" spans="1:10" x14ac:dyDescent="0.25">
      <c r="A18" s="160">
        <v>1</v>
      </c>
      <c r="B18" s="160" t="str">
        <f>CONCATENATE(PERSONAL!B13," ",PERSONAL!C13)</f>
        <v xml:space="preserve"> </v>
      </c>
      <c r="D18" s="160" t="str">
        <f>PERSONAL!F13</f>
        <v/>
      </c>
      <c r="E18" s="159">
        <f>PERSONAL!G13</f>
        <v>0</v>
      </c>
      <c r="F18" s="160">
        <f t="shared" ref="F18:F27" si="0">IF(D18="",MAX($A$18:$A$27)+1,A18)</f>
        <v>11</v>
      </c>
      <c r="G18" s="161" t="str">
        <f t="shared" ref="G18:G27" si="1">IF(ISERROR(VLOOKUP(SMALL($F$18:$F$27,A18),$A$18:$D$27,2,FALSE)),"X",VLOOKUP(SMALL($F$18:$F$27,A18),$A$18:$D$27,2,FALSE))</f>
        <v>X</v>
      </c>
      <c r="I18" s="161" t="str">
        <f t="shared" ref="I18:I27" si="2">D18</f>
        <v/>
      </c>
      <c r="J18" s="159">
        <f>IF(E18&gt;$D$14,$D$14,E18)</f>
        <v>0</v>
      </c>
    </row>
    <row r="19" spans="1:10" x14ac:dyDescent="0.25">
      <c r="A19" s="160">
        <v>2</v>
      </c>
      <c r="B19" s="160" t="str">
        <f>CONCATENATE(PERSONAL!B14," ",PERSONAL!C14)</f>
        <v xml:space="preserve"> </v>
      </c>
      <c r="D19" s="160" t="str">
        <f>PERSONAL!F14</f>
        <v/>
      </c>
      <c r="E19" s="159">
        <f>PERSONAL!G14</f>
        <v>0</v>
      </c>
      <c r="F19" s="160">
        <f t="shared" si="0"/>
        <v>11</v>
      </c>
      <c r="G19" s="161" t="str">
        <f t="shared" si="1"/>
        <v>X</v>
      </c>
      <c r="I19" s="161" t="str">
        <f t="shared" si="2"/>
        <v/>
      </c>
      <c r="J19" s="159">
        <f t="shared" ref="J19:J27" si="3">IF(E19&gt;$D$14,$D$14,E19)</f>
        <v>0</v>
      </c>
    </row>
    <row r="20" spans="1:10" x14ac:dyDescent="0.25">
      <c r="A20" s="160">
        <v>3</v>
      </c>
      <c r="B20" s="160" t="str">
        <f>CONCATENATE(PERSONAL!B15," ",PERSONAL!C15)</f>
        <v xml:space="preserve"> </v>
      </c>
      <c r="D20" s="160" t="str">
        <f>PERSONAL!F15</f>
        <v/>
      </c>
      <c r="E20" s="159">
        <f>PERSONAL!G15</f>
        <v>0</v>
      </c>
      <c r="F20" s="160">
        <f t="shared" si="0"/>
        <v>11</v>
      </c>
      <c r="G20" s="161" t="str">
        <f t="shared" si="1"/>
        <v>X</v>
      </c>
      <c r="I20" s="161" t="str">
        <f t="shared" si="2"/>
        <v/>
      </c>
      <c r="J20" s="159">
        <f t="shared" si="3"/>
        <v>0</v>
      </c>
    </row>
    <row r="21" spans="1:10" x14ac:dyDescent="0.25">
      <c r="A21" s="160">
        <v>4</v>
      </c>
      <c r="B21" s="160" t="str">
        <f>CONCATENATE(PERSONAL!B16," ",PERSONAL!C16)</f>
        <v xml:space="preserve"> </v>
      </c>
      <c r="D21" s="160" t="str">
        <f>PERSONAL!F16</f>
        <v/>
      </c>
      <c r="E21" s="159">
        <f>PERSONAL!G16</f>
        <v>0</v>
      </c>
      <c r="F21" s="160">
        <f t="shared" si="0"/>
        <v>11</v>
      </c>
      <c r="G21" s="161" t="str">
        <f t="shared" si="1"/>
        <v>X</v>
      </c>
      <c r="I21" s="161" t="str">
        <f t="shared" si="2"/>
        <v/>
      </c>
      <c r="J21" s="159">
        <f t="shared" si="3"/>
        <v>0</v>
      </c>
    </row>
    <row r="22" spans="1:10" x14ac:dyDescent="0.25">
      <c r="A22" s="160">
        <v>5</v>
      </c>
      <c r="B22" s="160" t="str">
        <f>CONCATENATE(PERSONAL!B17," ",PERSONAL!C17)</f>
        <v xml:space="preserve"> </v>
      </c>
      <c r="D22" s="160" t="str">
        <f>PERSONAL!F17</f>
        <v/>
      </c>
      <c r="E22" s="159">
        <f>PERSONAL!G17</f>
        <v>0</v>
      </c>
      <c r="F22" s="160">
        <f t="shared" si="0"/>
        <v>11</v>
      </c>
      <c r="G22" s="161" t="str">
        <f t="shared" si="1"/>
        <v>X</v>
      </c>
      <c r="I22" s="161" t="str">
        <f t="shared" si="2"/>
        <v/>
      </c>
      <c r="J22" s="159">
        <f t="shared" si="3"/>
        <v>0</v>
      </c>
    </row>
    <row r="23" spans="1:10" x14ac:dyDescent="0.25">
      <c r="A23" s="160">
        <v>6</v>
      </c>
      <c r="B23" s="160" t="str">
        <f>CONCATENATE(PERSONAL!B18," ",PERSONAL!C18)</f>
        <v xml:space="preserve"> </v>
      </c>
      <c r="D23" s="160" t="str">
        <f>PERSONAL!F18</f>
        <v/>
      </c>
      <c r="E23" s="159">
        <f>PERSONAL!G18</f>
        <v>0</v>
      </c>
      <c r="F23" s="160">
        <f t="shared" si="0"/>
        <v>11</v>
      </c>
      <c r="G23" s="161" t="str">
        <f t="shared" si="1"/>
        <v>X</v>
      </c>
      <c r="I23" s="161" t="str">
        <f t="shared" si="2"/>
        <v/>
      </c>
      <c r="J23" s="159">
        <f t="shared" si="3"/>
        <v>0</v>
      </c>
    </row>
    <row r="24" spans="1:10" x14ac:dyDescent="0.25">
      <c r="A24" s="160">
        <v>7</v>
      </c>
      <c r="B24" s="160" t="str">
        <f>CONCATENATE(PERSONAL!B19," ",PERSONAL!C19)</f>
        <v xml:space="preserve"> </v>
      </c>
      <c r="D24" s="160" t="str">
        <f>PERSONAL!F19</f>
        <v/>
      </c>
      <c r="E24" s="159">
        <f>PERSONAL!G19</f>
        <v>0</v>
      </c>
      <c r="F24" s="160">
        <f t="shared" si="0"/>
        <v>11</v>
      </c>
      <c r="G24" s="161" t="str">
        <f t="shared" si="1"/>
        <v>X</v>
      </c>
      <c r="I24" s="161" t="str">
        <f t="shared" si="2"/>
        <v/>
      </c>
      <c r="J24" s="159">
        <f t="shared" si="3"/>
        <v>0</v>
      </c>
    </row>
    <row r="25" spans="1:10" x14ac:dyDescent="0.25">
      <c r="A25" s="160">
        <v>8</v>
      </c>
      <c r="B25" s="160" t="str">
        <f>CONCATENATE(PERSONAL!B20," ",PERSONAL!C20)</f>
        <v xml:space="preserve"> </v>
      </c>
      <c r="D25" s="160" t="str">
        <f>PERSONAL!F20</f>
        <v/>
      </c>
      <c r="E25" s="159">
        <f>PERSONAL!G20</f>
        <v>0</v>
      </c>
      <c r="F25" s="160">
        <f t="shared" si="0"/>
        <v>11</v>
      </c>
      <c r="G25" s="161" t="str">
        <f t="shared" si="1"/>
        <v>X</v>
      </c>
      <c r="I25" s="161" t="str">
        <f t="shared" si="2"/>
        <v/>
      </c>
      <c r="J25" s="159">
        <f t="shared" si="3"/>
        <v>0</v>
      </c>
    </row>
    <row r="26" spans="1:10" x14ac:dyDescent="0.25">
      <c r="A26" s="160">
        <v>9</v>
      </c>
      <c r="B26" s="160" t="str">
        <f>CONCATENATE(PERSONAL!B21," ",PERSONAL!C21)</f>
        <v xml:space="preserve"> </v>
      </c>
      <c r="D26" s="160" t="str">
        <f>PERSONAL!F21</f>
        <v/>
      </c>
      <c r="E26" s="159">
        <f>PERSONAL!G21</f>
        <v>0</v>
      </c>
      <c r="F26" s="160">
        <f t="shared" si="0"/>
        <v>11</v>
      </c>
      <c r="G26" s="161" t="str">
        <f t="shared" si="1"/>
        <v>X</v>
      </c>
      <c r="I26" s="161" t="str">
        <f t="shared" si="2"/>
        <v/>
      </c>
      <c r="J26" s="159">
        <f t="shared" si="3"/>
        <v>0</v>
      </c>
    </row>
    <row r="27" spans="1:10" x14ac:dyDescent="0.25">
      <c r="A27" s="160">
        <v>10</v>
      </c>
      <c r="B27" s="160" t="str">
        <f>CONCATENATE(PERSONAL!B22," ",PERSONAL!C22)</f>
        <v xml:space="preserve"> </v>
      </c>
      <c r="D27" s="160" t="str">
        <f>PERSONAL!F22</f>
        <v/>
      </c>
      <c r="E27" s="159">
        <f>PERSONAL!G22</f>
        <v>0</v>
      </c>
      <c r="F27" s="160">
        <f t="shared" si="0"/>
        <v>11</v>
      </c>
      <c r="G27" s="161" t="str">
        <f t="shared" si="1"/>
        <v>X</v>
      </c>
      <c r="I27" s="161" t="str">
        <f t="shared" si="2"/>
        <v/>
      </c>
      <c r="J27" s="159">
        <f t="shared" si="3"/>
        <v>0</v>
      </c>
    </row>
    <row r="29" spans="1:10" x14ac:dyDescent="0.25">
      <c r="A29" s="161" t="s">
        <v>164</v>
      </c>
      <c r="F29" s="449"/>
      <c r="G29" s="449"/>
      <c r="H29" s="161" t="s">
        <v>195</v>
      </c>
    </row>
    <row r="30" spans="1:10" x14ac:dyDescent="0.25">
      <c r="H30" s="161"/>
    </row>
    <row r="31" spans="1:10" x14ac:dyDescent="0.25">
      <c r="A31" s="160">
        <v>1</v>
      </c>
      <c r="B31" s="158">
        <f>'COLABORACIONES EXTERNAS'!B11</f>
        <v>0</v>
      </c>
      <c r="C31" s="158">
        <f>'COLABORACIONES EXTERNAS'!C11</f>
        <v>0</v>
      </c>
      <c r="D31" s="159">
        <f>'COLABORACIONES EXTERNAS'!D11</f>
        <v>0</v>
      </c>
      <c r="E31" s="160">
        <v>1</v>
      </c>
      <c r="F31" s="158">
        <f>C31</f>
        <v>0</v>
      </c>
      <c r="G31" s="160">
        <f>IF(F31=0,MAX($E$31:$E$35)+1,E31)</f>
        <v>6</v>
      </c>
      <c r="H31" s="170" t="str">
        <f>IF(ISERROR(VLOOKUP(SMALL($G$31:$G$35,E31),$E$31:$F$35,2,FALSE)),"X",VLOOKUP(SMALL($G$31:$G$35,E31),$E$31:$F$35,2,FALSE))</f>
        <v>X</v>
      </c>
    </row>
    <row r="32" spans="1:10" x14ac:dyDescent="0.25">
      <c r="A32" s="160">
        <v>2</v>
      </c>
      <c r="B32" s="158">
        <f>'COLABORACIONES EXTERNAS'!B12</f>
        <v>0</v>
      </c>
      <c r="C32" s="158">
        <f>'COLABORACIONES EXTERNAS'!C12</f>
        <v>0</v>
      </c>
      <c r="D32" s="159">
        <f>'COLABORACIONES EXTERNAS'!D12</f>
        <v>0</v>
      </c>
      <c r="E32" s="160">
        <v>2</v>
      </c>
      <c r="F32" s="158">
        <f t="shared" ref="F32:F35" si="4">C32</f>
        <v>0</v>
      </c>
      <c r="G32" s="160">
        <f>IF(F32=0,MAX($E$31:$E$35)+1,E32)</f>
        <v>6</v>
      </c>
      <c r="H32" s="170" t="str">
        <f>IF(ISERROR(VLOOKUP(SMALL($G$31:$G$35,E32),$E$31:$F$35,2,FALSE)),"X",VLOOKUP(SMALL($G$31:$G$35,E32),$E$31:$F$35,2,FALSE))</f>
        <v>X</v>
      </c>
    </row>
    <row r="33" spans="1:39" x14ac:dyDescent="0.25">
      <c r="A33" s="160">
        <v>3</v>
      </c>
      <c r="B33" s="158">
        <f>'COLABORACIONES EXTERNAS'!B13</f>
        <v>0</v>
      </c>
      <c r="C33" s="158">
        <f>'COLABORACIONES EXTERNAS'!C13</f>
        <v>0</v>
      </c>
      <c r="D33" s="159">
        <f>'COLABORACIONES EXTERNAS'!D13</f>
        <v>0</v>
      </c>
      <c r="E33" s="160">
        <v>3</v>
      </c>
      <c r="F33" s="158">
        <f t="shared" si="4"/>
        <v>0</v>
      </c>
      <c r="G33" s="160">
        <f>IF(F33=0,MAX($E$31:$E$35)+1,E33)</f>
        <v>6</v>
      </c>
      <c r="H33" s="170" t="str">
        <f>IF(ISERROR(VLOOKUP(SMALL($G$31:$G$35,E33),$E$31:$F$35,2,FALSE)),"X",VLOOKUP(SMALL($G$31:$G$35,E33),$E$31:$F$35,2,FALSE))</f>
        <v>X</v>
      </c>
    </row>
    <row r="34" spans="1:39" x14ac:dyDescent="0.25">
      <c r="A34" s="160">
        <v>4</v>
      </c>
      <c r="B34" s="158">
        <f>'COLABORACIONES EXTERNAS'!B14</f>
        <v>0</v>
      </c>
      <c r="C34" s="158">
        <f>'COLABORACIONES EXTERNAS'!C14</f>
        <v>0</v>
      </c>
      <c r="D34" s="159">
        <f>'COLABORACIONES EXTERNAS'!D14</f>
        <v>0</v>
      </c>
      <c r="E34" s="160">
        <v>4</v>
      </c>
      <c r="F34" s="158">
        <f t="shared" si="4"/>
        <v>0</v>
      </c>
      <c r="G34" s="160">
        <f>IF(F34=0,MAX($E$31:$E$35)+1,E34)</f>
        <v>6</v>
      </c>
      <c r="H34" s="170" t="str">
        <f>IF(ISERROR(VLOOKUP(SMALL($G$31:$G$35,E34),$E$31:$F$35,2,FALSE)),"X",VLOOKUP(SMALL($G$31:$G$35,E34),$E$31:$F$35,2,FALSE))</f>
        <v>X</v>
      </c>
    </row>
    <row r="35" spans="1:39" x14ac:dyDescent="0.25">
      <c r="A35" s="160">
        <v>5</v>
      </c>
      <c r="B35" s="158">
        <f>'COLABORACIONES EXTERNAS'!B15</f>
        <v>0</v>
      </c>
      <c r="C35" s="158">
        <f>'COLABORACIONES EXTERNAS'!C15</f>
        <v>0</v>
      </c>
      <c r="D35" s="159">
        <f>'COLABORACIONES EXTERNAS'!D15</f>
        <v>0</v>
      </c>
      <c r="E35" s="160">
        <v>5</v>
      </c>
      <c r="F35" s="158">
        <f t="shared" si="4"/>
        <v>0</v>
      </c>
      <c r="G35" s="160">
        <f>IF(F35=0,MAX($E$31:$E$35)+1,E35)</f>
        <v>6</v>
      </c>
      <c r="H35" s="170" t="str">
        <f>IF(ISERROR(VLOOKUP(SMALL($G$31:$G$35,E35),$E$31:$F$35,2,FALSE)),"X",VLOOKUP(SMALL($G$31:$G$35,E35),$E$31:$F$35,2,FALSE))</f>
        <v>X</v>
      </c>
    </row>
    <row r="37" spans="1:39" x14ac:dyDescent="0.25">
      <c r="N37" s="445" t="s">
        <v>407</v>
      </c>
      <c r="O37" s="445"/>
      <c r="P37" s="445"/>
      <c r="Q37" s="445"/>
      <c r="R37" s="445"/>
      <c r="S37" s="445"/>
      <c r="T37" s="445"/>
      <c r="U37" s="445"/>
      <c r="V37" s="163"/>
      <c r="W37" s="445" t="s">
        <v>119</v>
      </c>
      <c r="X37" s="445"/>
      <c r="Y37" s="445"/>
      <c r="Z37" s="445"/>
      <c r="AA37" s="445"/>
      <c r="AB37" s="445"/>
      <c r="AC37" s="445"/>
      <c r="AD37" s="445"/>
      <c r="AE37" s="445"/>
      <c r="AF37" s="445"/>
      <c r="AG37" s="445"/>
      <c r="AI37" s="446" t="s">
        <v>120</v>
      </c>
      <c r="AJ37" s="446"/>
      <c r="AK37" s="446"/>
      <c r="AL37" s="446"/>
      <c r="AM37" s="446"/>
    </row>
    <row r="39" spans="1:39" s="158" customFormat="1" x14ac:dyDescent="0.25">
      <c r="C39" s="158" t="s">
        <v>94</v>
      </c>
      <c r="D39" s="158" t="s">
        <v>95</v>
      </c>
      <c r="E39" s="158" t="s">
        <v>96</v>
      </c>
      <c r="F39" s="158" t="s">
        <v>97</v>
      </c>
      <c r="G39" s="158" t="s">
        <v>98</v>
      </c>
      <c r="H39" s="158" t="s">
        <v>99</v>
      </c>
      <c r="I39" s="158" t="s">
        <v>100</v>
      </c>
      <c r="J39" s="158" t="s">
        <v>101</v>
      </c>
      <c r="K39" s="158" t="s">
        <v>102</v>
      </c>
      <c r="L39" s="158" t="s">
        <v>103</v>
      </c>
      <c r="O39" s="158" t="s">
        <v>114</v>
      </c>
      <c r="P39" s="158" t="s">
        <v>118</v>
      </c>
      <c r="Q39" s="171" t="s">
        <v>115</v>
      </c>
      <c r="R39" s="171" t="s">
        <v>116</v>
      </c>
      <c r="S39" s="171" t="s">
        <v>117</v>
      </c>
      <c r="T39" s="158" t="s">
        <v>79</v>
      </c>
      <c r="U39" s="158" t="s">
        <v>86</v>
      </c>
      <c r="V39" s="160"/>
      <c r="Z39" s="165"/>
      <c r="AA39" s="165"/>
      <c r="AB39" s="165" t="s">
        <v>408</v>
      </c>
      <c r="AC39" s="165" t="s">
        <v>114</v>
      </c>
      <c r="AD39" s="165" t="s">
        <v>118</v>
      </c>
      <c r="AE39" s="172" t="s">
        <v>115</v>
      </c>
      <c r="AF39" s="172" t="s">
        <v>116</v>
      </c>
      <c r="AG39" s="172" t="s">
        <v>117</v>
      </c>
      <c r="AI39" s="165"/>
      <c r="AJ39" s="165"/>
      <c r="AK39" s="165"/>
      <c r="AL39" s="165"/>
      <c r="AM39" s="165"/>
    </row>
    <row r="40" spans="1:39" x14ac:dyDescent="0.25">
      <c r="B40" s="160" t="s">
        <v>85</v>
      </c>
      <c r="C40" s="173">
        <f>'ACTIVIDAD 1'!$D$5</f>
        <v>0</v>
      </c>
      <c r="D40" s="173">
        <f>'ACTIVIDAD 2'!$D$5</f>
        <v>0</v>
      </c>
      <c r="E40" s="173">
        <f>'ACTIVIDAD 3'!$D$5</f>
        <v>0</v>
      </c>
      <c r="F40" s="173">
        <f>'ACTIVIDAD 4'!$D$5</f>
        <v>0</v>
      </c>
      <c r="G40" s="173">
        <f>'ACTIVIDAD 5'!$D$5</f>
        <v>0</v>
      </c>
      <c r="H40" s="173">
        <f>'ACTIVIDAD 6'!$D$5</f>
        <v>0</v>
      </c>
      <c r="I40" s="173">
        <f>'ACTIVIDAD 7'!$D$5</f>
        <v>0</v>
      </c>
      <c r="J40" s="173">
        <f>'ACTIVIDAD 8'!$D$5</f>
        <v>0</v>
      </c>
      <c r="K40" s="173">
        <f>'ACTIVIDAD 9'!$D$5</f>
        <v>0</v>
      </c>
      <c r="L40" s="173">
        <f>'ACTIVIDAD 10'!$D$5</f>
        <v>0</v>
      </c>
      <c r="N40" s="160" t="s">
        <v>94</v>
      </c>
      <c r="O40" s="160">
        <f>$C$40</f>
        <v>0</v>
      </c>
      <c r="Q40" s="159">
        <f>C48</f>
        <v>0</v>
      </c>
      <c r="R40" s="159">
        <f>C53</f>
        <v>0</v>
      </c>
      <c r="S40" s="159">
        <f>C58</f>
        <v>0</v>
      </c>
      <c r="T40" s="160">
        <f>C41</f>
        <v>0</v>
      </c>
      <c r="U40" s="160">
        <f>C$42</f>
        <v>0</v>
      </c>
      <c r="W40" s="161" t="str">
        <f>N40</f>
        <v>ACTIVIDAD 1</v>
      </c>
      <c r="X40" s="161">
        <v>1</v>
      </c>
      <c r="Y40" s="161">
        <f>IF(O40=0,0,O40)</f>
        <v>0</v>
      </c>
      <c r="Z40" s="164">
        <f>IF(Y40=0,MAX($X$40:$X$129)+1,X40)</f>
        <v>91</v>
      </c>
      <c r="AA40" s="164" t="str">
        <f>IF(ISERROR(VLOOKUP(SMALL($Z$40:$Z$129,X40),$X$40:$Y$129,2,FALSE)),"",VLOOKUP(SMALL($Z$40:$Z$129,X40),$X$40:$Y$129,2,FALSE))</f>
        <v/>
      </c>
      <c r="AB40" s="164" t="str">
        <f t="shared" ref="AB40:AB71" si="5">IF(AA40="","",VLOOKUP(AA40,NOMBRE_ACT,9,FALSE))</f>
        <v/>
      </c>
      <c r="AC40" s="164" t="str">
        <f t="shared" ref="AC40:AC71" si="6">IF(AA40="","",VLOOKUP(AB40,RESUMEN_FINAL,2,FALSE))</f>
        <v/>
      </c>
      <c r="AD40" s="165" t="str">
        <f t="shared" ref="AD40:AD103" si="7">IF(AA40="","",IF(LEFT(AB40,4)="Subt",VLOOKUP(AB40,RESUMEN_FINAL,3,FALSE),""))</f>
        <v/>
      </c>
      <c r="AE40" s="166" t="str">
        <f t="shared" ref="AE40:AE71" si="8">IF(AA40="","",VLOOKUP(AB40,RESUMEN_FINAL,4,FALSE))</f>
        <v/>
      </c>
      <c r="AF40" s="166" t="str">
        <f t="shared" ref="AF40" si="9">IF(AA40="","",VLOOKUP(AB40,RESUMEN_FINAL,5,FALSE))</f>
        <v/>
      </c>
      <c r="AG40" s="166" t="str">
        <f t="shared" ref="AG40:AG103" si="10">IF(AA40="","",VLOOKUP(AB40,RESUMEN_FINAL,6,FALSE))</f>
        <v/>
      </c>
      <c r="AI40" s="164">
        <v>1</v>
      </c>
      <c r="AJ40" s="164">
        <f>IF(Y40=0,0,IF(LEFT(Y40,3)="COL",0,IF(LEFT(Y40,3)="PAT",0,IF(LEFT(Y40,3)="COS",0,Y40))))</f>
        <v>0</v>
      </c>
      <c r="AK40" s="164">
        <f>IF(AJ40=0,MAX($AI$40:$AI$129)+1,AI40)</f>
        <v>91</v>
      </c>
      <c r="AL40" s="164" t="str">
        <f>IF(ISERROR(VLOOKUP(SMALL($AK$40:$AK$129,AI40),$AI$40:$AJ$129,2,FALSE)),"",VLOOKUP(SMALL($AK$40:$AK$129,AI40),$AI$40:$AJ$129,2,FALSE))</f>
        <v/>
      </c>
      <c r="AM40" s="164" t="str">
        <f t="shared" ref="AM40:AM71" si="11">IF(AL40="","",VLOOKUP(AL40,NOMBRE_ACT,9,FALSE))</f>
        <v/>
      </c>
    </row>
    <row r="41" spans="1:39" x14ac:dyDescent="0.25">
      <c r="B41" s="173" t="s">
        <v>79</v>
      </c>
      <c r="C41" s="173">
        <f>'ACTIVIDAD 1'!$I$8</f>
        <v>0</v>
      </c>
      <c r="D41" s="173">
        <f>'ACTIVIDAD 2'!$I$8</f>
        <v>0</v>
      </c>
      <c r="E41" s="173">
        <f>'ACTIVIDAD 3'!$I$8</f>
        <v>0</v>
      </c>
      <c r="F41" s="173">
        <f>'ACTIVIDAD 4'!$I$8</f>
        <v>0</v>
      </c>
      <c r="G41" s="173">
        <f>'ACTIVIDAD 5'!$I$8</f>
        <v>0</v>
      </c>
      <c r="H41" s="173">
        <f>'ACTIVIDAD 6'!$I$8</f>
        <v>0</v>
      </c>
      <c r="I41" s="173">
        <f>'ACTIVIDAD 7'!$I$8</f>
        <v>0</v>
      </c>
      <c r="J41" s="173">
        <f>'ACTIVIDAD 8'!$I$8</f>
        <v>0</v>
      </c>
      <c r="K41" s="173">
        <f>'ACTIVIDAD 9'!$I$8</f>
        <v>0</v>
      </c>
      <c r="L41" s="173">
        <f>'ACTIVIDAD 10'!$I$8</f>
        <v>0</v>
      </c>
      <c r="N41" s="160" t="s">
        <v>122</v>
      </c>
      <c r="O41" s="160">
        <f>IF(O40=0,0,IF(S41=0,0,N41))</f>
        <v>0</v>
      </c>
      <c r="Q41" s="159">
        <f>C46</f>
        <v>0</v>
      </c>
      <c r="R41" s="159">
        <f>C51</f>
        <v>0</v>
      </c>
      <c r="S41" s="159">
        <f>C56</f>
        <v>0</v>
      </c>
      <c r="W41" s="160" t="str">
        <f t="shared" ref="W41:W104" si="12">N41</f>
        <v>COLABORACIONES EXT ACT 1</v>
      </c>
      <c r="X41" s="160">
        <v>2</v>
      </c>
      <c r="Y41" s="160">
        <f t="shared" ref="Y41:Y104" si="13">IF(O41=0,0,O41)</f>
        <v>0</v>
      </c>
      <c r="Z41" s="164">
        <f t="shared" ref="Z41:Z104" si="14">IF(Y41=0,MAX($X$40:$X$129)+1,X41)</f>
        <v>91</v>
      </c>
      <c r="AA41" s="164" t="str">
        <f t="shared" ref="AA41:AA104" si="15">IF(ISERROR(VLOOKUP(SMALL($Z$40:$Z$129,X41),$X$40:$Y$129,2,FALSE)),"",VLOOKUP(SMALL($Z$40:$Z$129,X41),$X$40:$Y$129,2,FALSE))</f>
        <v/>
      </c>
      <c r="AB41" s="164" t="str">
        <f t="shared" si="5"/>
        <v/>
      </c>
      <c r="AC41" s="164" t="str">
        <f t="shared" si="6"/>
        <v/>
      </c>
      <c r="AD41" s="165" t="str">
        <f t="shared" si="7"/>
        <v/>
      </c>
      <c r="AE41" s="166" t="str">
        <f t="shared" si="8"/>
        <v/>
      </c>
      <c r="AF41" s="166" t="str">
        <f t="shared" ref="AF41:AF104" si="16">IF(AA41="","",VLOOKUP(AB41,RESUMEN_FINAL,5,FALSE))</f>
        <v/>
      </c>
      <c r="AG41" s="166" t="str">
        <f t="shared" si="10"/>
        <v/>
      </c>
      <c r="AI41" s="164">
        <v>2</v>
      </c>
      <c r="AJ41" s="164">
        <f t="shared" ref="AJ41:AJ104" si="17">IF(Y41=0,0,IF(LEFT(Y41,3)="COL",0,IF(LEFT(Y41,3)="PAT",0,IF(LEFT(Y41,3)="COS",0,Y41))))</f>
        <v>0</v>
      </c>
      <c r="AK41" s="164">
        <f t="shared" ref="AK41:AK104" si="18">IF(AJ41=0,MAX($AI$40:$AI$129)+1,AI41)</f>
        <v>91</v>
      </c>
      <c r="AL41" s="164" t="str">
        <f t="shared" ref="AL41:AL104" si="19">IF(ISERROR(VLOOKUP(SMALL($AK$40:$AK$129,AI41),$AI$40:$AJ$129,2,FALSE)),"",VLOOKUP(SMALL($AK$40:$AK$129,AI41),$AI$40:$AJ$129,2,FALSE))</f>
        <v/>
      </c>
      <c r="AM41" s="164" t="str">
        <f t="shared" si="11"/>
        <v/>
      </c>
    </row>
    <row r="42" spans="1:39" x14ac:dyDescent="0.25">
      <c r="B42" s="173" t="s">
        <v>86</v>
      </c>
      <c r="C42" s="173">
        <f>'ACTIVIDAD 1'!$I$9</f>
        <v>0</v>
      </c>
      <c r="D42" s="173">
        <f>'ACTIVIDAD 2'!$I$9</f>
        <v>0</v>
      </c>
      <c r="E42" s="173">
        <f>'ACTIVIDAD 3'!$I$9</f>
        <v>0</v>
      </c>
      <c r="F42" s="173">
        <f>'ACTIVIDAD 4'!$I$9</f>
        <v>0</v>
      </c>
      <c r="G42" s="173">
        <f>'ACTIVIDAD 5'!$I$9</f>
        <v>0</v>
      </c>
      <c r="H42" s="173">
        <f>'ACTIVIDAD 6'!$I$9</f>
        <v>0</v>
      </c>
      <c r="I42" s="173">
        <f>'ACTIVIDAD 7'!$I$9</f>
        <v>0</v>
      </c>
      <c r="J42" s="173">
        <f>'ACTIVIDAD 8'!$I$9</f>
        <v>0</v>
      </c>
      <c r="K42" s="173">
        <f>'ACTIVIDAD 9'!$I$9</f>
        <v>0</v>
      </c>
      <c r="L42" s="173">
        <f>'ACTIVIDAD 10'!$I$9</f>
        <v>0</v>
      </c>
      <c r="N42" s="160" t="s">
        <v>104</v>
      </c>
      <c r="O42" s="160">
        <f>IF(O40=0,0,IF(S42=0,0,N42))</f>
        <v>0</v>
      </c>
      <c r="Q42" s="159">
        <f>C47</f>
        <v>0</v>
      </c>
      <c r="R42" s="159">
        <f>C52</f>
        <v>0</v>
      </c>
      <c r="S42" s="159">
        <f>C57</f>
        <v>0</v>
      </c>
      <c r="W42" s="160" t="str">
        <f t="shared" si="12"/>
        <v>PATENTES ACT 1</v>
      </c>
      <c r="X42" s="160">
        <v>3</v>
      </c>
      <c r="Y42" s="160">
        <f t="shared" si="13"/>
        <v>0</v>
      </c>
      <c r="Z42" s="164">
        <f t="shared" si="14"/>
        <v>91</v>
      </c>
      <c r="AA42" s="164" t="str">
        <f t="shared" si="15"/>
        <v/>
      </c>
      <c r="AB42" s="164" t="str">
        <f t="shared" si="5"/>
        <v/>
      </c>
      <c r="AC42" s="164" t="str">
        <f t="shared" si="6"/>
        <v/>
      </c>
      <c r="AD42" s="165" t="str">
        <f t="shared" si="7"/>
        <v/>
      </c>
      <c r="AE42" s="166" t="str">
        <f t="shared" si="8"/>
        <v/>
      </c>
      <c r="AF42" s="166" t="str">
        <f t="shared" si="16"/>
        <v/>
      </c>
      <c r="AG42" s="166" t="str">
        <f t="shared" si="10"/>
        <v/>
      </c>
      <c r="AI42" s="164">
        <v>3</v>
      </c>
      <c r="AJ42" s="164">
        <f t="shared" si="17"/>
        <v>0</v>
      </c>
      <c r="AK42" s="164">
        <f t="shared" si="18"/>
        <v>91</v>
      </c>
      <c r="AL42" s="164" t="str">
        <f t="shared" si="19"/>
        <v/>
      </c>
      <c r="AM42" s="164" t="str">
        <f t="shared" si="11"/>
        <v/>
      </c>
    </row>
    <row r="43" spans="1:39" x14ac:dyDescent="0.25">
      <c r="B43" s="173" t="s">
        <v>87</v>
      </c>
      <c r="C43" s="173" t="str">
        <f>'ACTIVIDAD 1'!$I$10</f>
        <v/>
      </c>
      <c r="D43" s="173" t="str">
        <f>'ACTIVIDAD 2'!$I$10</f>
        <v/>
      </c>
      <c r="E43" s="173" t="str">
        <f>'ACTIVIDAD 3'!$I$10</f>
        <v/>
      </c>
      <c r="F43" s="173" t="str">
        <f>'ACTIVIDAD 4'!$I$10</f>
        <v/>
      </c>
      <c r="G43" s="173" t="str">
        <f>'ACTIVIDAD 5'!$I$10</f>
        <v/>
      </c>
      <c r="H43" s="173" t="str">
        <f>'ACTIVIDAD 6'!$I$10</f>
        <v/>
      </c>
      <c r="I43" s="173" t="str">
        <f>'ACTIVIDAD 7'!$I$10</f>
        <v/>
      </c>
      <c r="J43" s="173" t="str">
        <f>'ACTIVIDAD 8'!$I$10</f>
        <v/>
      </c>
      <c r="K43" s="173" t="str">
        <f>'ACTIVIDAD 9'!$I$10</f>
        <v/>
      </c>
      <c r="L43" s="173" t="str">
        <f>'ACTIVIDAD 10'!$I$10</f>
        <v/>
      </c>
      <c r="N43" s="160" t="s">
        <v>15</v>
      </c>
      <c r="O43" s="160">
        <f>IF(O40=0,0,IF($C$82=0,0,CONCATENATE(" ",$C$82,".")))</f>
        <v>0</v>
      </c>
      <c r="P43" s="158" t="str">
        <f>$C$83</f>
        <v>DE</v>
      </c>
      <c r="Q43" s="159">
        <f>IF(P43="II",$C$118,0)</f>
        <v>0</v>
      </c>
      <c r="R43" s="159">
        <f>IF(P43="DE",$C$118,0)</f>
        <v>0</v>
      </c>
      <c r="S43" s="159">
        <f>Q43+R43</f>
        <v>0</v>
      </c>
      <c r="T43" s="160">
        <f>$C$84</f>
        <v>0</v>
      </c>
      <c r="U43" s="160">
        <f>$C$85</f>
        <v>0</v>
      </c>
      <c r="W43" s="160" t="str">
        <f t="shared" si="12"/>
        <v>SUBTAREA 1.1</v>
      </c>
      <c r="X43" s="160">
        <v>4</v>
      </c>
      <c r="Y43" s="160">
        <f t="shared" si="13"/>
        <v>0</v>
      </c>
      <c r="Z43" s="164">
        <f t="shared" si="14"/>
        <v>91</v>
      </c>
      <c r="AA43" s="164" t="str">
        <f t="shared" si="15"/>
        <v/>
      </c>
      <c r="AB43" s="164" t="str">
        <f t="shared" si="5"/>
        <v/>
      </c>
      <c r="AC43" s="164" t="str">
        <f t="shared" si="6"/>
        <v/>
      </c>
      <c r="AD43" s="165" t="str">
        <f t="shared" si="7"/>
        <v/>
      </c>
      <c r="AE43" s="166" t="str">
        <f t="shared" si="8"/>
        <v/>
      </c>
      <c r="AF43" s="166" t="str">
        <f t="shared" si="16"/>
        <v/>
      </c>
      <c r="AG43" s="166" t="str">
        <f t="shared" si="10"/>
        <v/>
      </c>
      <c r="AI43" s="164">
        <v>4</v>
      </c>
      <c r="AJ43" s="164">
        <f t="shared" si="17"/>
        <v>0</v>
      </c>
      <c r="AK43" s="164">
        <f t="shared" si="18"/>
        <v>91</v>
      </c>
      <c r="AL43" s="164" t="str">
        <f t="shared" si="19"/>
        <v/>
      </c>
      <c r="AM43" s="164" t="str">
        <f t="shared" si="11"/>
        <v/>
      </c>
    </row>
    <row r="44" spans="1:39" x14ac:dyDescent="0.25">
      <c r="B44" s="173" t="s">
        <v>210</v>
      </c>
      <c r="C44" s="174">
        <f>'ACTIVIDAD 1'!$H$13</f>
        <v>0</v>
      </c>
      <c r="D44" s="174">
        <f>'ACTIVIDAD 2'!$H$13</f>
        <v>0</v>
      </c>
      <c r="E44" s="174">
        <f>'ACTIVIDAD 3'!$H$13</f>
        <v>0</v>
      </c>
      <c r="F44" s="174">
        <f>'ACTIVIDAD 4'!$H$13</f>
        <v>0</v>
      </c>
      <c r="G44" s="174">
        <f>'ACTIVIDAD 5'!$H$13</f>
        <v>0</v>
      </c>
      <c r="H44" s="174">
        <f>'ACTIVIDAD 6'!$H$13</f>
        <v>0</v>
      </c>
      <c r="I44" s="174">
        <f>'ACTIVIDAD 7'!$H$13</f>
        <v>0</v>
      </c>
      <c r="J44" s="174">
        <f>'ACTIVIDAD 8'!$H$13</f>
        <v>0</v>
      </c>
      <c r="K44" s="174">
        <f>'ACTIVIDAD 9'!$H$13</f>
        <v>0</v>
      </c>
      <c r="L44" s="174">
        <f>'ACTIVIDAD 10'!$H$13</f>
        <v>0</v>
      </c>
      <c r="N44" s="160" t="s">
        <v>17</v>
      </c>
      <c r="O44" s="160">
        <f>IF(O40=0,0,IF($C$119=0,0,CONCATENATE(" ",$C$119,".")))</f>
        <v>0</v>
      </c>
      <c r="P44" s="158" t="str">
        <f>$C$120</f>
        <v>DE</v>
      </c>
      <c r="Q44" s="159">
        <f>IF(P44="II",$C$155,0)</f>
        <v>0</v>
      </c>
      <c r="R44" s="159">
        <f>IF(P44="DE",$C$155,0)</f>
        <v>0</v>
      </c>
      <c r="S44" s="159">
        <f t="shared" ref="S44:S48" si="20">Q44+R44</f>
        <v>0</v>
      </c>
      <c r="T44" s="160">
        <f>$C$121</f>
        <v>0</v>
      </c>
      <c r="U44" s="160">
        <f>$C$122</f>
        <v>0</v>
      </c>
      <c r="W44" s="160" t="str">
        <f t="shared" si="12"/>
        <v>SUBTAREA 1.2</v>
      </c>
      <c r="X44" s="160">
        <v>5</v>
      </c>
      <c r="Y44" s="160">
        <f t="shared" si="13"/>
        <v>0</v>
      </c>
      <c r="Z44" s="164">
        <f t="shared" si="14"/>
        <v>91</v>
      </c>
      <c r="AA44" s="164" t="str">
        <f t="shared" si="15"/>
        <v/>
      </c>
      <c r="AB44" s="164" t="str">
        <f t="shared" si="5"/>
        <v/>
      </c>
      <c r="AC44" s="164" t="str">
        <f t="shared" si="6"/>
        <v/>
      </c>
      <c r="AD44" s="165" t="str">
        <f t="shared" si="7"/>
        <v/>
      </c>
      <c r="AE44" s="166" t="str">
        <f t="shared" si="8"/>
        <v/>
      </c>
      <c r="AF44" s="166" t="str">
        <f t="shared" si="16"/>
        <v/>
      </c>
      <c r="AG44" s="166" t="str">
        <f t="shared" si="10"/>
        <v/>
      </c>
      <c r="AI44" s="164">
        <v>5</v>
      </c>
      <c r="AJ44" s="164">
        <f t="shared" si="17"/>
        <v>0</v>
      </c>
      <c r="AK44" s="164">
        <f t="shared" si="18"/>
        <v>91</v>
      </c>
      <c r="AL44" s="164" t="str">
        <f t="shared" si="19"/>
        <v/>
      </c>
      <c r="AM44" s="164" t="str">
        <f t="shared" si="11"/>
        <v/>
      </c>
    </row>
    <row r="45" spans="1:39" x14ac:dyDescent="0.25">
      <c r="B45" s="173" t="s">
        <v>211</v>
      </c>
      <c r="C45" s="174">
        <f>'ACTIVIDAD 1'!$H$14</f>
        <v>0</v>
      </c>
      <c r="D45" s="174">
        <f>'ACTIVIDAD 2'!$H$14</f>
        <v>0</v>
      </c>
      <c r="E45" s="174">
        <f>'ACTIVIDAD 3'!$H$14</f>
        <v>0</v>
      </c>
      <c r="F45" s="174">
        <f>'ACTIVIDAD 4'!$H$14</f>
        <v>0</v>
      </c>
      <c r="G45" s="174">
        <f>'ACTIVIDAD 5'!$H$14</f>
        <v>0</v>
      </c>
      <c r="H45" s="174">
        <f>'ACTIVIDAD 6'!$H$14</f>
        <v>0</v>
      </c>
      <c r="I45" s="174">
        <f>'ACTIVIDAD 7'!$H$14</f>
        <v>0</v>
      </c>
      <c r="J45" s="174">
        <f>'ACTIVIDAD 8'!$H$14</f>
        <v>0</v>
      </c>
      <c r="K45" s="174">
        <f>'ACTIVIDAD 9'!$H$14</f>
        <v>0</v>
      </c>
      <c r="L45" s="174">
        <f>'ACTIVIDAD 10'!$H$14</f>
        <v>0</v>
      </c>
      <c r="N45" s="160" t="s">
        <v>18</v>
      </c>
      <c r="O45" s="160">
        <f>IF(O40=0,0,IF($C$156=0,0,CONCATENATE(" ",$C$156,".")))</f>
        <v>0</v>
      </c>
      <c r="P45" s="158" t="str">
        <f>$C$157</f>
        <v>DE</v>
      </c>
      <c r="Q45" s="159">
        <f>IF(P45="II",$C$192,0)</f>
        <v>0</v>
      </c>
      <c r="R45" s="159">
        <f>IF(P45="DE",$C$192,0)</f>
        <v>0</v>
      </c>
      <c r="S45" s="159">
        <f t="shared" si="20"/>
        <v>0</v>
      </c>
      <c r="T45" s="160">
        <f>$C$158</f>
        <v>0</v>
      </c>
      <c r="U45" s="160">
        <f>$C$159</f>
        <v>0</v>
      </c>
      <c r="W45" s="160" t="str">
        <f t="shared" si="12"/>
        <v>SUBTAREA 1.3</v>
      </c>
      <c r="X45" s="160">
        <v>6</v>
      </c>
      <c r="Y45" s="160">
        <f t="shared" si="13"/>
        <v>0</v>
      </c>
      <c r="Z45" s="164">
        <f t="shared" si="14"/>
        <v>91</v>
      </c>
      <c r="AA45" s="164" t="str">
        <f t="shared" si="15"/>
        <v/>
      </c>
      <c r="AB45" s="164" t="str">
        <f t="shared" si="5"/>
        <v/>
      </c>
      <c r="AC45" s="164" t="str">
        <f t="shared" si="6"/>
        <v/>
      </c>
      <c r="AD45" s="165" t="str">
        <f t="shared" si="7"/>
        <v/>
      </c>
      <c r="AE45" s="166" t="str">
        <f t="shared" si="8"/>
        <v/>
      </c>
      <c r="AF45" s="166" t="str">
        <f t="shared" si="16"/>
        <v/>
      </c>
      <c r="AG45" s="166" t="str">
        <f t="shared" si="10"/>
        <v/>
      </c>
      <c r="AI45" s="164">
        <v>6</v>
      </c>
      <c r="AJ45" s="164">
        <f t="shared" si="17"/>
        <v>0</v>
      </c>
      <c r="AK45" s="164">
        <f t="shared" si="18"/>
        <v>91</v>
      </c>
      <c r="AL45" s="164" t="str">
        <f t="shared" si="19"/>
        <v/>
      </c>
      <c r="AM45" s="164" t="str">
        <f t="shared" si="11"/>
        <v/>
      </c>
    </row>
    <row r="46" spans="1:39" x14ac:dyDescent="0.25">
      <c r="B46" s="173" t="s">
        <v>213</v>
      </c>
      <c r="C46" s="174">
        <f>'ACTIVIDAD 1'!$H$15</f>
        <v>0</v>
      </c>
      <c r="D46" s="174">
        <f>'ACTIVIDAD 2'!$H$15</f>
        <v>0</v>
      </c>
      <c r="E46" s="174">
        <f>'ACTIVIDAD 3'!$H$15</f>
        <v>0</v>
      </c>
      <c r="F46" s="174">
        <f>'ACTIVIDAD 4'!$H$15</f>
        <v>0</v>
      </c>
      <c r="G46" s="174">
        <f>'ACTIVIDAD 5'!$H$15</f>
        <v>0</v>
      </c>
      <c r="H46" s="174">
        <f>'ACTIVIDAD 6'!$H$15</f>
        <v>0</v>
      </c>
      <c r="I46" s="174">
        <f>'ACTIVIDAD 7'!$H$15</f>
        <v>0</v>
      </c>
      <c r="J46" s="174">
        <f>'ACTIVIDAD 8'!$H$15</f>
        <v>0</v>
      </c>
      <c r="K46" s="174">
        <f>'ACTIVIDAD 9'!$H$15</f>
        <v>0</v>
      </c>
      <c r="L46" s="174">
        <f>'ACTIVIDAD 10'!$H$15</f>
        <v>0</v>
      </c>
      <c r="N46" s="160" t="s">
        <v>19</v>
      </c>
      <c r="O46" s="160">
        <f>IF(O40=0,0,IF($C$193=0,0,CONCATENATE(" ",$C$193,".")))</f>
        <v>0</v>
      </c>
      <c r="P46" s="158" t="str">
        <f>$C$194</f>
        <v>DE</v>
      </c>
      <c r="Q46" s="159">
        <f>IF(P46="II",$C$229,0)</f>
        <v>0</v>
      </c>
      <c r="R46" s="159">
        <f>IF(P46="DE",$C$229,0)</f>
        <v>0</v>
      </c>
      <c r="S46" s="159">
        <f t="shared" si="20"/>
        <v>0</v>
      </c>
      <c r="T46" s="160">
        <f>$C$195</f>
        <v>0</v>
      </c>
      <c r="U46" s="160">
        <f>$C$196</f>
        <v>0</v>
      </c>
      <c r="W46" s="160" t="str">
        <f t="shared" si="12"/>
        <v>SUBTAREA 1.4</v>
      </c>
      <c r="X46" s="160">
        <v>7</v>
      </c>
      <c r="Y46" s="160">
        <f t="shared" si="13"/>
        <v>0</v>
      </c>
      <c r="Z46" s="164">
        <f t="shared" si="14"/>
        <v>91</v>
      </c>
      <c r="AA46" s="164" t="str">
        <f t="shared" si="15"/>
        <v/>
      </c>
      <c r="AB46" s="164" t="str">
        <f t="shared" si="5"/>
        <v/>
      </c>
      <c r="AC46" s="164" t="str">
        <f t="shared" si="6"/>
        <v/>
      </c>
      <c r="AD46" s="165" t="str">
        <f t="shared" si="7"/>
        <v/>
      </c>
      <c r="AE46" s="166" t="str">
        <f t="shared" si="8"/>
        <v/>
      </c>
      <c r="AF46" s="166" t="str">
        <f t="shared" si="16"/>
        <v/>
      </c>
      <c r="AG46" s="166" t="str">
        <f t="shared" si="10"/>
        <v/>
      </c>
      <c r="AI46" s="164">
        <v>7</v>
      </c>
      <c r="AJ46" s="164">
        <f t="shared" si="17"/>
        <v>0</v>
      </c>
      <c r="AK46" s="164">
        <f t="shared" si="18"/>
        <v>91</v>
      </c>
      <c r="AL46" s="164" t="str">
        <f t="shared" si="19"/>
        <v/>
      </c>
      <c r="AM46" s="164" t="str">
        <f t="shared" si="11"/>
        <v/>
      </c>
    </row>
    <row r="47" spans="1:39" x14ac:dyDescent="0.25">
      <c r="B47" s="173" t="s">
        <v>212</v>
      </c>
      <c r="C47" s="174">
        <f>'ACTIVIDAD 1'!$H$16</f>
        <v>0</v>
      </c>
      <c r="D47" s="174">
        <f>'ACTIVIDAD 2'!$H$16</f>
        <v>0</v>
      </c>
      <c r="E47" s="174">
        <f>'ACTIVIDAD 3'!$H$16</f>
        <v>0</v>
      </c>
      <c r="F47" s="174">
        <f>'ACTIVIDAD 4'!$H$16</f>
        <v>0</v>
      </c>
      <c r="G47" s="174">
        <f>'ACTIVIDAD 5'!$H$16</f>
        <v>0</v>
      </c>
      <c r="H47" s="174">
        <f>'ACTIVIDAD 6'!$H$16</f>
        <v>0</v>
      </c>
      <c r="I47" s="174">
        <f>'ACTIVIDAD 7'!$H$16</f>
        <v>0</v>
      </c>
      <c r="J47" s="174">
        <f>'ACTIVIDAD 8'!$H$16</f>
        <v>0</v>
      </c>
      <c r="K47" s="174">
        <f>'ACTIVIDAD 9'!$H$16</f>
        <v>0</v>
      </c>
      <c r="L47" s="174">
        <f>'ACTIVIDAD 10'!$H$16</f>
        <v>0</v>
      </c>
      <c r="N47" s="160" t="s">
        <v>20</v>
      </c>
      <c r="O47" s="160">
        <f>IF(O40=0,0,IF($C$230=0,0,CONCATENATE(" ",$C$230,".")))</f>
        <v>0</v>
      </c>
      <c r="P47" s="158" t="str">
        <f>$C$231</f>
        <v>DE</v>
      </c>
      <c r="Q47" s="159">
        <f>IF(P47="II",$C$266,0)</f>
        <v>0</v>
      </c>
      <c r="R47" s="159">
        <f>IF(P47="DE",$C$266,0)</f>
        <v>0</v>
      </c>
      <c r="S47" s="159">
        <f t="shared" si="20"/>
        <v>0</v>
      </c>
      <c r="T47" s="160">
        <f>$C$232</f>
        <v>0</v>
      </c>
      <c r="U47" s="160">
        <f>$C$233</f>
        <v>0</v>
      </c>
      <c r="W47" s="160" t="str">
        <f t="shared" si="12"/>
        <v>SUBTAREA 1.5</v>
      </c>
      <c r="X47" s="160">
        <v>8</v>
      </c>
      <c r="Y47" s="160">
        <f t="shared" si="13"/>
        <v>0</v>
      </c>
      <c r="Z47" s="164">
        <f t="shared" si="14"/>
        <v>91</v>
      </c>
      <c r="AA47" s="164" t="str">
        <f t="shared" si="15"/>
        <v/>
      </c>
      <c r="AB47" s="164" t="str">
        <f t="shared" si="5"/>
        <v/>
      </c>
      <c r="AC47" s="164" t="str">
        <f t="shared" si="6"/>
        <v/>
      </c>
      <c r="AD47" s="165" t="str">
        <f t="shared" si="7"/>
        <v/>
      </c>
      <c r="AE47" s="166" t="str">
        <f t="shared" si="8"/>
        <v/>
      </c>
      <c r="AF47" s="166" t="str">
        <f t="shared" si="16"/>
        <v/>
      </c>
      <c r="AG47" s="166" t="str">
        <f t="shared" si="10"/>
        <v/>
      </c>
      <c r="AI47" s="164">
        <v>8</v>
      </c>
      <c r="AJ47" s="164">
        <f t="shared" si="17"/>
        <v>0</v>
      </c>
      <c r="AK47" s="164">
        <f t="shared" si="18"/>
        <v>91</v>
      </c>
      <c r="AL47" s="164" t="str">
        <f t="shared" si="19"/>
        <v/>
      </c>
      <c r="AM47" s="164" t="str">
        <f t="shared" si="11"/>
        <v/>
      </c>
    </row>
    <row r="48" spans="1:39" x14ac:dyDescent="0.25">
      <c r="B48" s="173" t="s">
        <v>214</v>
      </c>
      <c r="C48" s="174">
        <f>'ACTIVIDAD 1'!$H$17</f>
        <v>0</v>
      </c>
      <c r="D48" s="174">
        <f>'ACTIVIDAD 2'!$H$17</f>
        <v>0</v>
      </c>
      <c r="E48" s="174">
        <f>'ACTIVIDAD 3'!$H$17</f>
        <v>0</v>
      </c>
      <c r="F48" s="174">
        <f>'ACTIVIDAD 4'!$H$17</f>
        <v>0</v>
      </c>
      <c r="G48" s="174">
        <f>'ACTIVIDAD 5'!$H$17</f>
        <v>0</v>
      </c>
      <c r="H48" s="174">
        <f>'ACTIVIDAD 6'!$H$17</f>
        <v>0</v>
      </c>
      <c r="I48" s="174">
        <f>'ACTIVIDAD 7'!$H$17</f>
        <v>0</v>
      </c>
      <c r="J48" s="174">
        <f>'ACTIVIDAD 8'!$H$17</f>
        <v>0</v>
      </c>
      <c r="K48" s="174">
        <f>'ACTIVIDAD 9'!$H$17</f>
        <v>0</v>
      </c>
      <c r="L48" s="174">
        <f>'ACTIVIDAD 10'!$H$17</f>
        <v>0</v>
      </c>
      <c r="N48" s="160" t="str">
        <f>CONCATENATE("COSTES INDIRECTOS ACT1 (",$D$12,"%)")</f>
        <v>COSTES INDIRECTOS ACT1 (15%)</v>
      </c>
      <c r="O48" s="160">
        <f>IF(O40=0,0,IF(SUM(S43:S47)=0,0,N48))</f>
        <v>0</v>
      </c>
      <c r="Q48" s="159">
        <f>C45</f>
        <v>0</v>
      </c>
      <c r="R48" s="159">
        <f>C50</f>
        <v>0</v>
      </c>
      <c r="S48" s="159">
        <f t="shared" si="20"/>
        <v>0</v>
      </c>
      <c r="W48" s="160" t="str">
        <f t="shared" si="12"/>
        <v>COSTES INDIRECTOS ACT1 (15%)</v>
      </c>
      <c r="X48" s="160">
        <v>9</v>
      </c>
      <c r="Y48" s="160">
        <f t="shared" si="13"/>
        <v>0</v>
      </c>
      <c r="Z48" s="164">
        <f t="shared" si="14"/>
        <v>91</v>
      </c>
      <c r="AA48" s="164" t="str">
        <f t="shared" si="15"/>
        <v/>
      </c>
      <c r="AB48" s="164" t="str">
        <f t="shared" si="5"/>
        <v/>
      </c>
      <c r="AC48" s="164" t="str">
        <f t="shared" si="6"/>
        <v/>
      </c>
      <c r="AD48" s="165" t="str">
        <f t="shared" si="7"/>
        <v/>
      </c>
      <c r="AE48" s="166" t="str">
        <f t="shared" si="8"/>
        <v/>
      </c>
      <c r="AF48" s="166" t="str">
        <f t="shared" si="16"/>
        <v/>
      </c>
      <c r="AG48" s="166" t="str">
        <f t="shared" si="10"/>
        <v/>
      </c>
      <c r="AI48" s="164">
        <v>9</v>
      </c>
      <c r="AJ48" s="164">
        <f t="shared" si="17"/>
        <v>0</v>
      </c>
      <c r="AK48" s="164">
        <f t="shared" si="18"/>
        <v>91</v>
      </c>
      <c r="AL48" s="164" t="str">
        <f t="shared" si="19"/>
        <v/>
      </c>
      <c r="AM48" s="164" t="str">
        <f t="shared" si="11"/>
        <v/>
      </c>
    </row>
    <row r="49" spans="2:39" x14ac:dyDescent="0.25">
      <c r="B49" s="173" t="s">
        <v>215</v>
      </c>
      <c r="C49" s="174">
        <f>'ACTIVIDAD 1'!$J$13</f>
        <v>0</v>
      </c>
      <c r="D49" s="174">
        <f>'ACTIVIDAD 2'!$J$13</f>
        <v>0</v>
      </c>
      <c r="E49" s="174">
        <f>'ACTIVIDAD 3'!$J$13</f>
        <v>0</v>
      </c>
      <c r="F49" s="174">
        <f>'ACTIVIDAD 4'!$J$13</f>
        <v>0</v>
      </c>
      <c r="G49" s="174">
        <f>'ACTIVIDAD 5'!$J$13</f>
        <v>0</v>
      </c>
      <c r="H49" s="174">
        <f>'ACTIVIDAD 6'!$J$13</f>
        <v>0</v>
      </c>
      <c r="I49" s="174">
        <f>'ACTIVIDAD 7'!$J$13</f>
        <v>0</v>
      </c>
      <c r="J49" s="174">
        <f>'ACTIVIDAD 8'!$J$13</f>
        <v>0</v>
      </c>
      <c r="K49" s="174">
        <f>'ACTIVIDAD 9'!$J$13</f>
        <v>0</v>
      </c>
      <c r="L49" s="174">
        <f>'ACTIVIDAD 10'!$J$13</f>
        <v>0</v>
      </c>
      <c r="N49" s="160" t="s">
        <v>95</v>
      </c>
      <c r="O49" s="160">
        <f>$D$40</f>
        <v>0</v>
      </c>
      <c r="Q49" s="159">
        <f>D48</f>
        <v>0</v>
      </c>
      <c r="R49" s="159">
        <f>D53</f>
        <v>0</v>
      </c>
      <c r="S49" s="159">
        <f>D58</f>
        <v>0</v>
      </c>
      <c r="T49" s="160">
        <f>D41</f>
        <v>0</v>
      </c>
      <c r="U49" s="160">
        <f>D42</f>
        <v>0</v>
      </c>
      <c r="W49" s="161" t="str">
        <f t="shared" si="12"/>
        <v>ACTIVIDAD 2</v>
      </c>
      <c r="X49" s="161">
        <v>10</v>
      </c>
      <c r="Y49" s="161">
        <f t="shared" si="13"/>
        <v>0</v>
      </c>
      <c r="Z49" s="164">
        <f t="shared" si="14"/>
        <v>91</v>
      </c>
      <c r="AA49" s="164" t="str">
        <f t="shared" si="15"/>
        <v/>
      </c>
      <c r="AB49" s="164" t="str">
        <f t="shared" si="5"/>
        <v/>
      </c>
      <c r="AC49" s="164" t="str">
        <f t="shared" si="6"/>
        <v/>
      </c>
      <c r="AD49" s="165" t="str">
        <f t="shared" si="7"/>
        <v/>
      </c>
      <c r="AE49" s="166" t="str">
        <f t="shared" si="8"/>
        <v/>
      </c>
      <c r="AF49" s="166" t="str">
        <f t="shared" si="16"/>
        <v/>
      </c>
      <c r="AG49" s="166" t="str">
        <f t="shared" si="10"/>
        <v/>
      </c>
      <c r="AI49" s="164">
        <v>10</v>
      </c>
      <c r="AJ49" s="164">
        <f t="shared" si="17"/>
        <v>0</v>
      </c>
      <c r="AK49" s="164">
        <f t="shared" si="18"/>
        <v>91</v>
      </c>
      <c r="AL49" s="164" t="str">
        <f t="shared" si="19"/>
        <v/>
      </c>
      <c r="AM49" s="164" t="str">
        <f t="shared" si="11"/>
        <v/>
      </c>
    </row>
    <row r="50" spans="2:39" x14ac:dyDescent="0.25">
      <c r="B50" s="173" t="s">
        <v>216</v>
      </c>
      <c r="C50" s="174">
        <f>'ACTIVIDAD 1'!$J$14</f>
        <v>0</v>
      </c>
      <c r="D50" s="174">
        <f>'ACTIVIDAD 2'!$J$14</f>
        <v>0</v>
      </c>
      <c r="E50" s="174">
        <f>'ACTIVIDAD 3'!$J$14</f>
        <v>0</v>
      </c>
      <c r="F50" s="174">
        <f>'ACTIVIDAD 4'!$J$14</f>
        <v>0</v>
      </c>
      <c r="G50" s="174">
        <f>'ACTIVIDAD 5'!$J$14</f>
        <v>0</v>
      </c>
      <c r="H50" s="174">
        <f>'ACTIVIDAD 6'!$J$14</f>
        <v>0</v>
      </c>
      <c r="I50" s="174">
        <f>'ACTIVIDAD 7'!$J$14</f>
        <v>0</v>
      </c>
      <c r="J50" s="174">
        <f>'ACTIVIDAD 8'!$J$14</f>
        <v>0</v>
      </c>
      <c r="K50" s="174">
        <f>'ACTIVIDAD 9'!$J$14</f>
        <v>0</v>
      </c>
      <c r="L50" s="174">
        <f>'ACTIVIDAD 10'!$J$14</f>
        <v>0</v>
      </c>
      <c r="N50" s="160" t="s">
        <v>123</v>
      </c>
      <c r="O50" s="160">
        <f>IF(O49=0,0,IF(S50=0,0,N50))</f>
        <v>0</v>
      </c>
      <c r="Q50" s="159">
        <f>D46</f>
        <v>0</v>
      </c>
      <c r="R50" s="159">
        <f>D51</f>
        <v>0</v>
      </c>
      <c r="S50" s="159">
        <f>D56</f>
        <v>0</v>
      </c>
      <c r="W50" s="160" t="str">
        <f t="shared" si="12"/>
        <v>COLABORACIONES EXT ACT 2</v>
      </c>
      <c r="X50" s="160">
        <v>11</v>
      </c>
      <c r="Y50" s="160">
        <f t="shared" si="13"/>
        <v>0</v>
      </c>
      <c r="Z50" s="164">
        <f t="shared" si="14"/>
        <v>91</v>
      </c>
      <c r="AA50" s="164" t="str">
        <f t="shared" si="15"/>
        <v/>
      </c>
      <c r="AB50" s="164" t="str">
        <f t="shared" si="5"/>
        <v/>
      </c>
      <c r="AC50" s="164" t="str">
        <f t="shared" si="6"/>
        <v/>
      </c>
      <c r="AD50" s="165" t="str">
        <f t="shared" si="7"/>
        <v/>
      </c>
      <c r="AE50" s="166" t="str">
        <f t="shared" si="8"/>
        <v/>
      </c>
      <c r="AF50" s="166" t="str">
        <f t="shared" si="16"/>
        <v/>
      </c>
      <c r="AG50" s="166" t="str">
        <f t="shared" si="10"/>
        <v/>
      </c>
      <c r="AI50" s="164">
        <v>11</v>
      </c>
      <c r="AJ50" s="164">
        <f t="shared" si="17"/>
        <v>0</v>
      </c>
      <c r="AK50" s="164">
        <f t="shared" si="18"/>
        <v>91</v>
      </c>
      <c r="AL50" s="164" t="str">
        <f t="shared" si="19"/>
        <v/>
      </c>
      <c r="AM50" s="164" t="str">
        <f t="shared" si="11"/>
        <v/>
      </c>
    </row>
    <row r="51" spans="2:39" x14ac:dyDescent="0.25">
      <c r="B51" s="173" t="s">
        <v>217</v>
      </c>
      <c r="C51" s="174">
        <f>'ACTIVIDAD 1'!$J$15</f>
        <v>0</v>
      </c>
      <c r="D51" s="174">
        <f>'ACTIVIDAD 2'!$J$15</f>
        <v>0</v>
      </c>
      <c r="E51" s="174">
        <f>'ACTIVIDAD 3'!$J$15</f>
        <v>0</v>
      </c>
      <c r="F51" s="174">
        <f>'ACTIVIDAD 4'!$J$15</f>
        <v>0</v>
      </c>
      <c r="G51" s="174">
        <f>'ACTIVIDAD 5'!$J$15</f>
        <v>0</v>
      </c>
      <c r="H51" s="174">
        <f>'ACTIVIDAD 6'!$J$15</f>
        <v>0</v>
      </c>
      <c r="I51" s="174">
        <f>'ACTIVIDAD 7'!$J$15</f>
        <v>0</v>
      </c>
      <c r="J51" s="174">
        <f>'ACTIVIDAD 8'!$J$15</f>
        <v>0</v>
      </c>
      <c r="K51" s="174">
        <f>'ACTIVIDAD 9'!$J$15</f>
        <v>0</v>
      </c>
      <c r="L51" s="174">
        <f>'ACTIVIDAD 10'!$J$15</f>
        <v>0</v>
      </c>
      <c r="N51" s="160" t="s">
        <v>105</v>
      </c>
      <c r="O51" s="160">
        <f>IF(O49=0,0,IF(S51=0,0,N51))</f>
        <v>0</v>
      </c>
      <c r="Q51" s="159">
        <f>D47</f>
        <v>0</v>
      </c>
      <c r="R51" s="159">
        <f>D52</f>
        <v>0</v>
      </c>
      <c r="S51" s="159">
        <f>D57</f>
        <v>0</v>
      </c>
      <c r="W51" s="160" t="str">
        <f t="shared" si="12"/>
        <v>PATENTES ACT 2</v>
      </c>
      <c r="X51" s="160">
        <v>12</v>
      </c>
      <c r="Y51" s="160">
        <f t="shared" si="13"/>
        <v>0</v>
      </c>
      <c r="Z51" s="164">
        <f t="shared" si="14"/>
        <v>91</v>
      </c>
      <c r="AA51" s="164" t="str">
        <f t="shared" si="15"/>
        <v/>
      </c>
      <c r="AB51" s="164" t="str">
        <f t="shared" si="5"/>
        <v/>
      </c>
      <c r="AC51" s="164" t="str">
        <f t="shared" si="6"/>
        <v/>
      </c>
      <c r="AD51" s="165" t="str">
        <f t="shared" si="7"/>
        <v/>
      </c>
      <c r="AE51" s="166" t="str">
        <f t="shared" si="8"/>
        <v/>
      </c>
      <c r="AF51" s="166" t="str">
        <f t="shared" si="16"/>
        <v/>
      </c>
      <c r="AG51" s="166" t="str">
        <f t="shared" si="10"/>
        <v/>
      </c>
      <c r="AI51" s="164">
        <v>12</v>
      </c>
      <c r="AJ51" s="164">
        <f t="shared" si="17"/>
        <v>0</v>
      </c>
      <c r="AK51" s="164">
        <f t="shared" si="18"/>
        <v>91</v>
      </c>
      <c r="AL51" s="164" t="str">
        <f t="shared" si="19"/>
        <v/>
      </c>
      <c r="AM51" s="164" t="str">
        <f t="shared" si="11"/>
        <v/>
      </c>
    </row>
    <row r="52" spans="2:39" x14ac:dyDescent="0.25">
      <c r="B52" s="173" t="s">
        <v>218</v>
      </c>
      <c r="C52" s="174">
        <f>'ACTIVIDAD 1'!$J$16</f>
        <v>0</v>
      </c>
      <c r="D52" s="174">
        <f>'ACTIVIDAD 2'!$J$16</f>
        <v>0</v>
      </c>
      <c r="E52" s="174">
        <f>'ACTIVIDAD 3'!$J$16</f>
        <v>0</v>
      </c>
      <c r="F52" s="174">
        <f>'ACTIVIDAD 4'!$J$16</f>
        <v>0</v>
      </c>
      <c r="G52" s="174">
        <f>'ACTIVIDAD 5'!$J$16</f>
        <v>0</v>
      </c>
      <c r="H52" s="174">
        <f>'ACTIVIDAD 6'!$J$16</f>
        <v>0</v>
      </c>
      <c r="I52" s="174">
        <f>'ACTIVIDAD 7'!$J$16</f>
        <v>0</v>
      </c>
      <c r="J52" s="174">
        <f>'ACTIVIDAD 8'!$J$16</f>
        <v>0</v>
      </c>
      <c r="K52" s="174">
        <f>'ACTIVIDAD 9'!$J$16</f>
        <v>0</v>
      </c>
      <c r="L52" s="174">
        <f>'ACTIVIDAD 10'!$J$16</f>
        <v>0</v>
      </c>
      <c r="N52" s="160" t="s">
        <v>25</v>
      </c>
      <c r="O52" s="160">
        <f>IF(O49=0,0,IF($D$82=0,0,CONCATENATE(" ",$D$82,".")))</f>
        <v>0</v>
      </c>
      <c r="P52" s="158" t="str">
        <f>$D$83</f>
        <v>DE</v>
      </c>
      <c r="Q52" s="159">
        <f>IF(P52="II",$D$118,0)</f>
        <v>0</v>
      </c>
      <c r="R52" s="159">
        <f>IF(P52="DE",$D$118,0)</f>
        <v>0</v>
      </c>
      <c r="S52" s="159">
        <f>Q52+R52</f>
        <v>0</v>
      </c>
      <c r="T52" s="160">
        <f>$D$84</f>
        <v>0</v>
      </c>
      <c r="U52" s="160">
        <f>$D$85</f>
        <v>0</v>
      </c>
      <c r="W52" s="160" t="str">
        <f t="shared" si="12"/>
        <v>SUBTAREA 2.1</v>
      </c>
      <c r="X52" s="160">
        <v>13</v>
      </c>
      <c r="Y52" s="160">
        <f>IF(O52=0,0,O52)</f>
        <v>0</v>
      </c>
      <c r="Z52" s="164">
        <f t="shared" si="14"/>
        <v>91</v>
      </c>
      <c r="AA52" s="164" t="str">
        <f t="shared" si="15"/>
        <v/>
      </c>
      <c r="AB52" s="164" t="str">
        <f t="shared" si="5"/>
        <v/>
      </c>
      <c r="AC52" s="164" t="str">
        <f t="shared" si="6"/>
        <v/>
      </c>
      <c r="AD52" s="165" t="str">
        <f t="shared" si="7"/>
        <v/>
      </c>
      <c r="AE52" s="166" t="str">
        <f t="shared" si="8"/>
        <v/>
      </c>
      <c r="AF52" s="166" t="str">
        <f t="shared" si="16"/>
        <v/>
      </c>
      <c r="AG52" s="166" t="str">
        <f t="shared" si="10"/>
        <v/>
      </c>
      <c r="AI52" s="164">
        <v>13</v>
      </c>
      <c r="AJ52" s="164">
        <f t="shared" si="17"/>
        <v>0</v>
      </c>
      <c r="AK52" s="164">
        <f t="shared" si="18"/>
        <v>91</v>
      </c>
      <c r="AL52" s="164" t="str">
        <f t="shared" si="19"/>
        <v/>
      </c>
      <c r="AM52" s="164" t="str">
        <f t="shared" si="11"/>
        <v/>
      </c>
    </row>
    <row r="53" spans="2:39" x14ac:dyDescent="0.25">
      <c r="B53" s="173" t="s">
        <v>219</v>
      </c>
      <c r="C53" s="174">
        <f>'ACTIVIDAD 1'!$J$17</f>
        <v>0</v>
      </c>
      <c r="D53" s="174">
        <f>'ACTIVIDAD 2'!$J$17</f>
        <v>0</v>
      </c>
      <c r="E53" s="174">
        <f>'ACTIVIDAD 3'!$J$17</f>
        <v>0</v>
      </c>
      <c r="F53" s="174">
        <f>'ACTIVIDAD 4'!$J$17</f>
        <v>0</v>
      </c>
      <c r="G53" s="174">
        <f>'ACTIVIDAD 5'!$J$17</f>
        <v>0</v>
      </c>
      <c r="H53" s="174">
        <f>'ACTIVIDAD 6'!$J$17</f>
        <v>0</v>
      </c>
      <c r="I53" s="174">
        <f>'ACTIVIDAD 7'!$J$17</f>
        <v>0</v>
      </c>
      <c r="J53" s="174">
        <f>'ACTIVIDAD 8'!$J$17</f>
        <v>0</v>
      </c>
      <c r="K53" s="174">
        <f>'ACTIVIDAD 9'!$J$17</f>
        <v>0</v>
      </c>
      <c r="L53" s="174">
        <f>'ACTIVIDAD 10'!$J$17</f>
        <v>0</v>
      </c>
      <c r="N53" s="160" t="s">
        <v>21</v>
      </c>
      <c r="O53" s="160">
        <f>IF(O49=0,0,IF($D$119=0,0,CONCATENATE(" ",$D$119,".")))</f>
        <v>0</v>
      </c>
      <c r="P53" s="158" t="str">
        <f>$D$120</f>
        <v>DE</v>
      </c>
      <c r="Q53" s="159">
        <f>IF(P53="II",$D$155,0)</f>
        <v>0</v>
      </c>
      <c r="R53" s="159">
        <f>IF(P53="DE",$D$155,0)</f>
        <v>0</v>
      </c>
      <c r="S53" s="159">
        <f t="shared" ref="S53:S57" si="21">Q53+R53</f>
        <v>0</v>
      </c>
      <c r="T53" s="160">
        <f>$D$121</f>
        <v>0</v>
      </c>
      <c r="U53" s="160">
        <f>$D$122</f>
        <v>0</v>
      </c>
      <c r="W53" s="160" t="str">
        <f t="shared" si="12"/>
        <v>SUBTAREA 2.2</v>
      </c>
      <c r="X53" s="160">
        <v>14</v>
      </c>
      <c r="Y53" s="160">
        <f t="shared" si="13"/>
        <v>0</v>
      </c>
      <c r="Z53" s="164">
        <f t="shared" si="14"/>
        <v>91</v>
      </c>
      <c r="AA53" s="164" t="str">
        <f t="shared" si="15"/>
        <v/>
      </c>
      <c r="AB53" s="164" t="str">
        <f t="shared" si="5"/>
        <v/>
      </c>
      <c r="AC53" s="164" t="str">
        <f t="shared" si="6"/>
        <v/>
      </c>
      <c r="AD53" s="165" t="str">
        <f t="shared" si="7"/>
        <v/>
      </c>
      <c r="AE53" s="166" t="str">
        <f t="shared" si="8"/>
        <v/>
      </c>
      <c r="AF53" s="166" t="str">
        <f t="shared" si="16"/>
        <v/>
      </c>
      <c r="AG53" s="166" t="str">
        <f t="shared" si="10"/>
        <v/>
      </c>
      <c r="AI53" s="164">
        <v>14</v>
      </c>
      <c r="AJ53" s="164">
        <f t="shared" si="17"/>
        <v>0</v>
      </c>
      <c r="AK53" s="164">
        <f t="shared" si="18"/>
        <v>91</v>
      </c>
      <c r="AL53" s="164" t="str">
        <f t="shared" si="19"/>
        <v/>
      </c>
      <c r="AM53" s="164" t="str">
        <f t="shared" si="11"/>
        <v/>
      </c>
    </row>
    <row r="54" spans="2:39" x14ac:dyDescent="0.25">
      <c r="B54" s="173" t="s">
        <v>220</v>
      </c>
      <c r="C54" s="174">
        <f>'ACTIVIDAD 1'!$L$13</f>
        <v>0</v>
      </c>
      <c r="D54" s="174">
        <f>'ACTIVIDAD 2'!$L$13</f>
        <v>0</v>
      </c>
      <c r="E54" s="174">
        <f>'ACTIVIDAD 3'!$L$13</f>
        <v>0</v>
      </c>
      <c r="F54" s="174">
        <f>'ACTIVIDAD 4'!$L$13</f>
        <v>0</v>
      </c>
      <c r="G54" s="174">
        <f>'ACTIVIDAD 5'!$L$13</f>
        <v>0</v>
      </c>
      <c r="H54" s="174">
        <f>'ACTIVIDAD 6'!$L$13</f>
        <v>0</v>
      </c>
      <c r="I54" s="174">
        <f>'ACTIVIDAD 7'!$L$13</f>
        <v>0</v>
      </c>
      <c r="J54" s="174">
        <f>'ACTIVIDAD 8'!$L$13</f>
        <v>0</v>
      </c>
      <c r="K54" s="174">
        <f>'ACTIVIDAD 9'!$L$13</f>
        <v>0</v>
      </c>
      <c r="L54" s="174">
        <f>'ACTIVIDAD 10'!$L$13</f>
        <v>0</v>
      </c>
      <c r="N54" s="160" t="s">
        <v>22</v>
      </c>
      <c r="O54" s="160">
        <f>IF(O49=0,0,IF($D$156=0,0,CONCATENATE(" ",$D$156,".")))</f>
        <v>0</v>
      </c>
      <c r="P54" s="158" t="str">
        <f>$D$157</f>
        <v>DE</v>
      </c>
      <c r="Q54" s="159">
        <f>IF(P54="II",$D$192,0)</f>
        <v>0</v>
      </c>
      <c r="R54" s="159">
        <f>IF(P54="DE",$D$192,0)</f>
        <v>0</v>
      </c>
      <c r="S54" s="159">
        <f t="shared" si="21"/>
        <v>0</v>
      </c>
      <c r="T54" s="160">
        <f>$D$158</f>
        <v>0</v>
      </c>
      <c r="U54" s="160">
        <f>$D$159</f>
        <v>0</v>
      </c>
      <c r="W54" s="160" t="str">
        <f t="shared" si="12"/>
        <v>SUBTAREA 2.3</v>
      </c>
      <c r="X54" s="160">
        <v>15</v>
      </c>
      <c r="Y54" s="160">
        <f t="shared" si="13"/>
        <v>0</v>
      </c>
      <c r="Z54" s="164">
        <f t="shared" si="14"/>
        <v>91</v>
      </c>
      <c r="AA54" s="164" t="str">
        <f t="shared" si="15"/>
        <v/>
      </c>
      <c r="AB54" s="164" t="str">
        <f t="shared" si="5"/>
        <v/>
      </c>
      <c r="AC54" s="164" t="str">
        <f t="shared" si="6"/>
        <v/>
      </c>
      <c r="AD54" s="165" t="str">
        <f t="shared" si="7"/>
        <v/>
      </c>
      <c r="AE54" s="166" t="str">
        <f t="shared" si="8"/>
        <v/>
      </c>
      <c r="AF54" s="166" t="str">
        <f t="shared" si="16"/>
        <v/>
      </c>
      <c r="AG54" s="166" t="str">
        <f t="shared" si="10"/>
        <v/>
      </c>
      <c r="AI54" s="164">
        <v>15</v>
      </c>
      <c r="AJ54" s="164">
        <f t="shared" si="17"/>
        <v>0</v>
      </c>
      <c r="AK54" s="164">
        <f t="shared" si="18"/>
        <v>91</v>
      </c>
      <c r="AL54" s="164" t="str">
        <f t="shared" si="19"/>
        <v/>
      </c>
      <c r="AM54" s="164" t="str">
        <f t="shared" si="11"/>
        <v/>
      </c>
    </row>
    <row r="55" spans="2:39" x14ac:dyDescent="0.25">
      <c r="B55" s="173" t="s">
        <v>221</v>
      </c>
      <c r="C55" s="174">
        <f>'ACTIVIDAD 1'!$L$14</f>
        <v>0</v>
      </c>
      <c r="D55" s="174">
        <f>'ACTIVIDAD 2'!$L$14</f>
        <v>0</v>
      </c>
      <c r="E55" s="174">
        <f>'ACTIVIDAD 3'!$L$14</f>
        <v>0</v>
      </c>
      <c r="F55" s="174">
        <f>'ACTIVIDAD 4'!$L$14</f>
        <v>0</v>
      </c>
      <c r="G55" s="174">
        <f>'ACTIVIDAD 5'!$L$14</f>
        <v>0</v>
      </c>
      <c r="H55" s="174">
        <f>'ACTIVIDAD 6'!$L$14</f>
        <v>0</v>
      </c>
      <c r="I55" s="174">
        <f>'ACTIVIDAD 7'!$L$14</f>
        <v>0</v>
      </c>
      <c r="J55" s="174">
        <f>'ACTIVIDAD 8'!$L$14</f>
        <v>0</v>
      </c>
      <c r="K55" s="174">
        <f>'ACTIVIDAD 9'!$L$14</f>
        <v>0</v>
      </c>
      <c r="L55" s="174">
        <f>'ACTIVIDAD 10'!$L$14</f>
        <v>0</v>
      </c>
      <c r="N55" s="160" t="s">
        <v>23</v>
      </c>
      <c r="O55" s="160">
        <f>IF(O49=0,0,IF($D$193=0,0,CONCATENATE(" ",$D$193,".")))</f>
        <v>0</v>
      </c>
      <c r="P55" s="158" t="str">
        <f>$D$194</f>
        <v>DE</v>
      </c>
      <c r="Q55" s="159">
        <f>IF(P55="II",$D$229,0)</f>
        <v>0</v>
      </c>
      <c r="R55" s="159">
        <f>IF(P55="DE",$D$229,0)</f>
        <v>0</v>
      </c>
      <c r="S55" s="159">
        <f t="shared" si="21"/>
        <v>0</v>
      </c>
      <c r="T55" s="160">
        <f>$D$195</f>
        <v>0</v>
      </c>
      <c r="U55" s="160">
        <f>$D$196</f>
        <v>0</v>
      </c>
      <c r="W55" s="160" t="str">
        <f t="shared" si="12"/>
        <v>SUBTAREA 2.4</v>
      </c>
      <c r="X55" s="160">
        <v>16</v>
      </c>
      <c r="Y55" s="160">
        <f t="shared" si="13"/>
        <v>0</v>
      </c>
      <c r="Z55" s="164">
        <f t="shared" si="14"/>
        <v>91</v>
      </c>
      <c r="AA55" s="164" t="str">
        <f t="shared" si="15"/>
        <v/>
      </c>
      <c r="AB55" s="164" t="str">
        <f t="shared" si="5"/>
        <v/>
      </c>
      <c r="AC55" s="164" t="str">
        <f t="shared" si="6"/>
        <v/>
      </c>
      <c r="AD55" s="165" t="str">
        <f t="shared" si="7"/>
        <v/>
      </c>
      <c r="AE55" s="166" t="str">
        <f t="shared" si="8"/>
        <v/>
      </c>
      <c r="AF55" s="166" t="str">
        <f t="shared" si="16"/>
        <v/>
      </c>
      <c r="AG55" s="166" t="str">
        <f t="shared" si="10"/>
        <v/>
      </c>
      <c r="AI55" s="164">
        <v>16</v>
      </c>
      <c r="AJ55" s="164">
        <f t="shared" si="17"/>
        <v>0</v>
      </c>
      <c r="AK55" s="164">
        <f t="shared" si="18"/>
        <v>91</v>
      </c>
      <c r="AL55" s="164" t="str">
        <f t="shared" si="19"/>
        <v/>
      </c>
      <c r="AM55" s="164" t="str">
        <f t="shared" si="11"/>
        <v/>
      </c>
    </row>
    <row r="56" spans="2:39" x14ac:dyDescent="0.25">
      <c r="B56" s="173" t="s">
        <v>222</v>
      </c>
      <c r="C56" s="174">
        <f>'ACTIVIDAD 1'!$L$15</f>
        <v>0</v>
      </c>
      <c r="D56" s="174">
        <f>'ACTIVIDAD 2'!$L$15</f>
        <v>0</v>
      </c>
      <c r="E56" s="174">
        <f>'ACTIVIDAD 3'!$L$15</f>
        <v>0</v>
      </c>
      <c r="F56" s="174">
        <f>'ACTIVIDAD 4'!$L$15</f>
        <v>0</v>
      </c>
      <c r="G56" s="174">
        <f>'ACTIVIDAD 5'!$L$15</f>
        <v>0</v>
      </c>
      <c r="H56" s="174">
        <f>'ACTIVIDAD 6'!$L$15</f>
        <v>0</v>
      </c>
      <c r="I56" s="174">
        <f>'ACTIVIDAD 7'!$L$15</f>
        <v>0</v>
      </c>
      <c r="J56" s="174">
        <f>'ACTIVIDAD 8'!$L$15</f>
        <v>0</v>
      </c>
      <c r="K56" s="174">
        <f>'ACTIVIDAD 9'!$L$15</f>
        <v>0</v>
      </c>
      <c r="L56" s="174">
        <f>'ACTIVIDAD 10'!$L$15</f>
        <v>0</v>
      </c>
      <c r="N56" s="160" t="s">
        <v>24</v>
      </c>
      <c r="O56" s="160">
        <f>IF(O49=0,0,IF($D$230=0,0,CONCATENATE(" ",$D$230,".")))</f>
        <v>0</v>
      </c>
      <c r="P56" s="158" t="str">
        <f>$D$231</f>
        <v>DE</v>
      </c>
      <c r="Q56" s="159">
        <f>IF(P56="II",$D$266,0)</f>
        <v>0</v>
      </c>
      <c r="R56" s="159">
        <f>IF(P56="DE",$D$266,0)</f>
        <v>0</v>
      </c>
      <c r="S56" s="159">
        <f t="shared" si="21"/>
        <v>0</v>
      </c>
      <c r="T56" s="160">
        <f>$D$232</f>
        <v>0</v>
      </c>
      <c r="U56" s="160">
        <f>$D$233</f>
        <v>0</v>
      </c>
      <c r="W56" s="160" t="str">
        <f t="shared" si="12"/>
        <v>SUBTAREA 2.5</v>
      </c>
      <c r="X56" s="160">
        <v>17</v>
      </c>
      <c r="Y56" s="160">
        <f t="shared" si="13"/>
        <v>0</v>
      </c>
      <c r="Z56" s="164">
        <f t="shared" si="14"/>
        <v>91</v>
      </c>
      <c r="AA56" s="164" t="str">
        <f t="shared" si="15"/>
        <v/>
      </c>
      <c r="AB56" s="164" t="str">
        <f t="shared" si="5"/>
        <v/>
      </c>
      <c r="AC56" s="164" t="str">
        <f t="shared" si="6"/>
        <v/>
      </c>
      <c r="AD56" s="165" t="str">
        <f t="shared" si="7"/>
        <v/>
      </c>
      <c r="AE56" s="166" t="str">
        <f t="shared" si="8"/>
        <v/>
      </c>
      <c r="AF56" s="166" t="str">
        <f t="shared" si="16"/>
        <v/>
      </c>
      <c r="AG56" s="166" t="str">
        <f t="shared" si="10"/>
        <v/>
      </c>
      <c r="AI56" s="164">
        <v>17</v>
      </c>
      <c r="AJ56" s="164">
        <f t="shared" si="17"/>
        <v>0</v>
      </c>
      <c r="AK56" s="164">
        <f t="shared" si="18"/>
        <v>91</v>
      </c>
      <c r="AL56" s="164" t="str">
        <f t="shared" si="19"/>
        <v/>
      </c>
      <c r="AM56" s="164" t="str">
        <f t="shared" si="11"/>
        <v/>
      </c>
    </row>
    <row r="57" spans="2:39" x14ac:dyDescent="0.25">
      <c r="B57" s="173" t="s">
        <v>223</v>
      </c>
      <c r="C57" s="174">
        <f>'ACTIVIDAD 1'!$L$16</f>
        <v>0</v>
      </c>
      <c r="D57" s="174">
        <f>'ACTIVIDAD 2'!$L$16</f>
        <v>0</v>
      </c>
      <c r="E57" s="174">
        <f>'ACTIVIDAD 3'!$L$16</f>
        <v>0</v>
      </c>
      <c r="F57" s="174">
        <f>'ACTIVIDAD 4'!$L$16</f>
        <v>0</v>
      </c>
      <c r="G57" s="174">
        <f>'ACTIVIDAD 5'!$L$16</f>
        <v>0</v>
      </c>
      <c r="H57" s="174">
        <f>'ACTIVIDAD 6'!$L$16</f>
        <v>0</v>
      </c>
      <c r="I57" s="174">
        <f>'ACTIVIDAD 7'!$L$16</f>
        <v>0</v>
      </c>
      <c r="J57" s="174">
        <f>'ACTIVIDAD 8'!$L$16</f>
        <v>0</v>
      </c>
      <c r="K57" s="174">
        <f>'ACTIVIDAD 9'!$L$16</f>
        <v>0</v>
      </c>
      <c r="L57" s="174">
        <f>'ACTIVIDAD 10'!$L$16</f>
        <v>0</v>
      </c>
      <c r="N57" s="160" t="str">
        <f>CONCATENATE("COSTES INDIRECTOS ACT2 (",$D$12,"%)")</f>
        <v>COSTES INDIRECTOS ACT2 (15%)</v>
      </c>
      <c r="O57" s="160">
        <f>IF(O49=0,0,IF(SUM(S52:S56)=0,0,N57))</f>
        <v>0</v>
      </c>
      <c r="Q57" s="159">
        <f>D45</f>
        <v>0</v>
      </c>
      <c r="R57" s="159">
        <f>D50</f>
        <v>0</v>
      </c>
      <c r="S57" s="159">
        <f t="shared" si="21"/>
        <v>0</v>
      </c>
      <c r="W57" s="160" t="str">
        <f t="shared" si="12"/>
        <v>COSTES INDIRECTOS ACT2 (15%)</v>
      </c>
      <c r="X57" s="160">
        <v>18</v>
      </c>
      <c r="Y57" s="160">
        <f t="shared" si="13"/>
        <v>0</v>
      </c>
      <c r="Z57" s="164">
        <f t="shared" si="14"/>
        <v>91</v>
      </c>
      <c r="AA57" s="164" t="str">
        <f t="shared" si="15"/>
        <v/>
      </c>
      <c r="AB57" s="164" t="str">
        <f t="shared" si="5"/>
        <v/>
      </c>
      <c r="AC57" s="164" t="str">
        <f t="shared" si="6"/>
        <v/>
      </c>
      <c r="AD57" s="165" t="str">
        <f t="shared" si="7"/>
        <v/>
      </c>
      <c r="AE57" s="166" t="str">
        <f t="shared" si="8"/>
        <v/>
      </c>
      <c r="AF57" s="166" t="str">
        <f t="shared" si="16"/>
        <v/>
      </c>
      <c r="AG57" s="166" t="str">
        <f t="shared" si="10"/>
        <v/>
      </c>
      <c r="AI57" s="164">
        <v>18</v>
      </c>
      <c r="AJ57" s="164">
        <f t="shared" si="17"/>
        <v>0</v>
      </c>
      <c r="AK57" s="164">
        <f t="shared" si="18"/>
        <v>91</v>
      </c>
      <c r="AL57" s="164" t="str">
        <f t="shared" si="19"/>
        <v/>
      </c>
      <c r="AM57" s="164" t="str">
        <f t="shared" si="11"/>
        <v/>
      </c>
    </row>
    <row r="58" spans="2:39" x14ac:dyDescent="0.25">
      <c r="B58" s="173" t="s">
        <v>224</v>
      </c>
      <c r="C58" s="174">
        <f>'ACTIVIDAD 1'!$L$17</f>
        <v>0</v>
      </c>
      <c r="D58" s="174">
        <f>'ACTIVIDAD 2'!$L$17</f>
        <v>0</v>
      </c>
      <c r="E58" s="174">
        <f>'ACTIVIDAD 3'!$L$17</f>
        <v>0</v>
      </c>
      <c r="F58" s="174">
        <f>'ACTIVIDAD 4'!$L$17</f>
        <v>0</v>
      </c>
      <c r="G58" s="174">
        <f>'ACTIVIDAD 5'!$L$17</f>
        <v>0</v>
      </c>
      <c r="H58" s="174">
        <f>'ACTIVIDAD 6'!$L$17</f>
        <v>0</v>
      </c>
      <c r="I58" s="174">
        <f>'ACTIVIDAD 7'!$L$17</f>
        <v>0</v>
      </c>
      <c r="J58" s="174">
        <f>'ACTIVIDAD 8'!$L$17</f>
        <v>0</v>
      </c>
      <c r="K58" s="174">
        <f>'ACTIVIDAD 9'!$L$17</f>
        <v>0</v>
      </c>
      <c r="L58" s="174">
        <f>'ACTIVIDAD 10'!$L$17</f>
        <v>0</v>
      </c>
      <c r="N58" s="160" t="s">
        <v>96</v>
      </c>
      <c r="O58" s="160">
        <f>$E$40</f>
        <v>0</v>
      </c>
      <c r="Q58" s="159">
        <f>E48</f>
        <v>0</v>
      </c>
      <c r="R58" s="159">
        <f>E53</f>
        <v>0</v>
      </c>
      <c r="S58" s="159">
        <f>E58</f>
        <v>0</v>
      </c>
      <c r="T58" s="160">
        <f>E41</f>
        <v>0</v>
      </c>
      <c r="U58" s="160">
        <f>E42</f>
        <v>0</v>
      </c>
      <c r="W58" s="161" t="str">
        <f t="shared" si="12"/>
        <v>ACTIVIDAD 3</v>
      </c>
      <c r="X58" s="161">
        <v>19</v>
      </c>
      <c r="Y58" s="161">
        <f t="shared" si="13"/>
        <v>0</v>
      </c>
      <c r="Z58" s="164">
        <f t="shared" si="14"/>
        <v>91</v>
      </c>
      <c r="AA58" s="164" t="str">
        <f t="shared" si="15"/>
        <v/>
      </c>
      <c r="AB58" s="164" t="str">
        <f t="shared" si="5"/>
        <v/>
      </c>
      <c r="AC58" s="164" t="str">
        <f t="shared" si="6"/>
        <v/>
      </c>
      <c r="AD58" s="165" t="str">
        <f t="shared" si="7"/>
        <v/>
      </c>
      <c r="AE58" s="166" t="str">
        <f t="shared" si="8"/>
        <v/>
      </c>
      <c r="AF58" s="166" t="str">
        <f t="shared" si="16"/>
        <v/>
      </c>
      <c r="AG58" s="166" t="str">
        <f t="shared" si="10"/>
        <v/>
      </c>
      <c r="AI58" s="164">
        <v>19</v>
      </c>
      <c r="AJ58" s="164">
        <f t="shared" si="17"/>
        <v>0</v>
      </c>
      <c r="AK58" s="164">
        <f t="shared" si="18"/>
        <v>91</v>
      </c>
      <c r="AL58" s="164" t="str">
        <f t="shared" si="19"/>
        <v/>
      </c>
      <c r="AM58" s="164" t="str">
        <f t="shared" si="11"/>
        <v/>
      </c>
    </row>
    <row r="59" spans="2:39" x14ac:dyDescent="0.25">
      <c r="B59" s="173" t="s">
        <v>225</v>
      </c>
      <c r="C59" s="173">
        <f>'ACTIVIDAD 1'!$C$22</f>
        <v>0</v>
      </c>
      <c r="D59" s="173">
        <f>'ACTIVIDAD 2'!$C$22</f>
        <v>0</v>
      </c>
      <c r="E59" s="173">
        <f>'ACTIVIDAD 3'!$C$22</f>
        <v>0</v>
      </c>
      <c r="F59" s="173">
        <f>'ACTIVIDAD 4'!$C$22</f>
        <v>0</v>
      </c>
      <c r="G59" s="173">
        <f>'ACTIVIDAD 5'!$C$22</f>
        <v>0</v>
      </c>
      <c r="H59" s="173">
        <f>'ACTIVIDAD 6'!$C$22</f>
        <v>0</v>
      </c>
      <c r="I59" s="173">
        <f>'ACTIVIDAD 7'!$C$22</f>
        <v>0</v>
      </c>
      <c r="J59" s="173">
        <f>'ACTIVIDAD 8'!$C$22</f>
        <v>0</v>
      </c>
      <c r="K59" s="173">
        <f>'ACTIVIDAD 9'!$C$22</f>
        <v>0</v>
      </c>
      <c r="L59" s="173">
        <f>'ACTIVIDAD 10'!$C$22</f>
        <v>0</v>
      </c>
      <c r="N59" s="160" t="s">
        <v>124</v>
      </c>
      <c r="O59" s="160">
        <f>IF(O58=0,0,IF(S59=0,0,N59))</f>
        <v>0</v>
      </c>
      <c r="Q59" s="159">
        <f>E46</f>
        <v>0</v>
      </c>
      <c r="R59" s="159">
        <f>E51</f>
        <v>0</v>
      </c>
      <c r="S59" s="159">
        <f>E56</f>
        <v>0</v>
      </c>
      <c r="W59" s="160" t="str">
        <f t="shared" si="12"/>
        <v>COLABORACIONES EXT ACT 3</v>
      </c>
      <c r="X59" s="160">
        <v>20</v>
      </c>
      <c r="Y59" s="160">
        <f t="shared" si="13"/>
        <v>0</v>
      </c>
      <c r="Z59" s="164">
        <f t="shared" si="14"/>
        <v>91</v>
      </c>
      <c r="AA59" s="164" t="str">
        <f t="shared" si="15"/>
        <v/>
      </c>
      <c r="AB59" s="164" t="str">
        <f t="shared" si="5"/>
        <v/>
      </c>
      <c r="AC59" s="164" t="str">
        <f t="shared" si="6"/>
        <v/>
      </c>
      <c r="AD59" s="165" t="str">
        <f t="shared" si="7"/>
        <v/>
      </c>
      <c r="AE59" s="166" t="str">
        <f t="shared" si="8"/>
        <v/>
      </c>
      <c r="AF59" s="166" t="str">
        <f t="shared" si="16"/>
        <v/>
      </c>
      <c r="AG59" s="166" t="str">
        <f t="shared" si="10"/>
        <v/>
      </c>
      <c r="AI59" s="164">
        <v>20</v>
      </c>
      <c r="AJ59" s="164">
        <f t="shared" si="17"/>
        <v>0</v>
      </c>
      <c r="AK59" s="164">
        <f t="shared" si="18"/>
        <v>91</v>
      </c>
      <c r="AL59" s="164" t="str">
        <f t="shared" si="19"/>
        <v/>
      </c>
      <c r="AM59" s="164" t="str">
        <f t="shared" si="11"/>
        <v/>
      </c>
    </row>
    <row r="60" spans="2:39" x14ac:dyDescent="0.25">
      <c r="B60" s="173" t="s">
        <v>226</v>
      </c>
      <c r="C60" s="173" t="str">
        <f>'ACTIVIDAD 1'!$H$22</f>
        <v>II</v>
      </c>
      <c r="D60" s="173" t="str">
        <f>'ACTIVIDAD 2'!$H$22</f>
        <v>II</v>
      </c>
      <c r="E60" s="173" t="str">
        <f>'ACTIVIDAD 3'!$H$22</f>
        <v>II</v>
      </c>
      <c r="F60" s="173" t="str">
        <f>'ACTIVIDAD 4'!$H$22</f>
        <v>II</v>
      </c>
      <c r="G60" s="173" t="str">
        <f>'ACTIVIDAD 5'!$H$22</f>
        <v>II</v>
      </c>
      <c r="H60" s="173" t="str">
        <f>'ACTIVIDAD 6'!$H$22</f>
        <v>II</v>
      </c>
      <c r="I60" s="173" t="str">
        <f>'ACTIVIDAD 7'!$H$22</f>
        <v>II</v>
      </c>
      <c r="J60" s="173" t="str">
        <f>'ACTIVIDAD 8'!$H$22</f>
        <v>II</v>
      </c>
      <c r="K60" s="173" t="str">
        <f>'ACTIVIDAD 9'!$H$22</f>
        <v>II</v>
      </c>
      <c r="L60" s="173" t="str">
        <f>'ACTIVIDAD 10'!$H$22</f>
        <v>II</v>
      </c>
      <c r="N60" s="160" t="s">
        <v>106</v>
      </c>
      <c r="O60" s="160">
        <f>IF(O58=0,0,IF(S60=0,0,N60))</f>
        <v>0</v>
      </c>
      <c r="Q60" s="159">
        <f>E47</f>
        <v>0</v>
      </c>
      <c r="R60" s="159">
        <f>E52</f>
        <v>0</v>
      </c>
      <c r="S60" s="159">
        <f>E57</f>
        <v>0</v>
      </c>
      <c r="W60" s="160" t="str">
        <f t="shared" si="12"/>
        <v>PATENTES ACT 3</v>
      </c>
      <c r="X60" s="160">
        <v>21</v>
      </c>
      <c r="Y60" s="160">
        <f t="shared" si="13"/>
        <v>0</v>
      </c>
      <c r="Z60" s="164">
        <f t="shared" si="14"/>
        <v>91</v>
      </c>
      <c r="AA60" s="164" t="str">
        <f t="shared" si="15"/>
        <v/>
      </c>
      <c r="AB60" s="164" t="str">
        <f t="shared" si="5"/>
        <v/>
      </c>
      <c r="AC60" s="164" t="str">
        <f t="shared" si="6"/>
        <v/>
      </c>
      <c r="AD60" s="165" t="str">
        <f t="shared" si="7"/>
        <v/>
      </c>
      <c r="AE60" s="166" t="str">
        <f t="shared" si="8"/>
        <v/>
      </c>
      <c r="AF60" s="166" t="str">
        <f t="shared" si="16"/>
        <v/>
      </c>
      <c r="AG60" s="166" t="str">
        <f t="shared" si="10"/>
        <v/>
      </c>
      <c r="AI60" s="164">
        <v>21</v>
      </c>
      <c r="AJ60" s="164">
        <f t="shared" si="17"/>
        <v>0</v>
      </c>
      <c r="AK60" s="164">
        <f t="shared" si="18"/>
        <v>91</v>
      </c>
      <c r="AL60" s="164" t="str">
        <f t="shared" si="19"/>
        <v/>
      </c>
      <c r="AM60" s="164" t="str">
        <f t="shared" si="11"/>
        <v/>
      </c>
    </row>
    <row r="61" spans="2:39" x14ac:dyDescent="0.25">
      <c r="B61" s="173" t="s">
        <v>227</v>
      </c>
      <c r="C61" s="174">
        <f>'ACTIVIDAD 1'!$I$22</f>
        <v>0</v>
      </c>
      <c r="D61" s="174">
        <f>'ACTIVIDAD 2'!$I$22</f>
        <v>0</v>
      </c>
      <c r="E61" s="174">
        <f>'ACTIVIDAD 3'!$I$22</f>
        <v>0</v>
      </c>
      <c r="F61" s="174">
        <f>'ACTIVIDAD 4'!$I$22</f>
        <v>0</v>
      </c>
      <c r="G61" s="174">
        <f>'ACTIVIDAD 5'!$I$22</f>
        <v>0</v>
      </c>
      <c r="H61" s="174">
        <f>'ACTIVIDAD 6'!$I$22</f>
        <v>0</v>
      </c>
      <c r="I61" s="174">
        <f>'ACTIVIDAD 7'!$I$22</f>
        <v>0</v>
      </c>
      <c r="J61" s="174">
        <f>'ACTIVIDAD 8'!$I$22</f>
        <v>0</v>
      </c>
      <c r="K61" s="174">
        <f>'ACTIVIDAD 9'!$I$22</f>
        <v>0</v>
      </c>
      <c r="L61" s="174">
        <f>'ACTIVIDAD 10'!$I$22</f>
        <v>0</v>
      </c>
      <c r="N61" s="160" t="s">
        <v>26</v>
      </c>
      <c r="O61" s="160">
        <f>IF(O58=0,0,IF($E$82=0,0,CONCATENATE(" ",$E$82,".")))</f>
        <v>0</v>
      </c>
      <c r="P61" s="158" t="str">
        <f>$E$83</f>
        <v>DE</v>
      </c>
      <c r="Q61" s="159">
        <f>IF(P61="II",$E$118,0)</f>
        <v>0</v>
      </c>
      <c r="R61" s="159">
        <f>IF(P61="DE",$E$118,0)</f>
        <v>0</v>
      </c>
      <c r="S61" s="159">
        <f>Q61+R61</f>
        <v>0</v>
      </c>
      <c r="T61" s="160">
        <f>$E$84</f>
        <v>0</v>
      </c>
      <c r="U61" s="160">
        <f>$E$85</f>
        <v>0</v>
      </c>
      <c r="W61" s="160" t="str">
        <f t="shared" si="12"/>
        <v>SUBTAREA 3.1</v>
      </c>
      <c r="X61" s="160">
        <v>22</v>
      </c>
      <c r="Y61" s="160">
        <f t="shared" si="13"/>
        <v>0</v>
      </c>
      <c r="Z61" s="164">
        <f t="shared" si="14"/>
        <v>91</v>
      </c>
      <c r="AA61" s="164" t="str">
        <f t="shared" si="15"/>
        <v/>
      </c>
      <c r="AB61" s="164" t="str">
        <f t="shared" si="5"/>
        <v/>
      </c>
      <c r="AC61" s="164" t="str">
        <f t="shared" si="6"/>
        <v/>
      </c>
      <c r="AD61" s="165" t="str">
        <f t="shared" si="7"/>
        <v/>
      </c>
      <c r="AE61" s="166" t="str">
        <f t="shared" si="8"/>
        <v/>
      </c>
      <c r="AF61" s="166" t="str">
        <f t="shared" si="16"/>
        <v/>
      </c>
      <c r="AG61" s="166" t="str">
        <f t="shared" si="10"/>
        <v/>
      </c>
      <c r="AI61" s="164">
        <v>22</v>
      </c>
      <c r="AJ61" s="164">
        <f t="shared" si="17"/>
        <v>0</v>
      </c>
      <c r="AK61" s="164">
        <f t="shared" si="18"/>
        <v>91</v>
      </c>
      <c r="AL61" s="164" t="str">
        <f t="shared" si="19"/>
        <v/>
      </c>
      <c r="AM61" s="164" t="str">
        <f t="shared" si="11"/>
        <v/>
      </c>
    </row>
    <row r="62" spans="2:39" x14ac:dyDescent="0.25">
      <c r="B62" s="173" t="s">
        <v>228</v>
      </c>
      <c r="C62" s="173">
        <f>'ACTIVIDAD 1'!$C$23</f>
        <v>0</v>
      </c>
      <c r="D62" s="173">
        <f>'ACTIVIDAD 2'!$C$23</f>
        <v>0</v>
      </c>
      <c r="E62" s="173">
        <f>'ACTIVIDAD 3'!$C$23</f>
        <v>0</v>
      </c>
      <c r="F62" s="173">
        <f>'ACTIVIDAD 4'!$C$23</f>
        <v>0</v>
      </c>
      <c r="G62" s="173">
        <f>'ACTIVIDAD 5'!$C$23</f>
        <v>0</v>
      </c>
      <c r="H62" s="173">
        <f>'ACTIVIDAD 6'!$C$23</f>
        <v>0</v>
      </c>
      <c r="I62" s="173">
        <f>'ACTIVIDAD 7'!$C$23</f>
        <v>0</v>
      </c>
      <c r="J62" s="173">
        <f>'ACTIVIDAD 8'!$C$23</f>
        <v>0</v>
      </c>
      <c r="K62" s="173">
        <f>'ACTIVIDAD 9'!$C$23</f>
        <v>0</v>
      </c>
      <c r="L62" s="173">
        <f>'ACTIVIDAD 10'!$C$23</f>
        <v>0</v>
      </c>
      <c r="N62" s="160" t="s">
        <v>27</v>
      </c>
      <c r="O62" s="160">
        <f>IF(O58=0,0,IF($E$119=0,0,CONCATENATE(" ",$E$119,".")))</f>
        <v>0</v>
      </c>
      <c r="P62" s="158" t="str">
        <f>$E$120</f>
        <v>DE</v>
      </c>
      <c r="Q62" s="159">
        <f>IF(P62="II",$E$155,0)</f>
        <v>0</v>
      </c>
      <c r="R62" s="159">
        <f>IF(P62="DE",$E$155,0)</f>
        <v>0</v>
      </c>
      <c r="S62" s="159">
        <f t="shared" ref="S62:S66" si="22">Q62+R62</f>
        <v>0</v>
      </c>
      <c r="T62" s="160">
        <f>$E$121</f>
        <v>0</v>
      </c>
      <c r="U62" s="160">
        <f>$E$122</f>
        <v>0</v>
      </c>
      <c r="W62" s="160" t="str">
        <f t="shared" si="12"/>
        <v>SUBTAREA 3.2</v>
      </c>
      <c r="X62" s="160">
        <v>23</v>
      </c>
      <c r="Y62" s="160">
        <f t="shared" si="13"/>
        <v>0</v>
      </c>
      <c r="Z62" s="164">
        <f t="shared" si="14"/>
        <v>91</v>
      </c>
      <c r="AA62" s="164" t="str">
        <f t="shared" si="15"/>
        <v/>
      </c>
      <c r="AB62" s="164" t="str">
        <f t="shared" si="5"/>
        <v/>
      </c>
      <c r="AC62" s="164" t="str">
        <f t="shared" si="6"/>
        <v/>
      </c>
      <c r="AD62" s="165" t="str">
        <f t="shared" si="7"/>
        <v/>
      </c>
      <c r="AE62" s="166" t="str">
        <f t="shared" si="8"/>
        <v/>
      </c>
      <c r="AF62" s="166" t="str">
        <f t="shared" si="16"/>
        <v/>
      </c>
      <c r="AG62" s="166" t="str">
        <f t="shared" si="10"/>
        <v/>
      </c>
      <c r="AI62" s="164">
        <v>23</v>
      </c>
      <c r="AJ62" s="164">
        <f t="shared" si="17"/>
        <v>0</v>
      </c>
      <c r="AK62" s="164">
        <f t="shared" si="18"/>
        <v>91</v>
      </c>
      <c r="AL62" s="164" t="str">
        <f t="shared" si="19"/>
        <v/>
      </c>
      <c r="AM62" s="164" t="str">
        <f t="shared" si="11"/>
        <v/>
      </c>
    </row>
    <row r="63" spans="2:39" x14ac:dyDescent="0.25">
      <c r="B63" s="173" t="s">
        <v>229</v>
      </c>
      <c r="C63" s="173" t="str">
        <f>'ACTIVIDAD 1'!$H$23</f>
        <v>DE</v>
      </c>
      <c r="D63" s="173" t="str">
        <f>'ACTIVIDAD 2'!$H$23</f>
        <v>DE</v>
      </c>
      <c r="E63" s="173" t="str">
        <f>'ACTIVIDAD 3'!$H$23</f>
        <v>DE</v>
      </c>
      <c r="F63" s="173" t="str">
        <f>'ACTIVIDAD 4'!$H$23</f>
        <v>DE</v>
      </c>
      <c r="G63" s="173" t="str">
        <f>'ACTIVIDAD 5'!$H$23</f>
        <v>DE</v>
      </c>
      <c r="H63" s="173" t="str">
        <f>'ACTIVIDAD 6'!$H$23</f>
        <v>DE</v>
      </c>
      <c r="I63" s="173" t="str">
        <f>'ACTIVIDAD 7'!$H$23</f>
        <v>DE</v>
      </c>
      <c r="J63" s="173" t="str">
        <f>'ACTIVIDAD 8'!$H$23</f>
        <v>DE</v>
      </c>
      <c r="K63" s="173" t="str">
        <f>'ACTIVIDAD 9'!$H$23</f>
        <v>DE</v>
      </c>
      <c r="L63" s="173" t="str">
        <f>'ACTIVIDAD 10'!$H$23</f>
        <v>DE</v>
      </c>
      <c r="N63" s="160" t="s">
        <v>28</v>
      </c>
      <c r="O63" s="160">
        <f>IF(O58=0,0,IF($E$156=0,0,CONCATENATE(" ",$E$156,".")))</f>
        <v>0</v>
      </c>
      <c r="P63" s="158" t="str">
        <f>$E$157</f>
        <v>DE</v>
      </c>
      <c r="Q63" s="159">
        <f>IF(P63="II",$E$192,0)</f>
        <v>0</v>
      </c>
      <c r="R63" s="159">
        <f>IF(P63="DE",$E$192,0)</f>
        <v>0</v>
      </c>
      <c r="S63" s="159">
        <f t="shared" si="22"/>
        <v>0</v>
      </c>
      <c r="T63" s="160">
        <f>$E$158</f>
        <v>0</v>
      </c>
      <c r="U63" s="160">
        <f>$E$159</f>
        <v>0</v>
      </c>
      <c r="W63" s="160" t="str">
        <f t="shared" si="12"/>
        <v>SUBTAREA 3.3</v>
      </c>
      <c r="X63" s="160">
        <v>24</v>
      </c>
      <c r="Y63" s="160">
        <f t="shared" si="13"/>
        <v>0</v>
      </c>
      <c r="Z63" s="164">
        <f t="shared" si="14"/>
        <v>91</v>
      </c>
      <c r="AA63" s="164" t="str">
        <f t="shared" si="15"/>
        <v/>
      </c>
      <c r="AB63" s="164" t="str">
        <f t="shared" si="5"/>
        <v/>
      </c>
      <c r="AC63" s="164" t="str">
        <f t="shared" si="6"/>
        <v/>
      </c>
      <c r="AD63" s="165" t="str">
        <f t="shared" si="7"/>
        <v/>
      </c>
      <c r="AE63" s="166" t="str">
        <f t="shared" si="8"/>
        <v/>
      </c>
      <c r="AF63" s="166" t="str">
        <f t="shared" si="16"/>
        <v/>
      </c>
      <c r="AG63" s="166" t="str">
        <f t="shared" si="10"/>
        <v/>
      </c>
      <c r="AI63" s="164">
        <v>24</v>
      </c>
      <c r="AJ63" s="164">
        <f t="shared" si="17"/>
        <v>0</v>
      </c>
      <c r="AK63" s="164">
        <f t="shared" si="18"/>
        <v>91</v>
      </c>
      <c r="AL63" s="164" t="str">
        <f t="shared" si="19"/>
        <v/>
      </c>
      <c r="AM63" s="164" t="str">
        <f t="shared" si="11"/>
        <v/>
      </c>
    </row>
    <row r="64" spans="2:39" x14ac:dyDescent="0.25">
      <c r="B64" s="173" t="s">
        <v>230</v>
      </c>
      <c r="C64" s="174">
        <f>'ACTIVIDAD 1'!$I$23</f>
        <v>0</v>
      </c>
      <c r="D64" s="174">
        <f>'ACTIVIDAD 2'!$I$23</f>
        <v>0</v>
      </c>
      <c r="E64" s="174">
        <f>'ACTIVIDAD 3'!$I$23</f>
        <v>0</v>
      </c>
      <c r="F64" s="174">
        <f>'ACTIVIDAD 4'!$I$23</f>
        <v>0</v>
      </c>
      <c r="G64" s="174">
        <f>'ACTIVIDAD 5'!$I$23</f>
        <v>0</v>
      </c>
      <c r="H64" s="174">
        <f>'ACTIVIDAD 6'!$I$23</f>
        <v>0</v>
      </c>
      <c r="I64" s="174">
        <f>'ACTIVIDAD 7'!$I$23</f>
        <v>0</v>
      </c>
      <c r="J64" s="174">
        <f>'ACTIVIDAD 8'!$I$23</f>
        <v>0</v>
      </c>
      <c r="K64" s="174">
        <f>'ACTIVIDAD 9'!$I$23</f>
        <v>0</v>
      </c>
      <c r="L64" s="174">
        <f>'ACTIVIDAD 10'!$I$23</f>
        <v>0</v>
      </c>
      <c r="N64" s="160" t="s">
        <v>29</v>
      </c>
      <c r="O64" s="160">
        <f>IF(O58=0,0,IF($E$193=0,0,CONCATENATE(" ",$E$193,".")))</f>
        <v>0</v>
      </c>
      <c r="P64" s="158" t="str">
        <f>$E$194</f>
        <v>DE</v>
      </c>
      <c r="Q64" s="159">
        <f>IF(P64="II",$E$229,0)</f>
        <v>0</v>
      </c>
      <c r="R64" s="159">
        <f>IF(P64="DE",$E$229,0)</f>
        <v>0</v>
      </c>
      <c r="S64" s="159">
        <f t="shared" si="22"/>
        <v>0</v>
      </c>
      <c r="T64" s="160">
        <f>$E$195</f>
        <v>0</v>
      </c>
      <c r="U64" s="160">
        <f>$E$196</f>
        <v>0</v>
      </c>
      <c r="W64" s="160" t="str">
        <f t="shared" si="12"/>
        <v>SUBTAREA 3.4</v>
      </c>
      <c r="X64" s="160">
        <v>25</v>
      </c>
      <c r="Y64" s="160">
        <f t="shared" si="13"/>
        <v>0</v>
      </c>
      <c r="Z64" s="164">
        <f t="shared" si="14"/>
        <v>91</v>
      </c>
      <c r="AA64" s="164" t="str">
        <f t="shared" si="15"/>
        <v/>
      </c>
      <c r="AB64" s="164" t="str">
        <f t="shared" si="5"/>
        <v/>
      </c>
      <c r="AC64" s="164" t="str">
        <f t="shared" si="6"/>
        <v/>
      </c>
      <c r="AD64" s="165" t="str">
        <f t="shared" si="7"/>
        <v/>
      </c>
      <c r="AE64" s="166" t="str">
        <f t="shared" si="8"/>
        <v/>
      </c>
      <c r="AF64" s="166" t="str">
        <f t="shared" si="16"/>
        <v/>
      </c>
      <c r="AG64" s="166" t="str">
        <f t="shared" si="10"/>
        <v/>
      </c>
      <c r="AI64" s="164">
        <v>25</v>
      </c>
      <c r="AJ64" s="164">
        <f t="shared" si="17"/>
        <v>0</v>
      </c>
      <c r="AK64" s="164">
        <f t="shared" si="18"/>
        <v>91</v>
      </c>
      <c r="AL64" s="164" t="str">
        <f t="shared" si="19"/>
        <v/>
      </c>
      <c r="AM64" s="164" t="str">
        <f t="shared" si="11"/>
        <v/>
      </c>
    </row>
    <row r="65" spans="2:39" x14ac:dyDescent="0.25">
      <c r="B65" s="173" t="s">
        <v>231</v>
      </c>
      <c r="C65" s="173">
        <f>'ACTIVIDAD 1'!$C$24</f>
        <v>0</v>
      </c>
      <c r="D65" s="173">
        <f>'ACTIVIDAD 2'!$C$24</f>
        <v>0</v>
      </c>
      <c r="E65" s="173">
        <f>'ACTIVIDAD 3'!$C$24</f>
        <v>0</v>
      </c>
      <c r="F65" s="173">
        <f>'ACTIVIDAD 4'!$C$24</f>
        <v>0</v>
      </c>
      <c r="G65" s="173">
        <f>'ACTIVIDAD 5'!$C$24</f>
        <v>0</v>
      </c>
      <c r="H65" s="173">
        <f>'ACTIVIDAD 6'!$C$24</f>
        <v>0</v>
      </c>
      <c r="I65" s="173">
        <f>'ACTIVIDAD 7'!$C$24</f>
        <v>0</v>
      </c>
      <c r="J65" s="173">
        <f>'ACTIVIDAD 8'!$C$24</f>
        <v>0</v>
      </c>
      <c r="K65" s="173">
        <f>'ACTIVIDAD 9'!$C$24</f>
        <v>0</v>
      </c>
      <c r="L65" s="173">
        <f>'ACTIVIDAD 10'!$C$24</f>
        <v>0</v>
      </c>
      <c r="N65" s="160" t="s">
        <v>30</v>
      </c>
      <c r="O65" s="160">
        <f>IF(O58=0,0,IF($E$230=0,0,CONCATENATE(" ",$E$230,".")))</f>
        <v>0</v>
      </c>
      <c r="P65" s="158" t="str">
        <f>$E$231</f>
        <v>DE</v>
      </c>
      <c r="Q65" s="159">
        <f>IF(P65="II",$E$266,0)</f>
        <v>0</v>
      </c>
      <c r="R65" s="159">
        <f>IF(P65="DE",$E$266,0)</f>
        <v>0</v>
      </c>
      <c r="S65" s="159">
        <f t="shared" si="22"/>
        <v>0</v>
      </c>
      <c r="T65" s="160">
        <f>$E$232</f>
        <v>0</v>
      </c>
      <c r="U65" s="160">
        <f>$E$233</f>
        <v>0</v>
      </c>
      <c r="W65" s="160" t="str">
        <f t="shared" si="12"/>
        <v>SUBTAREA 3.5</v>
      </c>
      <c r="X65" s="160">
        <v>26</v>
      </c>
      <c r="Y65" s="160">
        <f t="shared" si="13"/>
        <v>0</v>
      </c>
      <c r="Z65" s="164">
        <f t="shared" si="14"/>
        <v>91</v>
      </c>
      <c r="AA65" s="164" t="str">
        <f t="shared" si="15"/>
        <v/>
      </c>
      <c r="AB65" s="164" t="str">
        <f t="shared" si="5"/>
        <v/>
      </c>
      <c r="AC65" s="164" t="str">
        <f t="shared" si="6"/>
        <v/>
      </c>
      <c r="AD65" s="165" t="str">
        <f t="shared" si="7"/>
        <v/>
      </c>
      <c r="AE65" s="166" t="str">
        <f t="shared" si="8"/>
        <v/>
      </c>
      <c r="AF65" s="166" t="str">
        <f t="shared" si="16"/>
        <v/>
      </c>
      <c r="AG65" s="166" t="str">
        <f t="shared" si="10"/>
        <v/>
      </c>
      <c r="AI65" s="164">
        <v>26</v>
      </c>
      <c r="AJ65" s="164">
        <f t="shared" si="17"/>
        <v>0</v>
      </c>
      <c r="AK65" s="164">
        <f t="shared" si="18"/>
        <v>91</v>
      </c>
      <c r="AL65" s="164" t="str">
        <f t="shared" si="19"/>
        <v/>
      </c>
      <c r="AM65" s="164" t="str">
        <f t="shared" si="11"/>
        <v/>
      </c>
    </row>
    <row r="66" spans="2:39" x14ac:dyDescent="0.25">
      <c r="B66" s="173" t="s">
        <v>232</v>
      </c>
      <c r="C66" s="173" t="str">
        <f>'ACTIVIDAD 1'!$H$24</f>
        <v>DE</v>
      </c>
      <c r="D66" s="173" t="str">
        <f>'ACTIVIDAD 2'!$H$24</f>
        <v>DE</v>
      </c>
      <c r="E66" s="173" t="str">
        <f>'ACTIVIDAD 3'!$H$24</f>
        <v>DE</v>
      </c>
      <c r="F66" s="173" t="str">
        <f>'ACTIVIDAD 4'!$H$24</f>
        <v>DE</v>
      </c>
      <c r="G66" s="173" t="str">
        <f>'ACTIVIDAD 5'!$H$24</f>
        <v>DE</v>
      </c>
      <c r="H66" s="173" t="str">
        <f>'ACTIVIDAD 6'!$H$24</f>
        <v>DE</v>
      </c>
      <c r="I66" s="173" t="str">
        <f>'ACTIVIDAD 7'!$H$24</f>
        <v>DE</v>
      </c>
      <c r="J66" s="173" t="str">
        <f>'ACTIVIDAD 8'!$H$24</f>
        <v>DE</v>
      </c>
      <c r="K66" s="173" t="str">
        <f>'ACTIVIDAD 9'!$H$24</f>
        <v>DE</v>
      </c>
      <c r="L66" s="173" t="str">
        <f>'ACTIVIDAD 10'!$H$24</f>
        <v>DE</v>
      </c>
      <c r="N66" s="160" t="str">
        <f>CONCATENATE("COSTES INDIRECTOS ACT3 (",$D$12,"%)")</f>
        <v>COSTES INDIRECTOS ACT3 (15%)</v>
      </c>
      <c r="O66" s="160">
        <f>IF(O58=0,0,IF(SUM(S61:S65)=0,0,N66))</f>
        <v>0</v>
      </c>
      <c r="Q66" s="159">
        <f>E45</f>
        <v>0</v>
      </c>
      <c r="R66" s="159">
        <f>E50</f>
        <v>0</v>
      </c>
      <c r="S66" s="159">
        <f t="shared" si="22"/>
        <v>0</v>
      </c>
      <c r="W66" s="160" t="str">
        <f t="shared" si="12"/>
        <v>COSTES INDIRECTOS ACT3 (15%)</v>
      </c>
      <c r="X66" s="160">
        <v>27</v>
      </c>
      <c r="Y66" s="160">
        <f t="shared" si="13"/>
        <v>0</v>
      </c>
      <c r="Z66" s="164">
        <f t="shared" si="14"/>
        <v>91</v>
      </c>
      <c r="AA66" s="164" t="str">
        <f t="shared" si="15"/>
        <v/>
      </c>
      <c r="AB66" s="164" t="str">
        <f t="shared" si="5"/>
        <v/>
      </c>
      <c r="AC66" s="164" t="str">
        <f t="shared" si="6"/>
        <v/>
      </c>
      <c r="AD66" s="165" t="str">
        <f t="shared" si="7"/>
        <v/>
      </c>
      <c r="AE66" s="166" t="str">
        <f t="shared" si="8"/>
        <v/>
      </c>
      <c r="AF66" s="166" t="str">
        <f t="shared" si="16"/>
        <v/>
      </c>
      <c r="AG66" s="166" t="str">
        <f t="shared" si="10"/>
        <v/>
      </c>
      <c r="AI66" s="164">
        <v>27</v>
      </c>
      <c r="AJ66" s="164">
        <f t="shared" si="17"/>
        <v>0</v>
      </c>
      <c r="AK66" s="164">
        <f t="shared" si="18"/>
        <v>91</v>
      </c>
      <c r="AL66" s="164" t="str">
        <f t="shared" si="19"/>
        <v/>
      </c>
      <c r="AM66" s="164" t="str">
        <f t="shared" si="11"/>
        <v/>
      </c>
    </row>
    <row r="67" spans="2:39" x14ac:dyDescent="0.25">
      <c r="B67" s="173" t="s">
        <v>233</v>
      </c>
      <c r="C67" s="174">
        <f>'ACTIVIDAD 1'!$I$24</f>
        <v>0</v>
      </c>
      <c r="D67" s="174">
        <f>'ACTIVIDAD 2'!$I$24</f>
        <v>0</v>
      </c>
      <c r="E67" s="174">
        <f>'ACTIVIDAD 3'!$I$24</f>
        <v>0</v>
      </c>
      <c r="F67" s="174">
        <f>'ACTIVIDAD 4'!$I$24</f>
        <v>0</v>
      </c>
      <c r="G67" s="174">
        <f>'ACTIVIDAD 5'!$I$24</f>
        <v>0</v>
      </c>
      <c r="H67" s="174">
        <f>'ACTIVIDAD 6'!$I$24</f>
        <v>0</v>
      </c>
      <c r="I67" s="174">
        <f>'ACTIVIDAD 7'!$I$24</f>
        <v>0</v>
      </c>
      <c r="J67" s="174">
        <f>'ACTIVIDAD 8'!$I$24</f>
        <v>0</v>
      </c>
      <c r="K67" s="174">
        <f>'ACTIVIDAD 9'!$I$24</f>
        <v>0</v>
      </c>
      <c r="L67" s="174">
        <f>'ACTIVIDAD 10'!$I$24</f>
        <v>0</v>
      </c>
      <c r="N67" s="160" t="s">
        <v>97</v>
      </c>
      <c r="O67" s="160">
        <f>F$40</f>
        <v>0</v>
      </c>
      <c r="Q67" s="159">
        <f>F48</f>
        <v>0</v>
      </c>
      <c r="R67" s="159">
        <f>F53</f>
        <v>0</v>
      </c>
      <c r="S67" s="159">
        <f>F58</f>
        <v>0</v>
      </c>
      <c r="T67" s="160">
        <f>F41</f>
        <v>0</v>
      </c>
      <c r="U67" s="160">
        <f>F42</f>
        <v>0</v>
      </c>
      <c r="W67" s="161" t="str">
        <f t="shared" si="12"/>
        <v>ACTIVIDAD 4</v>
      </c>
      <c r="X67" s="161">
        <v>28</v>
      </c>
      <c r="Y67" s="161">
        <f t="shared" si="13"/>
        <v>0</v>
      </c>
      <c r="Z67" s="164">
        <f t="shared" si="14"/>
        <v>91</v>
      </c>
      <c r="AA67" s="164" t="str">
        <f t="shared" si="15"/>
        <v/>
      </c>
      <c r="AB67" s="164" t="str">
        <f t="shared" si="5"/>
        <v/>
      </c>
      <c r="AC67" s="164" t="str">
        <f t="shared" si="6"/>
        <v/>
      </c>
      <c r="AD67" s="165" t="str">
        <f t="shared" si="7"/>
        <v/>
      </c>
      <c r="AE67" s="166" t="str">
        <f t="shared" si="8"/>
        <v/>
      </c>
      <c r="AF67" s="166" t="str">
        <f t="shared" si="16"/>
        <v/>
      </c>
      <c r="AG67" s="166" t="str">
        <f t="shared" si="10"/>
        <v/>
      </c>
      <c r="AI67" s="164">
        <v>28</v>
      </c>
      <c r="AJ67" s="164">
        <f t="shared" si="17"/>
        <v>0</v>
      </c>
      <c r="AK67" s="164">
        <f t="shared" si="18"/>
        <v>91</v>
      </c>
      <c r="AL67" s="164" t="str">
        <f t="shared" si="19"/>
        <v/>
      </c>
      <c r="AM67" s="164" t="str">
        <f t="shared" si="11"/>
        <v/>
      </c>
    </row>
    <row r="68" spans="2:39" x14ac:dyDescent="0.25">
      <c r="B68" s="173" t="s">
        <v>234</v>
      </c>
      <c r="C68" s="173">
        <f>'ACTIVIDAD 1'!$C$25</f>
        <v>0</v>
      </c>
      <c r="D68" s="173">
        <f>'ACTIVIDAD 2'!$C$25</f>
        <v>0</v>
      </c>
      <c r="E68" s="173">
        <f>'ACTIVIDAD 3'!$C$25</f>
        <v>0</v>
      </c>
      <c r="F68" s="173">
        <f>'ACTIVIDAD 4'!$C$25</f>
        <v>0</v>
      </c>
      <c r="G68" s="173">
        <f>'ACTIVIDAD 5'!$C$25</f>
        <v>0</v>
      </c>
      <c r="H68" s="173">
        <f>'ACTIVIDAD 6'!$C$25</f>
        <v>0</v>
      </c>
      <c r="I68" s="173">
        <f>'ACTIVIDAD 7'!$C$25</f>
        <v>0</v>
      </c>
      <c r="J68" s="173">
        <f>'ACTIVIDAD 8'!$C$25</f>
        <v>0</v>
      </c>
      <c r="K68" s="173">
        <f>'ACTIVIDAD 9'!$C$25</f>
        <v>0</v>
      </c>
      <c r="L68" s="173">
        <f>'ACTIVIDAD 10'!$C$25</f>
        <v>0</v>
      </c>
      <c r="N68" s="160" t="s">
        <v>125</v>
      </c>
      <c r="O68" s="160">
        <f>IF(O67=0,0,IF(S68=0,0,N68))</f>
        <v>0</v>
      </c>
      <c r="Q68" s="159">
        <f>F46</f>
        <v>0</v>
      </c>
      <c r="R68" s="159">
        <f>F51</f>
        <v>0</v>
      </c>
      <c r="S68" s="159">
        <f>F56</f>
        <v>0</v>
      </c>
      <c r="W68" s="160" t="str">
        <f t="shared" si="12"/>
        <v>COLABORACIONES EXT ACT 4</v>
      </c>
      <c r="X68" s="160">
        <v>29</v>
      </c>
      <c r="Y68" s="160">
        <f t="shared" si="13"/>
        <v>0</v>
      </c>
      <c r="Z68" s="164">
        <f t="shared" si="14"/>
        <v>91</v>
      </c>
      <c r="AA68" s="164" t="str">
        <f t="shared" si="15"/>
        <v/>
      </c>
      <c r="AB68" s="164" t="str">
        <f t="shared" si="5"/>
        <v/>
      </c>
      <c r="AC68" s="164" t="str">
        <f t="shared" si="6"/>
        <v/>
      </c>
      <c r="AD68" s="165" t="str">
        <f t="shared" si="7"/>
        <v/>
      </c>
      <c r="AE68" s="166" t="str">
        <f t="shared" si="8"/>
        <v/>
      </c>
      <c r="AF68" s="166" t="str">
        <f t="shared" si="16"/>
        <v/>
      </c>
      <c r="AG68" s="166" t="str">
        <f t="shared" si="10"/>
        <v/>
      </c>
      <c r="AI68" s="164">
        <v>29</v>
      </c>
      <c r="AJ68" s="164">
        <f t="shared" si="17"/>
        <v>0</v>
      </c>
      <c r="AK68" s="164">
        <f t="shared" si="18"/>
        <v>91</v>
      </c>
      <c r="AL68" s="164" t="str">
        <f t="shared" si="19"/>
        <v/>
      </c>
      <c r="AM68" s="164" t="str">
        <f t="shared" si="11"/>
        <v/>
      </c>
    </row>
    <row r="69" spans="2:39" x14ac:dyDescent="0.25">
      <c r="B69" s="173" t="s">
        <v>235</v>
      </c>
      <c r="C69" s="173" t="str">
        <f>'ACTIVIDAD 1'!$H$25</f>
        <v>DE</v>
      </c>
      <c r="D69" s="173" t="str">
        <f>'ACTIVIDAD 2'!$H$25</f>
        <v>DE</v>
      </c>
      <c r="E69" s="173" t="str">
        <f>'ACTIVIDAD 3'!$H$25</f>
        <v>DE</v>
      </c>
      <c r="F69" s="173" t="str">
        <f>'ACTIVIDAD 4'!$H$25</f>
        <v>DE</v>
      </c>
      <c r="G69" s="173" t="str">
        <f>'ACTIVIDAD 5'!$H$25</f>
        <v>DE</v>
      </c>
      <c r="H69" s="173" t="str">
        <f>'ACTIVIDAD 6'!$H$25</f>
        <v>DE</v>
      </c>
      <c r="I69" s="173" t="str">
        <f>'ACTIVIDAD 7'!$H$25</f>
        <v>DE</v>
      </c>
      <c r="J69" s="173" t="str">
        <f>'ACTIVIDAD 8'!$H$25</f>
        <v>DE</v>
      </c>
      <c r="K69" s="173" t="str">
        <f>'ACTIVIDAD 9'!$H$25</f>
        <v>DE</v>
      </c>
      <c r="L69" s="173" t="str">
        <f>'ACTIVIDAD 10'!$H$25</f>
        <v>DE</v>
      </c>
      <c r="N69" s="160" t="s">
        <v>107</v>
      </c>
      <c r="O69" s="160">
        <f>IF(O67=0,0,IF(S69=0,0,N69))</f>
        <v>0</v>
      </c>
      <c r="Q69" s="159">
        <f>F47</f>
        <v>0</v>
      </c>
      <c r="R69" s="159">
        <f>F52</f>
        <v>0</v>
      </c>
      <c r="S69" s="159">
        <f>F57</f>
        <v>0</v>
      </c>
      <c r="W69" s="160" t="str">
        <f t="shared" si="12"/>
        <v>PATENTES ACT 4</v>
      </c>
      <c r="X69" s="160">
        <v>30</v>
      </c>
      <c r="Y69" s="160">
        <f t="shared" si="13"/>
        <v>0</v>
      </c>
      <c r="Z69" s="164">
        <f t="shared" si="14"/>
        <v>91</v>
      </c>
      <c r="AA69" s="164" t="str">
        <f t="shared" si="15"/>
        <v/>
      </c>
      <c r="AB69" s="164" t="str">
        <f t="shared" si="5"/>
        <v/>
      </c>
      <c r="AC69" s="164" t="str">
        <f t="shared" si="6"/>
        <v/>
      </c>
      <c r="AD69" s="165" t="str">
        <f t="shared" si="7"/>
        <v/>
      </c>
      <c r="AE69" s="166" t="str">
        <f t="shared" si="8"/>
        <v/>
      </c>
      <c r="AF69" s="166" t="str">
        <f t="shared" si="16"/>
        <v/>
      </c>
      <c r="AG69" s="166" t="str">
        <f t="shared" si="10"/>
        <v/>
      </c>
      <c r="AI69" s="164">
        <v>30</v>
      </c>
      <c r="AJ69" s="164">
        <f t="shared" si="17"/>
        <v>0</v>
      </c>
      <c r="AK69" s="164">
        <f t="shared" si="18"/>
        <v>91</v>
      </c>
      <c r="AL69" s="164" t="str">
        <f t="shared" si="19"/>
        <v/>
      </c>
      <c r="AM69" s="164" t="str">
        <f t="shared" si="11"/>
        <v/>
      </c>
    </row>
    <row r="70" spans="2:39" x14ac:dyDescent="0.25">
      <c r="B70" s="173" t="s">
        <v>236</v>
      </c>
      <c r="C70" s="174">
        <f>'ACTIVIDAD 1'!$I$25</f>
        <v>0</v>
      </c>
      <c r="D70" s="174">
        <f>'ACTIVIDAD 2'!$I$25</f>
        <v>0</v>
      </c>
      <c r="E70" s="174">
        <f>'ACTIVIDAD 3'!$I$25</f>
        <v>0</v>
      </c>
      <c r="F70" s="174">
        <f>'ACTIVIDAD 4'!$I$25</f>
        <v>0</v>
      </c>
      <c r="G70" s="174">
        <f>'ACTIVIDAD 5'!$I$25</f>
        <v>0</v>
      </c>
      <c r="H70" s="174">
        <f>'ACTIVIDAD 6'!$I$25</f>
        <v>0</v>
      </c>
      <c r="I70" s="174">
        <f>'ACTIVIDAD 7'!$I$25</f>
        <v>0</v>
      </c>
      <c r="J70" s="174">
        <f>'ACTIVIDAD 8'!$I$25</f>
        <v>0</v>
      </c>
      <c r="K70" s="174">
        <f>'ACTIVIDAD 9'!$I$25</f>
        <v>0</v>
      </c>
      <c r="L70" s="174">
        <f>'ACTIVIDAD 10'!$I$25</f>
        <v>0</v>
      </c>
      <c r="N70" s="160" t="s">
        <v>31</v>
      </c>
      <c r="O70" s="160">
        <f>IF(O67=0,0,IF($F$82=0,0,CONCATENATE(" ",$F$82,".")))</f>
        <v>0</v>
      </c>
      <c r="P70" s="158" t="str">
        <f>$F$83</f>
        <v>DE</v>
      </c>
      <c r="Q70" s="159">
        <f>IF(P70="II",$F$118,0)</f>
        <v>0</v>
      </c>
      <c r="R70" s="159">
        <f>IF(P70="DE",$F$118,0)</f>
        <v>0</v>
      </c>
      <c r="S70" s="159">
        <f>Q70+R70</f>
        <v>0</v>
      </c>
      <c r="T70" s="160">
        <f>$F$84</f>
        <v>0</v>
      </c>
      <c r="U70" s="160">
        <f>$F$85</f>
        <v>0</v>
      </c>
      <c r="W70" s="160" t="str">
        <f t="shared" si="12"/>
        <v>SUBTAREA 4.1</v>
      </c>
      <c r="X70" s="160">
        <v>31</v>
      </c>
      <c r="Y70" s="160">
        <f t="shared" si="13"/>
        <v>0</v>
      </c>
      <c r="Z70" s="164">
        <f t="shared" si="14"/>
        <v>91</v>
      </c>
      <c r="AA70" s="164" t="str">
        <f t="shared" si="15"/>
        <v/>
      </c>
      <c r="AB70" s="164" t="str">
        <f t="shared" si="5"/>
        <v/>
      </c>
      <c r="AC70" s="164" t="str">
        <f t="shared" si="6"/>
        <v/>
      </c>
      <c r="AD70" s="165" t="str">
        <f t="shared" si="7"/>
        <v/>
      </c>
      <c r="AE70" s="166" t="str">
        <f t="shared" si="8"/>
        <v/>
      </c>
      <c r="AF70" s="166" t="str">
        <f t="shared" si="16"/>
        <v/>
      </c>
      <c r="AG70" s="166" t="str">
        <f t="shared" si="10"/>
        <v/>
      </c>
      <c r="AI70" s="164">
        <v>31</v>
      </c>
      <c r="AJ70" s="164">
        <f t="shared" si="17"/>
        <v>0</v>
      </c>
      <c r="AK70" s="164">
        <f t="shared" si="18"/>
        <v>91</v>
      </c>
      <c r="AL70" s="164" t="str">
        <f t="shared" si="19"/>
        <v/>
      </c>
      <c r="AM70" s="164" t="str">
        <f t="shared" si="11"/>
        <v/>
      </c>
    </row>
    <row r="71" spans="2:39" x14ac:dyDescent="0.25">
      <c r="B71" s="173" t="s">
        <v>237</v>
      </c>
      <c r="C71" s="173">
        <f>'ACTIVIDAD 1'!$C$26</f>
        <v>0</v>
      </c>
      <c r="D71" s="173">
        <f>'ACTIVIDAD 2'!$C$26</f>
        <v>0</v>
      </c>
      <c r="E71" s="173">
        <f>'ACTIVIDAD 3'!$C$26</f>
        <v>0</v>
      </c>
      <c r="F71" s="173">
        <f>'ACTIVIDAD 4'!$C$26</f>
        <v>0</v>
      </c>
      <c r="G71" s="173">
        <f>'ACTIVIDAD 5'!$C$26</f>
        <v>0</v>
      </c>
      <c r="H71" s="173">
        <f>'ACTIVIDAD 6'!$C$26</f>
        <v>0</v>
      </c>
      <c r="I71" s="173">
        <f>'ACTIVIDAD 7'!$C$26</f>
        <v>0</v>
      </c>
      <c r="J71" s="173">
        <f>'ACTIVIDAD 8'!$C$26</f>
        <v>0</v>
      </c>
      <c r="K71" s="173">
        <f>'ACTIVIDAD 9'!$C$26</f>
        <v>0</v>
      </c>
      <c r="L71" s="173">
        <f>'ACTIVIDAD 10'!$C$26</f>
        <v>0</v>
      </c>
      <c r="N71" s="160" t="s">
        <v>32</v>
      </c>
      <c r="O71" s="160">
        <f>IF(O67=0,0,IF($F$119=0,0,CONCATENATE(" ",$F$119,".")))</f>
        <v>0</v>
      </c>
      <c r="P71" s="158" t="str">
        <f>$F$120</f>
        <v>DE</v>
      </c>
      <c r="Q71" s="159">
        <f>IF(P71="II",$F$155,0)</f>
        <v>0</v>
      </c>
      <c r="R71" s="159">
        <f>IF(P71="DE",$F$155,0)</f>
        <v>0</v>
      </c>
      <c r="S71" s="159">
        <f t="shared" ref="S71:S75" si="23">Q71+R71</f>
        <v>0</v>
      </c>
      <c r="T71" s="160">
        <f>$F$121</f>
        <v>0</v>
      </c>
      <c r="U71" s="160">
        <f>$F$122</f>
        <v>0</v>
      </c>
      <c r="W71" s="160" t="str">
        <f t="shared" si="12"/>
        <v>SUBTAREA 4.2</v>
      </c>
      <c r="X71" s="160">
        <v>32</v>
      </c>
      <c r="Y71" s="160">
        <f t="shared" si="13"/>
        <v>0</v>
      </c>
      <c r="Z71" s="164">
        <f t="shared" si="14"/>
        <v>91</v>
      </c>
      <c r="AA71" s="164" t="str">
        <f t="shared" si="15"/>
        <v/>
      </c>
      <c r="AB71" s="164" t="str">
        <f t="shared" si="5"/>
        <v/>
      </c>
      <c r="AC71" s="164" t="str">
        <f t="shared" si="6"/>
        <v/>
      </c>
      <c r="AD71" s="165" t="str">
        <f t="shared" si="7"/>
        <v/>
      </c>
      <c r="AE71" s="166" t="str">
        <f t="shared" si="8"/>
        <v/>
      </c>
      <c r="AF71" s="166" t="str">
        <f t="shared" si="16"/>
        <v/>
      </c>
      <c r="AG71" s="166" t="str">
        <f t="shared" si="10"/>
        <v/>
      </c>
      <c r="AI71" s="164">
        <v>32</v>
      </c>
      <c r="AJ71" s="164">
        <f t="shared" si="17"/>
        <v>0</v>
      </c>
      <c r="AK71" s="164">
        <f t="shared" si="18"/>
        <v>91</v>
      </c>
      <c r="AL71" s="164" t="str">
        <f t="shared" si="19"/>
        <v/>
      </c>
      <c r="AM71" s="164" t="str">
        <f t="shared" si="11"/>
        <v/>
      </c>
    </row>
    <row r="72" spans="2:39" x14ac:dyDescent="0.25">
      <c r="B72" s="173" t="s">
        <v>238</v>
      </c>
      <c r="C72" s="173" t="str">
        <f>'ACTIVIDAD 1'!$H$26</f>
        <v>DE</v>
      </c>
      <c r="D72" s="173" t="str">
        <f>'ACTIVIDAD 2'!$H$26</f>
        <v>DE</v>
      </c>
      <c r="E72" s="173" t="str">
        <f>'ACTIVIDAD 3'!$H$26</f>
        <v>DE</v>
      </c>
      <c r="F72" s="173" t="str">
        <f>'ACTIVIDAD 4'!$H$26</f>
        <v>DE</v>
      </c>
      <c r="G72" s="173" t="str">
        <f>'ACTIVIDAD 5'!$H$26</f>
        <v>DE</v>
      </c>
      <c r="H72" s="173" t="str">
        <f>'ACTIVIDAD 6'!$H$26</f>
        <v>DE</v>
      </c>
      <c r="I72" s="173" t="str">
        <f>'ACTIVIDAD 7'!$H$26</f>
        <v>DE</v>
      </c>
      <c r="J72" s="173" t="str">
        <f>'ACTIVIDAD 8'!$H$26</f>
        <v>DE</v>
      </c>
      <c r="K72" s="173" t="str">
        <f>'ACTIVIDAD 9'!$H$26</f>
        <v>DE</v>
      </c>
      <c r="L72" s="173" t="str">
        <f>'ACTIVIDAD 10'!$H$26</f>
        <v>DE</v>
      </c>
      <c r="N72" s="160" t="s">
        <v>33</v>
      </c>
      <c r="O72" s="160">
        <f>IF(O67=0,0,IF($F$156=0,0,CONCATENATE(" ",$F$156,".")))</f>
        <v>0</v>
      </c>
      <c r="P72" s="158" t="str">
        <f>$F$157</f>
        <v>DE</v>
      </c>
      <c r="Q72" s="159">
        <f>IF(P72="II",$F$192,0)</f>
        <v>0</v>
      </c>
      <c r="R72" s="159">
        <f>IF(P72="DE",$F$192,0)</f>
        <v>0</v>
      </c>
      <c r="S72" s="159">
        <f t="shared" si="23"/>
        <v>0</v>
      </c>
      <c r="T72" s="160">
        <f>$F$158</f>
        <v>0</v>
      </c>
      <c r="U72" s="160">
        <f>$F$159</f>
        <v>0</v>
      </c>
      <c r="W72" s="160" t="str">
        <f t="shared" si="12"/>
        <v>SUBTAREA 4.3</v>
      </c>
      <c r="X72" s="160">
        <v>33</v>
      </c>
      <c r="Y72" s="160">
        <f t="shared" si="13"/>
        <v>0</v>
      </c>
      <c r="Z72" s="164">
        <f t="shared" si="14"/>
        <v>91</v>
      </c>
      <c r="AA72" s="164" t="str">
        <f t="shared" si="15"/>
        <v/>
      </c>
      <c r="AB72" s="164" t="str">
        <f t="shared" ref="AB72:AB103" si="24">IF(AA72="","",VLOOKUP(AA72,NOMBRE_ACT,9,FALSE))</f>
        <v/>
      </c>
      <c r="AC72" s="164" t="str">
        <f t="shared" ref="AC72:AC103" si="25">IF(AA72="","",VLOOKUP(AB72,RESUMEN_FINAL,2,FALSE))</f>
        <v/>
      </c>
      <c r="AD72" s="165" t="str">
        <f t="shared" si="7"/>
        <v/>
      </c>
      <c r="AE72" s="166" t="str">
        <f t="shared" ref="AE72:AE103" si="26">IF(AA72="","",VLOOKUP(AB72,RESUMEN_FINAL,4,FALSE))</f>
        <v/>
      </c>
      <c r="AF72" s="166" t="str">
        <f t="shared" si="16"/>
        <v/>
      </c>
      <c r="AG72" s="166" t="str">
        <f t="shared" si="10"/>
        <v/>
      </c>
      <c r="AI72" s="164">
        <v>33</v>
      </c>
      <c r="AJ72" s="164">
        <f t="shared" si="17"/>
        <v>0</v>
      </c>
      <c r="AK72" s="164">
        <f t="shared" si="18"/>
        <v>91</v>
      </c>
      <c r="AL72" s="164" t="str">
        <f t="shared" si="19"/>
        <v/>
      </c>
      <c r="AM72" s="164" t="str">
        <f t="shared" ref="AM72:AM103" si="27">IF(AL72="","",VLOOKUP(AL72,NOMBRE_ACT,9,FALSE))</f>
        <v/>
      </c>
    </row>
    <row r="73" spans="2:39" x14ac:dyDescent="0.25">
      <c r="B73" s="173" t="s">
        <v>239</v>
      </c>
      <c r="C73" s="173">
        <f>'ACTIVIDAD 1'!$I$26</f>
        <v>0</v>
      </c>
      <c r="D73" s="173">
        <f>'ACTIVIDAD 2'!$I$26</f>
        <v>0</v>
      </c>
      <c r="E73" s="173">
        <f>'ACTIVIDAD 3'!$I$26</f>
        <v>0</v>
      </c>
      <c r="F73" s="173">
        <f>'ACTIVIDAD 4'!$I$26</f>
        <v>0</v>
      </c>
      <c r="G73" s="173">
        <f>'ACTIVIDAD 5'!$I$26</f>
        <v>0</v>
      </c>
      <c r="H73" s="173">
        <f>'ACTIVIDAD 6'!$I$26</f>
        <v>0</v>
      </c>
      <c r="I73" s="173">
        <f>'ACTIVIDAD 7'!$I$26</f>
        <v>0</v>
      </c>
      <c r="J73" s="173">
        <f>'ACTIVIDAD 8'!$I$26</f>
        <v>0</v>
      </c>
      <c r="K73" s="173">
        <f>'ACTIVIDAD 9'!$I$26</f>
        <v>0</v>
      </c>
      <c r="L73" s="173">
        <f>'ACTIVIDAD 10'!$I$26</f>
        <v>0</v>
      </c>
      <c r="N73" s="160" t="s">
        <v>34</v>
      </c>
      <c r="O73" s="160">
        <f>IF(O67=0,0,IF($F$193=0,0,CONCATENATE(" ",$F$193,".")))</f>
        <v>0</v>
      </c>
      <c r="P73" s="158" t="str">
        <f>$F$194</f>
        <v>DE</v>
      </c>
      <c r="Q73" s="159">
        <f>IF(P73="II",$F$229,0)</f>
        <v>0</v>
      </c>
      <c r="R73" s="159">
        <f>IF(P73="DE",$F$229,0)</f>
        <v>0</v>
      </c>
      <c r="S73" s="159">
        <f t="shared" si="23"/>
        <v>0</v>
      </c>
      <c r="T73" s="160">
        <f>$F$195</f>
        <v>0</v>
      </c>
      <c r="U73" s="160">
        <f>$F$196</f>
        <v>0</v>
      </c>
      <c r="W73" s="160" t="str">
        <f t="shared" si="12"/>
        <v>SUBTAREA 4.4</v>
      </c>
      <c r="X73" s="160">
        <v>34</v>
      </c>
      <c r="Y73" s="160">
        <f t="shared" si="13"/>
        <v>0</v>
      </c>
      <c r="Z73" s="164">
        <f t="shared" si="14"/>
        <v>91</v>
      </c>
      <c r="AA73" s="164" t="str">
        <f t="shared" si="15"/>
        <v/>
      </c>
      <c r="AB73" s="164" t="str">
        <f t="shared" si="24"/>
        <v/>
      </c>
      <c r="AC73" s="164" t="str">
        <f t="shared" si="25"/>
        <v/>
      </c>
      <c r="AD73" s="165" t="str">
        <f t="shared" si="7"/>
        <v/>
      </c>
      <c r="AE73" s="166" t="str">
        <f t="shared" si="26"/>
        <v/>
      </c>
      <c r="AF73" s="166" t="str">
        <f t="shared" si="16"/>
        <v/>
      </c>
      <c r="AG73" s="166" t="str">
        <f t="shared" si="10"/>
        <v/>
      </c>
      <c r="AI73" s="164">
        <v>34</v>
      </c>
      <c r="AJ73" s="164">
        <f t="shared" si="17"/>
        <v>0</v>
      </c>
      <c r="AK73" s="164">
        <f t="shared" si="18"/>
        <v>91</v>
      </c>
      <c r="AL73" s="164" t="str">
        <f t="shared" si="19"/>
        <v/>
      </c>
      <c r="AM73" s="164" t="str">
        <f t="shared" si="27"/>
        <v/>
      </c>
    </row>
    <row r="74" spans="2:39" x14ac:dyDescent="0.25">
      <c r="B74" s="173" t="s">
        <v>245</v>
      </c>
      <c r="C74" s="174">
        <f>'ACTIVIDAD 1'!$I$27</f>
        <v>0</v>
      </c>
      <c r="D74" s="174">
        <f>'ACTIVIDAD 2'!$I$27</f>
        <v>0</v>
      </c>
      <c r="E74" s="174">
        <f>'ACTIVIDAD 3'!$I$27</f>
        <v>0</v>
      </c>
      <c r="F74" s="174">
        <f>'ACTIVIDAD 4'!$I$27</f>
        <v>0</v>
      </c>
      <c r="G74" s="174">
        <f>'ACTIVIDAD 5'!$I$27</f>
        <v>0</v>
      </c>
      <c r="H74" s="174">
        <f>'ACTIVIDAD 6'!$I$27</f>
        <v>0</v>
      </c>
      <c r="I74" s="174">
        <f>'ACTIVIDAD 7'!$I$27</f>
        <v>0</v>
      </c>
      <c r="J74" s="174">
        <f>'ACTIVIDAD 8'!$I$27</f>
        <v>0</v>
      </c>
      <c r="K74" s="174">
        <f>'ACTIVIDAD 9'!$I$27</f>
        <v>0</v>
      </c>
      <c r="L74" s="174">
        <f>'ACTIVIDAD 10'!$I$27</f>
        <v>0</v>
      </c>
      <c r="N74" s="160" t="s">
        <v>35</v>
      </c>
      <c r="O74" s="160">
        <f>IF(O67=0,0,IF($F$230=0,0,CONCATENATE(" ",$F$230,".")))</f>
        <v>0</v>
      </c>
      <c r="P74" s="158" t="str">
        <f>$F$231</f>
        <v>DE</v>
      </c>
      <c r="Q74" s="159">
        <f>IF(P74="II",$F$266,0)</f>
        <v>0</v>
      </c>
      <c r="R74" s="159">
        <f>IF(P74="DE",$F$266,0)</f>
        <v>0</v>
      </c>
      <c r="S74" s="159">
        <f t="shared" si="23"/>
        <v>0</v>
      </c>
      <c r="T74" s="160">
        <f>$F$232</f>
        <v>0</v>
      </c>
      <c r="U74" s="160">
        <f>$F$233</f>
        <v>0</v>
      </c>
      <c r="W74" s="160" t="str">
        <f t="shared" si="12"/>
        <v>SUBTAREA 4.5</v>
      </c>
      <c r="X74" s="160">
        <v>35</v>
      </c>
      <c r="Y74" s="160">
        <f t="shared" si="13"/>
        <v>0</v>
      </c>
      <c r="Z74" s="164">
        <f t="shared" si="14"/>
        <v>91</v>
      </c>
      <c r="AA74" s="164" t="str">
        <f t="shared" si="15"/>
        <v/>
      </c>
      <c r="AB74" s="164" t="str">
        <f t="shared" si="24"/>
        <v/>
      </c>
      <c r="AC74" s="164" t="str">
        <f t="shared" si="25"/>
        <v/>
      </c>
      <c r="AD74" s="165" t="str">
        <f t="shared" si="7"/>
        <v/>
      </c>
      <c r="AE74" s="166" t="str">
        <f t="shared" si="26"/>
        <v/>
      </c>
      <c r="AF74" s="166" t="str">
        <f t="shared" si="16"/>
        <v/>
      </c>
      <c r="AG74" s="166" t="str">
        <f t="shared" si="10"/>
        <v/>
      </c>
      <c r="AI74" s="164">
        <v>35</v>
      </c>
      <c r="AJ74" s="164">
        <f t="shared" si="17"/>
        <v>0</v>
      </c>
      <c r="AK74" s="164">
        <f t="shared" si="18"/>
        <v>91</v>
      </c>
      <c r="AL74" s="164" t="str">
        <f t="shared" si="19"/>
        <v/>
      </c>
      <c r="AM74" s="164" t="str">
        <f t="shared" si="27"/>
        <v/>
      </c>
    </row>
    <row r="75" spans="2:39" x14ac:dyDescent="0.25">
      <c r="B75" s="173" t="s">
        <v>198</v>
      </c>
      <c r="C75" s="173">
        <f>'ACTIVIDAD 1'!$C$32</f>
        <v>0</v>
      </c>
      <c r="D75" s="173">
        <f>'ACTIVIDAD 2'!$C$32</f>
        <v>0</v>
      </c>
      <c r="E75" s="173">
        <f>'ACTIVIDAD 3'!$C$32</f>
        <v>0</v>
      </c>
      <c r="F75" s="173">
        <f>'ACTIVIDAD 4'!$C$32</f>
        <v>0</v>
      </c>
      <c r="G75" s="173">
        <f>'ACTIVIDAD 5'!$C$32</f>
        <v>0</v>
      </c>
      <c r="H75" s="173">
        <f>'ACTIVIDAD 6'!$C$32</f>
        <v>0</v>
      </c>
      <c r="I75" s="173">
        <f>'ACTIVIDAD 7'!$C$32</f>
        <v>0</v>
      </c>
      <c r="J75" s="173">
        <f>'ACTIVIDAD 8'!$C$32</f>
        <v>0</v>
      </c>
      <c r="K75" s="173">
        <f>'ACTIVIDAD 9'!$C$32</f>
        <v>0</v>
      </c>
      <c r="L75" s="173">
        <f>'ACTIVIDAD 10'!$C$32</f>
        <v>0</v>
      </c>
      <c r="N75" s="160" t="str">
        <f>CONCATENATE("COSTES INDIRECTOS ACT4 (",$D$12,"%)")</f>
        <v>COSTES INDIRECTOS ACT4 (15%)</v>
      </c>
      <c r="O75" s="160">
        <f>IF(O67=0,0,IF(SUM(S70:S74)=0,0,N75))</f>
        <v>0</v>
      </c>
      <c r="Q75" s="159">
        <f>F45</f>
        <v>0</v>
      </c>
      <c r="R75" s="159">
        <f>F50</f>
        <v>0</v>
      </c>
      <c r="S75" s="159">
        <f t="shared" si="23"/>
        <v>0</v>
      </c>
      <c r="W75" s="160" t="str">
        <f t="shared" si="12"/>
        <v>COSTES INDIRECTOS ACT4 (15%)</v>
      </c>
      <c r="X75" s="160">
        <v>36</v>
      </c>
      <c r="Y75" s="160">
        <f t="shared" si="13"/>
        <v>0</v>
      </c>
      <c r="Z75" s="164">
        <f t="shared" si="14"/>
        <v>91</v>
      </c>
      <c r="AA75" s="164" t="str">
        <f t="shared" si="15"/>
        <v/>
      </c>
      <c r="AB75" s="164" t="str">
        <f t="shared" si="24"/>
        <v/>
      </c>
      <c r="AC75" s="164" t="str">
        <f t="shared" si="25"/>
        <v/>
      </c>
      <c r="AD75" s="165" t="str">
        <f t="shared" si="7"/>
        <v/>
      </c>
      <c r="AE75" s="166" t="str">
        <f t="shared" si="26"/>
        <v/>
      </c>
      <c r="AF75" s="166" t="str">
        <f t="shared" si="16"/>
        <v/>
      </c>
      <c r="AG75" s="166" t="str">
        <f t="shared" si="10"/>
        <v/>
      </c>
      <c r="AI75" s="164">
        <v>36</v>
      </c>
      <c r="AJ75" s="164">
        <f t="shared" si="17"/>
        <v>0</v>
      </c>
      <c r="AK75" s="164">
        <f t="shared" si="18"/>
        <v>91</v>
      </c>
      <c r="AL75" s="164" t="str">
        <f t="shared" si="19"/>
        <v/>
      </c>
      <c r="AM75" s="164" t="str">
        <f t="shared" si="27"/>
        <v/>
      </c>
    </row>
    <row r="76" spans="2:39" x14ac:dyDescent="0.25">
      <c r="B76" s="173" t="s">
        <v>240</v>
      </c>
      <c r="C76" s="173" t="str">
        <f>'ACTIVIDAD 1'!$H$32</f>
        <v>DE</v>
      </c>
      <c r="D76" s="173" t="str">
        <f>'ACTIVIDAD 2'!$H$32</f>
        <v>DE</v>
      </c>
      <c r="E76" s="173" t="str">
        <f>'ACTIVIDAD 3'!$H$32</f>
        <v>DE</v>
      </c>
      <c r="F76" s="173" t="str">
        <f>'ACTIVIDAD 4'!$H$32</f>
        <v>DE</v>
      </c>
      <c r="G76" s="173" t="str">
        <f>'ACTIVIDAD 5'!$H$32</f>
        <v>DE</v>
      </c>
      <c r="H76" s="173" t="str">
        <f>'ACTIVIDAD 6'!$H$32</f>
        <v>DE</v>
      </c>
      <c r="I76" s="173" t="str">
        <f>'ACTIVIDAD 7'!$H$32</f>
        <v>DE</v>
      </c>
      <c r="J76" s="173" t="str">
        <f>'ACTIVIDAD 8'!$H$32</f>
        <v>DE</v>
      </c>
      <c r="K76" s="173" t="str">
        <f>'ACTIVIDAD 9'!$H$32</f>
        <v>DE</v>
      </c>
      <c r="L76" s="173" t="str">
        <f>'ACTIVIDAD 10'!$H$32</f>
        <v>DE</v>
      </c>
      <c r="N76" s="160" t="s">
        <v>98</v>
      </c>
      <c r="O76" s="160">
        <f>$G$40</f>
        <v>0</v>
      </c>
      <c r="Q76" s="159">
        <f>G48</f>
        <v>0</v>
      </c>
      <c r="R76" s="159">
        <f>G53</f>
        <v>0</v>
      </c>
      <c r="S76" s="159">
        <f>G58</f>
        <v>0</v>
      </c>
      <c r="T76" s="160">
        <f>G41</f>
        <v>0</v>
      </c>
      <c r="U76" s="160">
        <f>G42</f>
        <v>0</v>
      </c>
      <c r="W76" s="161" t="str">
        <f t="shared" si="12"/>
        <v>ACTIVIDAD 5</v>
      </c>
      <c r="X76" s="161">
        <v>37</v>
      </c>
      <c r="Y76" s="161">
        <f t="shared" si="13"/>
        <v>0</v>
      </c>
      <c r="Z76" s="164">
        <f t="shared" si="14"/>
        <v>91</v>
      </c>
      <c r="AA76" s="164" t="str">
        <f t="shared" si="15"/>
        <v/>
      </c>
      <c r="AB76" s="164" t="str">
        <f t="shared" si="24"/>
        <v/>
      </c>
      <c r="AC76" s="164" t="str">
        <f t="shared" si="25"/>
        <v/>
      </c>
      <c r="AD76" s="165" t="str">
        <f t="shared" si="7"/>
        <v/>
      </c>
      <c r="AE76" s="166" t="str">
        <f t="shared" si="26"/>
        <v/>
      </c>
      <c r="AF76" s="166" t="str">
        <f t="shared" si="16"/>
        <v/>
      </c>
      <c r="AG76" s="166" t="str">
        <f t="shared" si="10"/>
        <v/>
      </c>
      <c r="AI76" s="164">
        <v>37</v>
      </c>
      <c r="AJ76" s="164">
        <f t="shared" si="17"/>
        <v>0</v>
      </c>
      <c r="AK76" s="164">
        <f t="shared" si="18"/>
        <v>91</v>
      </c>
      <c r="AL76" s="164" t="str">
        <f t="shared" si="19"/>
        <v/>
      </c>
      <c r="AM76" s="164" t="str">
        <f t="shared" si="27"/>
        <v/>
      </c>
    </row>
    <row r="77" spans="2:39" x14ac:dyDescent="0.25">
      <c r="B77" s="173" t="s">
        <v>241</v>
      </c>
      <c r="C77" s="174">
        <f>'ACTIVIDAD 1'!$I$32</f>
        <v>0</v>
      </c>
      <c r="D77" s="174">
        <f>'ACTIVIDAD 2'!$I$32</f>
        <v>0</v>
      </c>
      <c r="E77" s="174">
        <f>'ACTIVIDAD 3'!$I$32</f>
        <v>0</v>
      </c>
      <c r="F77" s="174">
        <f>'ACTIVIDAD 4'!$I$32</f>
        <v>0</v>
      </c>
      <c r="G77" s="174">
        <f>'ACTIVIDAD 5'!$I$32</f>
        <v>0</v>
      </c>
      <c r="H77" s="174">
        <f>'ACTIVIDAD 6'!$I$32</f>
        <v>0</v>
      </c>
      <c r="I77" s="174">
        <f>'ACTIVIDAD 7'!$I$32</f>
        <v>0</v>
      </c>
      <c r="J77" s="174">
        <f>'ACTIVIDAD 8'!$I$32</f>
        <v>0</v>
      </c>
      <c r="K77" s="174">
        <f>'ACTIVIDAD 9'!$I$32</f>
        <v>0</v>
      </c>
      <c r="L77" s="174">
        <f>'ACTIVIDAD 10'!$I$32</f>
        <v>0</v>
      </c>
      <c r="N77" s="160" t="s">
        <v>126</v>
      </c>
      <c r="O77" s="160">
        <f>IF(O76=0,0,IF(S77=0,0,N77))</f>
        <v>0</v>
      </c>
      <c r="Q77" s="159">
        <f>G46</f>
        <v>0</v>
      </c>
      <c r="R77" s="159">
        <f>G51</f>
        <v>0</v>
      </c>
      <c r="S77" s="159">
        <f>G56</f>
        <v>0</v>
      </c>
      <c r="W77" s="160" t="str">
        <f t="shared" si="12"/>
        <v>COLABORACIONES EXT ACT 5</v>
      </c>
      <c r="X77" s="160">
        <v>38</v>
      </c>
      <c r="Y77" s="160">
        <f t="shared" si="13"/>
        <v>0</v>
      </c>
      <c r="Z77" s="164">
        <f t="shared" si="14"/>
        <v>91</v>
      </c>
      <c r="AA77" s="164" t="str">
        <f t="shared" si="15"/>
        <v/>
      </c>
      <c r="AB77" s="164" t="str">
        <f t="shared" si="24"/>
        <v/>
      </c>
      <c r="AC77" s="164" t="str">
        <f t="shared" si="25"/>
        <v/>
      </c>
      <c r="AD77" s="165" t="str">
        <f t="shared" si="7"/>
        <v/>
      </c>
      <c r="AE77" s="166" t="str">
        <f t="shared" si="26"/>
        <v/>
      </c>
      <c r="AF77" s="166" t="str">
        <f t="shared" si="16"/>
        <v/>
      </c>
      <c r="AG77" s="166" t="str">
        <f t="shared" si="10"/>
        <v/>
      </c>
      <c r="AI77" s="164">
        <v>38</v>
      </c>
      <c r="AJ77" s="164">
        <f t="shared" si="17"/>
        <v>0</v>
      </c>
      <c r="AK77" s="164">
        <f t="shared" si="18"/>
        <v>91</v>
      </c>
      <c r="AL77" s="164" t="str">
        <f t="shared" si="19"/>
        <v/>
      </c>
      <c r="AM77" s="164" t="str">
        <f t="shared" si="27"/>
        <v/>
      </c>
    </row>
    <row r="78" spans="2:39" x14ac:dyDescent="0.25">
      <c r="B78" s="173" t="s">
        <v>242</v>
      </c>
      <c r="C78" s="173">
        <f>'ACTIVIDAD 1'!$C$33</f>
        <v>0</v>
      </c>
      <c r="D78" s="173">
        <f>'ACTIVIDAD 2'!$C$33</f>
        <v>0</v>
      </c>
      <c r="E78" s="173">
        <f>'ACTIVIDAD 3'!$C$33</f>
        <v>0</v>
      </c>
      <c r="F78" s="173">
        <f>'ACTIVIDAD 4'!$C$33</f>
        <v>0</v>
      </c>
      <c r="G78" s="173">
        <f>'ACTIVIDAD 5'!$C$33</f>
        <v>0</v>
      </c>
      <c r="H78" s="173">
        <f>'ACTIVIDAD 6'!$C$33</f>
        <v>0</v>
      </c>
      <c r="I78" s="173">
        <f>'ACTIVIDAD 7'!$C$33</f>
        <v>0</v>
      </c>
      <c r="J78" s="173">
        <f>'ACTIVIDAD 8'!$C$33</f>
        <v>0</v>
      </c>
      <c r="K78" s="173">
        <f>'ACTIVIDAD 9'!$C$33</f>
        <v>0</v>
      </c>
      <c r="L78" s="173">
        <f>'ACTIVIDAD 10'!$C$33</f>
        <v>0</v>
      </c>
      <c r="N78" s="160" t="s">
        <v>108</v>
      </c>
      <c r="O78" s="160">
        <f>IF(O76=0,0,IF(S78=0,0,N78))</f>
        <v>0</v>
      </c>
      <c r="Q78" s="159">
        <f>G47</f>
        <v>0</v>
      </c>
      <c r="R78" s="159">
        <f>G52</f>
        <v>0</v>
      </c>
      <c r="S78" s="159">
        <f>G57</f>
        <v>0</v>
      </c>
      <c r="W78" s="160" t="str">
        <f t="shared" si="12"/>
        <v>PATENTES ACT 5</v>
      </c>
      <c r="X78" s="160">
        <v>39</v>
      </c>
      <c r="Y78" s="160">
        <f t="shared" si="13"/>
        <v>0</v>
      </c>
      <c r="Z78" s="164">
        <f t="shared" si="14"/>
        <v>91</v>
      </c>
      <c r="AA78" s="164" t="str">
        <f t="shared" si="15"/>
        <v/>
      </c>
      <c r="AB78" s="164" t="str">
        <f t="shared" si="24"/>
        <v/>
      </c>
      <c r="AC78" s="164" t="str">
        <f t="shared" si="25"/>
        <v/>
      </c>
      <c r="AD78" s="165" t="str">
        <f t="shared" si="7"/>
        <v/>
      </c>
      <c r="AE78" s="166" t="str">
        <f t="shared" si="26"/>
        <v/>
      </c>
      <c r="AF78" s="166" t="str">
        <f t="shared" si="16"/>
        <v/>
      </c>
      <c r="AG78" s="166" t="str">
        <f t="shared" si="10"/>
        <v/>
      </c>
      <c r="AI78" s="164">
        <v>39</v>
      </c>
      <c r="AJ78" s="164">
        <f t="shared" si="17"/>
        <v>0</v>
      </c>
      <c r="AK78" s="164">
        <f t="shared" si="18"/>
        <v>91</v>
      </c>
      <c r="AL78" s="164" t="str">
        <f t="shared" si="19"/>
        <v/>
      </c>
      <c r="AM78" s="164" t="str">
        <f t="shared" si="27"/>
        <v/>
      </c>
    </row>
    <row r="79" spans="2:39" x14ac:dyDescent="0.25">
      <c r="B79" s="173" t="s">
        <v>243</v>
      </c>
      <c r="C79" s="173" t="str">
        <f>'ACTIVIDAD 1'!$H$33</f>
        <v>DE</v>
      </c>
      <c r="D79" s="173" t="str">
        <f>'ACTIVIDAD 2'!$H$33</f>
        <v>DE</v>
      </c>
      <c r="E79" s="173" t="str">
        <f>'ACTIVIDAD 3'!$H$33</f>
        <v>DE</v>
      </c>
      <c r="F79" s="173" t="str">
        <f>'ACTIVIDAD 4'!$H$33</f>
        <v>DE</v>
      </c>
      <c r="G79" s="173" t="str">
        <f>'ACTIVIDAD 5'!$H$33</f>
        <v>DE</v>
      </c>
      <c r="H79" s="173" t="str">
        <f>'ACTIVIDAD 6'!$H$33</f>
        <v>DE</v>
      </c>
      <c r="I79" s="173" t="str">
        <f>'ACTIVIDAD 7'!$H$33</f>
        <v>DE</v>
      </c>
      <c r="J79" s="173" t="str">
        <f>'ACTIVIDAD 8'!$H$33</f>
        <v>DE</v>
      </c>
      <c r="K79" s="173" t="str">
        <f>'ACTIVIDAD 9'!$H$33</f>
        <v>DE</v>
      </c>
      <c r="L79" s="173" t="str">
        <f>'ACTIVIDAD 10'!$H$33</f>
        <v>DE</v>
      </c>
      <c r="N79" s="160" t="s">
        <v>38</v>
      </c>
      <c r="O79" s="160">
        <f>IF(O76=0,0,IF($G$82=0,0,CONCATENATE(" ",$G$82,".")))</f>
        <v>0</v>
      </c>
      <c r="P79" s="158" t="str">
        <f>$G$83</f>
        <v>DE</v>
      </c>
      <c r="Q79" s="159">
        <f>IF(P79="II",$G$118,0)</f>
        <v>0</v>
      </c>
      <c r="R79" s="159">
        <f>IF(P79="DE",$G$118,0)</f>
        <v>0</v>
      </c>
      <c r="S79" s="159">
        <f>Q79+R79</f>
        <v>0</v>
      </c>
      <c r="T79" s="160">
        <f>$G$84</f>
        <v>0</v>
      </c>
      <c r="U79" s="160">
        <f>$G$85</f>
        <v>0</v>
      </c>
      <c r="W79" s="160" t="str">
        <f t="shared" si="12"/>
        <v>SUBTAREA 5.1</v>
      </c>
      <c r="X79" s="160">
        <v>40</v>
      </c>
      <c r="Y79" s="160">
        <f t="shared" si="13"/>
        <v>0</v>
      </c>
      <c r="Z79" s="164">
        <f t="shared" si="14"/>
        <v>91</v>
      </c>
      <c r="AA79" s="164" t="str">
        <f t="shared" si="15"/>
        <v/>
      </c>
      <c r="AB79" s="164" t="str">
        <f t="shared" si="24"/>
        <v/>
      </c>
      <c r="AC79" s="164" t="str">
        <f t="shared" si="25"/>
        <v/>
      </c>
      <c r="AD79" s="165" t="str">
        <f t="shared" si="7"/>
        <v/>
      </c>
      <c r="AE79" s="166" t="str">
        <f t="shared" si="26"/>
        <v/>
      </c>
      <c r="AF79" s="166" t="str">
        <f t="shared" si="16"/>
        <v/>
      </c>
      <c r="AG79" s="166" t="str">
        <f t="shared" si="10"/>
        <v/>
      </c>
      <c r="AI79" s="164">
        <v>40</v>
      </c>
      <c r="AJ79" s="164">
        <f t="shared" si="17"/>
        <v>0</v>
      </c>
      <c r="AK79" s="164">
        <f t="shared" si="18"/>
        <v>91</v>
      </c>
      <c r="AL79" s="164" t="str">
        <f t="shared" si="19"/>
        <v/>
      </c>
      <c r="AM79" s="164" t="str">
        <f t="shared" si="27"/>
        <v/>
      </c>
    </row>
    <row r="80" spans="2:39" x14ac:dyDescent="0.25">
      <c r="B80" s="173" t="s">
        <v>244</v>
      </c>
      <c r="C80" s="174">
        <f>'ACTIVIDAD 1'!$I$33</f>
        <v>0</v>
      </c>
      <c r="D80" s="174">
        <f>'ACTIVIDAD 2'!$I$33</f>
        <v>0</v>
      </c>
      <c r="E80" s="174">
        <f>'ACTIVIDAD 3'!$I$33</f>
        <v>0</v>
      </c>
      <c r="F80" s="174">
        <f>'ACTIVIDAD 4'!$I$33</f>
        <v>0</v>
      </c>
      <c r="G80" s="174">
        <f>'ACTIVIDAD 5'!$I$33</f>
        <v>0</v>
      </c>
      <c r="H80" s="174">
        <f>'ACTIVIDAD 6'!$I$33</f>
        <v>0</v>
      </c>
      <c r="I80" s="174">
        <f>'ACTIVIDAD 7'!$I$33</f>
        <v>0</v>
      </c>
      <c r="J80" s="174">
        <f>'ACTIVIDAD 8'!$I$33</f>
        <v>0</v>
      </c>
      <c r="K80" s="174">
        <f>'ACTIVIDAD 9'!$I$33</f>
        <v>0</v>
      </c>
      <c r="L80" s="174">
        <f>'ACTIVIDAD 10'!$I$33</f>
        <v>0</v>
      </c>
      <c r="N80" s="160" t="s">
        <v>39</v>
      </c>
      <c r="O80" s="160">
        <f>IF(O76=0,0,IF($G$119=0,0,CONCATENATE(" ",$G$119,".")))</f>
        <v>0</v>
      </c>
      <c r="P80" s="158" t="str">
        <f>$G$120</f>
        <v>DE</v>
      </c>
      <c r="Q80" s="159">
        <f>IF(P80="II",$G$155,0)</f>
        <v>0</v>
      </c>
      <c r="R80" s="159">
        <f>IF(P80="DE",$G$155,0)</f>
        <v>0</v>
      </c>
      <c r="S80" s="159">
        <f t="shared" ref="S80:S84" si="28">Q80+R80</f>
        <v>0</v>
      </c>
      <c r="T80" s="160">
        <f>$G$121</f>
        <v>0</v>
      </c>
      <c r="U80" s="160">
        <f>$G$122</f>
        <v>0</v>
      </c>
      <c r="W80" s="160" t="str">
        <f t="shared" si="12"/>
        <v>SUBTAREA 5.2</v>
      </c>
      <c r="X80" s="160">
        <v>41</v>
      </c>
      <c r="Y80" s="160">
        <f t="shared" si="13"/>
        <v>0</v>
      </c>
      <c r="Z80" s="164">
        <f t="shared" si="14"/>
        <v>91</v>
      </c>
      <c r="AA80" s="164" t="str">
        <f t="shared" si="15"/>
        <v/>
      </c>
      <c r="AB80" s="164" t="str">
        <f t="shared" si="24"/>
        <v/>
      </c>
      <c r="AC80" s="164" t="str">
        <f t="shared" si="25"/>
        <v/>
      </c>
      <c r="AD80" s="165" t="str">
        <f t="shared" si="7"/>
        <v/>
      </c>
      <c r="AE80" s="166" t="str">
        <f t="shared" si="26"/>
        <v/>
      </c>
      <c r="AF80" s="166" t="str">
        <f t="shared" si="16"/>
        <v/>
      </c>
      <c r="AG80" s="166" t="str">
        <f t="shared" si="10"/>
        <v/>
      </c>
      <c r="AI80" s="164">
        <v>41</v>
      </c>
      <c r="AJ80" s="164">
        <f t="shared" si="17"/>
        <v>0</v>
      </c>
      <c r="AK80" s="164">
        <f t="shared" si="18"/>
        <v>91</v>
      </c>
      <c r="AL80" s="164" t="str">
        <f t="shared" si="19"/>
        <v/>
      </c>
      <c r="AM80" s="164" t="str">
        <f t="shared" si="27"/>
        <v/>
      </c>
    </row>
    <row r="81" spans="2:39" x14ac:dyDescent="0.25">
      <c r="B81" s="173" t="s">
        <v>246</v>
      </c>
      <c r="C81" s="174">
        <f>'ACTIVIDAD 1'!$I$34</f>
        <v>0</v>
      </c>
      <c r="D81" s="174">
        <f>'ACTIVIDAD 2'!$I$34</f>
        <v>0</v>
      </c>
      <c r="E81" s="174">
        <f>'ACTIVIDAD 3'!$I$34</f>
        <v>0</v>
      </c>
      <c r="F81" s="174">
        <f>'ACTIVIDAD 4'!$I$34</f>
        <v>0</v>
      </c>
      <c r="G81" s="174">
        <f>'ACTIVIDAD 5'!$I$34</f>
        <v>0</v>
      </c>
      <c r="H81" s="174">
        <f>'ACTIVIDAD 6'!$I$34</f>
        <v>0</v>
      </c>
      <c r="I81" s="174">
        <f>'ACTIVIDAD 7'!$I$34</f>
        <v>0</v>
      </c>
      <c r="J81" s="174">
        <f>'ACTIVIDAD 8'!$I$34</f>
        <v>0</v>
      </c>
      <c r="K81" s="174">
        <f>'ACTIVIDAD 9'!$I$34</f>
        <v>0</v>
      </c>
      <c r="L81" s="174">
        <f>'ACTIVIDAD 10'!$I$34</f>
        <v>0</v>
      </c>
      <c r="N81" s="160" t="s">
        <v>40</v>
      </c>
      <c r="O81" s="160">
        <f>IF(O76=0,0,IF($G$156=0,0,CONCATENATE(" ",$G$156,".")))</f>
        <v>0</v>
      </c>
      <c r="P81" s="158" t="str">
        <f>$G$157</f>
        <v>DE</v>
      </c>
      <c r="Q81" s="159">
        <f>IF(P81="II",$G$192,0)</f>
        <v>0</v>
      </c>
      <c r="R81" s="159">
        <f>IF(P81="DE",$G$192,0)</f>
        <v>0</v>
      </c>
      <c r="S81" s="159">
        <f t="shared" si="28"/>
        <v>0</v>
      </c>
      <c r="T81" s="160">
        <f>$G$158</f>
        <v>0</v>
      </c>
      <c r="U81" s="160">
        <f>$G$159</f>
        <v>0</v>
      </c>
      <c r="W81" s="160" t="str">
        <f t="shared" si="12"/>
        <v>SUBTAREA 5.3</v>
      </c>
      <c r="X81" s="160">
        <v>42</v>
      </c>
      <c r="Y81" s="160">
        <f t="shared" si="13"/>
        <v>0</v>
      </c>
      <c r="Z81" s="164">
        <f t="shared" si="14"/>
        <v>91</v>
      </c>
      <c r="AA81" s="164" t="str">
        <f t="shared" si="15"/>
        <v/>
      </c>
      <c r="AB81" s="164" t="str">
        <f t="shared" si="24"/>
        <v/>
      </c>
      <c r="AC81" s="164" t="str">
        <f t="shared" si="25"/>
        <v/>
      </c>
      <c r="AD81" s="165" t="str">
        <f t="shared" si="7"/>
        <v/>
      </c>
      <c r="AE81" s="166" t="str">
        <f t="shared" si="26"/>
        <v/>
      </c>
      <c r="AF81" s="166" t="str">
        <f t="shared" si="16"/>
        <v/>
      </c>
      <c r="AG81" s="166" t="str">
        <f t="shared" si="10"/>
        <v/>
      </c>
      <c r="AI81" s="164">
        <v>42</v>
      </c>
      <c r="AJ81" s="164">
        <f t="shared" si="17"/>
        <v>0</v>
      </c>
      <c r="AK81" s="164">
        <f t="shared" si="18"/>
        <v>91</v>
      </c>
      <c r="AL81" s="164" t="str">
        <f t="shared" si="19"/>
        <v/>
      </c>
      <c r="AM81" s="164" t="str">
        <f t="shared" si="27"/>
        <v/>
      </c>
    </row>
    <row r="82" spans="2:39" x14ac:dyDescent="0.25">
      <c r="B82" s="175" t="s">
        <v>88</v>
      </c>
      <c r="C82" s="173">
        <f>'ACTIVIDAD 1'!$D$38</f>
        <v>0</v>
      </c>
      <c r="D82" s="173">
        <f>'ACTIVIDAD 2'!$D$38</f>
        <v>0</v>
      </c>
      <c r="E82" s="173">
        <f>'ACTIVIDAD 3'!$D$38</f>
        <v>0</v>
      </c>
      <c r="F82" s="173">
        <f>'ACTIVIDAD 4'!$D$38</f>
        <v>0</v>
      </c>
      <c r="G82" s="173">
        <f>'ACTIVIDAD 5'!$D$38</f>
        <v>0</v>
      </c>
      <c r="H82" s="173">
        <f>'ACTIVIDAD 6'!$D$38</f>
        <v>0</v>
      </c>
      <c r="I82" s="173">
        <f>'ACTIVIDAD 7'!$D$38</f>
        <v>0</v>
      </c>
      <c r="J82" s="173">
        <f>'ACTIVIDAD 8'!$D$38</f>
        <v>0</v>
      </c>
      <c r="K82" s="173">
        <f>'ACTIVIDAD 9'!$D$38</f>
        <v>0</v>
      </c>
      <c r="L82" s="173">
        <f>'ACTIVIDAD 10'!$D$38</f>
        <v>0</v>
      </c>
      <c r="N82" s="160" t="s">
        <v>41</v>
      </c>
      <c r="O82" s="160">
        <f>IF(O76=0,0,IF($G$193=0,0,CONCATENATE(" ",$G$193,".")))</f>
        <v>0</v>
      </c>
      <c r="P82" s="158" t="str">
        <f>$G$194</f>
        <v>DE</v>
      </c>
      <c r="Q82" s="159">
        <f>IF(P82="II",$G$229,0)</f>
        <v>0</v>
      </c>
      <c r="R82" s="159">
        <f>IF(P82="DE",$G$229,0)</f>
        <v>0</v>
      </c>
      <c r="S82" s="159">
        <f t="shared" si="28"/>
        <v>0</v>
      </c>
      <c r="T82" s="160">
        <f>$G$195</f>
        <v>0</v>
      </c>
      <c r="U82" s="160">
        <f>$G$196</f>
        <v>0</v>
      </c>
      <c r="W82" s="160" t="str">
        <f t="shared" si="12"/>
        <v>SUBTAREA 5.4</v>
      </c>
      <c r="X82" s="160">
        <v>43</v>
      </c>
      <c r="Y82" s="160">
        <f t="shared" si="13"/>
        <v>0</v>
      </c>
      <c r="Z82" s="164">
        <f t="shared" si="14"/>
        <v>91</v>
      </c>
      <c r="AA82" s="164" t="str">
        <f t="shared" si="15"/>
        <v/>
      </c>
      <c r="AB82" s="164" t="str">
        <f t="shared" si="24"/>
        <v/>
      </c>
      <c r="AC82" s="164" t="str">
        <f t="shared" si="25"/>
        <v/>
      </c>
      <c r="AD82" s="165" t="str">
        <f t="shared" si="7"/>
        <v/>
      </c>
      <c r="AE82" s="166" t="str">
        <f t="shared" si="26"/>
        <v/>
      </c>
      <c r="AF82" s="166" t="str">
        <f t="shared" si="16"/>
        <v/>
      </c>
      <c r="AG82" s="166" t="str">
        <f t="shared" si="10"/>
        <v/>
      </c>
      <c r="AI82" s="164">
        <v>43</v>
      </c>
      <c r="AJ82" s="164">
        <f t="shared" si="17"/>
        <v>0</v>
      </c>
      <c r="AK82" s="164">
        <f t="shared" si="18"/>
        <v>91</v>
      </c>
      <c r="AL82" s="164" t="str">
        <f t="shared" si="19"/>
        <v/>
      </c>
      <c r="AM82" s="164" t="str">
        <f t="shared" si="27"/>
        <v/>
      </c>
    </row>
    <row r="83" spans="2:39" x14ac:dyDescent="0.25">
      <c r="B83" s="173" t="s">
        <v>118</v>
      </c>
      <c r="C83" s="173" t="str">
        <f>'ACTIVIDAD 1'!$N$39</f>
        <v>DE</v>
      </c>
      <c r="D83" s="173" t="str">
        <f>'ACTIVIDAD 2'!$N$39</f>
        <v>DE</v>
      </c>
      <c r="E83" s="173" t="str">
        <f>'ACTIVIDAD 3'!$N$39</f>
        <v>DE</v>
      </c>
      <c r="F83" s="173" t="str">
        <f>'ACTIVIDAD 4'!$N$39</f>
        <v>DE</v>
      </c>
      <c r="G83" s="173" t="str">
        <f>'ACTIVIDAD 5'!$N$39</f>
        <v>DE</v>
      </c>
      <c r="H83" s="173" t="str">
        <f>'ACTIVIDAD 6'!$N$39</f>
        <v>DE</v>
      </c>
      <c r="I83" s="173" t="str">
        <f>'ACTIVIDAD 7'!$N$39</f>
        <v>DE</v>
      </c>
      <c r="J83" s="173" t="str">
        <f>'ACTIVIDAD 8'!$N$39</f>
        <v>DE</v>
      </c>
      <c r="K83" s="173" t="str">
        <f>'ACTIVIDAD 9'!$N$39</f>
        <v>DE</v>
      </c>
      <c r="L83" s="173" t="str">
        <f>'ACTIVIDAD 10'!$N$39</f>
        <v>DE</v>
      </c>
      <c r="N83" s="160" t="s">
        <v>42</v>
      </c>
      <c r="O83" s="160">
        <f>IF(O76=0,0,IF($G$230=0,0,CONCATENATE(" ",$G$230,".")))</f>
        <v>0</v>
      </c>
      <c r="P83" s="158" t="str">
        <f>$G$231</f>
        <v>DE</v>
      </c>
      <c r="Q83" s="159">
        <f>IF(P83="II",$G$266,0)</f>
        <v>0</v>
      </c>
      <c r="R83" s="159">
        <f>IF(P83="DE",$G$266,0)</f>
        <v>0</v>
      </c>
      <c r="S83" s="159">
        <f t="shared" si="28"/>
        <v>0</v>
      </c>
      <c r="T83" s="160">
        <f>$G$232</f>
        <v>0</v>
      </c>
      <c r="U83" s="160">
        <f>$G$233</f>
        <v>0</v>
      </c>
      <c r="W83" s="160" t="str">
        <f t="shared" si="12"/>
        <v>SUBTAREA 5.5</v>
      </c>
      <c r="X83" s="160">
        <v>44</v>
      </c>
      <c r="Y83" s="160">
        <f t="shared" si="13"/>
        <v>0</v>
      </c>
      <c r="Z83" s="164">
        <f t="shared" si="14"/>
        <v>91</v>
      </c>
      <c r="AA83" s="164" t="str">
        <f t="shared" si="15"/>
        <v/>
      </c>
      <c r="AB83" s="164" t="str">
        <f t="shared" si="24"/>
        <v/>
      </c>
      <c r="AC83" s="164" t="str">
        <f t="shared" si="25"/>
        <v/>
      </c>
      <c r="AD83" s="165" t="str">
        <f t="shared" si="7"/>
        <v/>
      </c>
      <c r="AE83" s="166" t="str">
        <f t="shared" si="26"/>
        <v/>
      </c>
      <c r="AF83" s="166" t="str">
        <f t="shared" si="16"/>
        <v/>
      </c>
      <c r="AG83" s="166" t="str">
        <f t="shared" si="10"/>
        <v/>
      </c>
      <c r="AI83" s="164">
        <v>44</v>
      </c>
      <c r="AJ83" s="164">
        <f t="shared" si="17"/>
        <v>0</v>
      </c>
      <c r="AK83" s="164">
        <f t="shared" si="18"/>
        <v>91</v>
      </c>
      <c r="AL83" s="164" t="str">
        <f t="shared" si="19"/>
        <v/>
      </c>
      <c r="AM83" s="164" t="str">
        <f t="shared" si="27"/>
        <v/>
      </c>
    </row>
    <row r="84" spans="2:39" x14ac:dyDescent="0.25">
      <c r="B84" s="173" t="s">
        <v>79</v>
      </c>
      <c r="C84" s="173">
        <f>'ACTIVIDAD 1'!$H$42</f>
        <v>0</v>
      </c>
      <c r="D84" s="173">
        <f>'ACTIVIDAD 2'!$H$42</f>
        <v>0</v>
      </c>
      <c r="E84" s="173">
        <f>'ACTIVIDAD 3'!$H$42</f>
        <v>0</v>
      </c>
      <c r="F84" s="173">
        <f>'ACTIVIDAD 4'!$H$42</f>
        <v>0</v>
      </c>
      <c r="G84" s="173">
        <f>'ACTIVIDAD 5'!$H$42</f>
        <v>0</v>
      </c>
      <c r="H84" s="173">
        <f>'ACTIVIDAD 6'!$H$42</f>
        <v>0</v>
      </c>
      <c r="I84" s="173">
        <f>'ACTIVIDAD 7'!$H$42</f>
        <v>0</v>
      </c>
      <c r="J84" s="173">
        <f>'ACTIVIDAD 8'!$H$42</f>
        <v>0</v>
      </c>
      <c r="K84" s="173">
        <f>'ACTIVIDAD 9'!$H$42</f>
        <v>0</v>
      </c>
      <c r="L84" s="173">
        <f>'ACTIVIDAD 10'!$H$42</f>
        <v>0</v>
      </c>
      <c r="N84" s="160" t="str">
        <f>CONCATENATE("COSTES INDIRECTOS ACT5 (",$D$12,"%)")</f>
        <v>COSTES INDIRECTOS ACT5 (15%)</v>
      </c>
      <c r="O84" s="160">
        <f>IF(O76=0,0,IF(SUM(S79:S83)=0,0,N84))</f>
        <v>0</v>
      </c>
      <c r="Q84" s="159">
        <f>G45</f>
        <v>0</v>
      </c>
      <c r="R84" s="159">
        <f>G50</f>
        <v>0</v>
      </c>
      <c r="S84" s="159">
        <f t="shared" si="28"/>
        <v>0</v>
      </c>
      <c r="W84" s="160" t="str">
        <f t="shared" si="12"/>
        <v>COSTES INDIRECTOS ACT5 (15%)</v>
      </c>
      <c r="X84" s="160">
        <v>45</v>
      </c>
      <c r="Y84" s="160">
        <f t="shared" si="13"/>
        <v>0</v>
      </c>
      <c r="Z84" s="164">
        <f t="shared" si="14"/>
        <v>91</v>
      </c>
      <c r="AA84" s="164" t="str">
        <f t="shared" si="15"/>
        <v/>
      </c>
      <c r="AB84" s="164" t="str">
        <f t="shared" si="24"/>
        <v/>
      </c>
      <c r="AC84" s="164" t="str">
        <f t="shared" si="25"/>
        <v/>
      </c>
      <c r="AD84" s="165" t="str">
        <f t="shared" si="7"/>
        <v/>
      </c>
      <c r="AE84" s="166" t="str">
        <f t="shared" si="26"/>
        <v/>
      </c>
      <c r="AF84" s="166" t="str">
        <f t="shared" si="16"/>
        <v/>
      </c>
      <c r="AG84" s="166" t="str">
        <f t="shared" si="10"/>
        <v/>
      </c>
      <c r="AI84" s="164">
        <v>45</v>
      </c>
      <c r="AJ84" s="164">
        <f t="shared" si="17"/>
        <v>0</v>
      </c>
      <c r="AK84" s="164">
        <f t="shared" si="18"/>
        <v>91</v>
      </c>
      <c r="AL84" s="164" t="str">
        <f t="shared" si="19"/>
        <v/>
      </c>
      <c r="AM84" s="164" t="str">
        <f t="shared" si="27"/>
        <v/>
      </c>
    </row>
    <row r="85" spans="2:39" x14ac:dyDescent="0.25">
      <c r="B85" s="173" t="s">
        <v>86</v>
      </c>
      <c r="C85" s="173">
        <f>'ACTIVIDAD 1'!$H$43</f>
        <v>0</v>
      </c>
      <c r="D85" s="173">
        <f>'ACTIVIDAD 2'!$H$43</f>
        <v>0</v>
      </c>
      <c r="E85" s="173">
        <f>'ACTIVIDAD 3'!$H$43</f>
        <v>0</v>
      </c>
      <c r="F85" s="173">
        <f>'ACTIVIDAD 4'!$H$43</f>
        <v>0</v>
      </c>
      <c r="G85" s="173">
        <f>'ACTIVIDAD 5'!$H$43</f>
        <v>0</v>
      </c>
      <c r="H85" s="173">
        <f>'ACTIVIDAD 6'!$H$43</f>
        <v>0</v>
      </c>
      <c r="I85" s="173">
        <f>'ACTIVIDAD 7'!$H$43</f>
        <v>0</v>
      </c>
      <c r="J85" s="173">
        <f>'ACTIVIDAD 8'!$H$43</f>
        <v>0</v>
      </c>
      <c r="K85" s="173">
        <f>'ACTIVIDAD 9'!$H$43</f>
        <v>0</v>
      </c>
      <c r="L85" s="173">
        <f>'ACTIVIDAD 10'!$H$43</f>
        <v>0</v>
      </c>
      <c r="N85" s="160" t="s">
        <v>99</v>
      </c>
      <c r="O85" s="160">
        <f>$H$40</f>
        <v>0</v>
      </c>
      <c r="Q85" s="159">
        <f>H48</f>
        <v>0</v>
      </c>
      <c r="R85" s="159">
        <f>H53</f>
        <v>0</v>
      </c>
      <c r="S85" s="159">
        <f>H58</f>
        <v>0</v>
      </c>
      <c r="T85" s="160">
        <f>H41</f>
        <v>0</v>
      </c>
      <c r="U85" s="160">
        <f>H42</f>
        <v>0</v>
      </c>
      <c r="W85" s="161" t="str">
        <f t="shared" si="12"/>
        <v>ACTIVIDAD 6</v>
      </c>
      <c r="X85" s="161">
        <v>46</v>
      </c>
      <c r="Y85" s="161">
        <f t="shared" si="13"/>
        <v>0</v>
      </c>
      <c r="Z85" s="164">
        <f t="shared" si="14"/>
        <v>91</v>
      </c>
      <c r="AA85" s="164" t="str">
        <f t="shared" si="15"/>
        <v/>
      </c>
      <c r="AB85" s="164" t="str">
        <f t="shared" si="24"/>
        <v/>
      </c>
      <c r="AC85" s="164" t="str">
        <f t="shared" si="25"/>
        <v/>
      </c>
      <c r="AD85" s="165" t="str">
        <f t="shared" si="7"/>
        <v/>
      </c>
      <c r="AE85" s="166" t="str">
        <f t="shared" si="26"/>
        <v/>
      </c>
      <c r="AF85" s="166" t="str">
        <f t="shared" si="16"/>
        <v/>
      </c>
      <c r="AG85" s="166" t="str">
        <f t="shared" si="10"/>
        <v/>
      </c>
      <c r="AI85" s="164">
        <v>46</v>
      </c>
      <c r="AJ85" s="164">
        <f t="shared" si="17"/>
        <v>0</v>
      </c>
      <c r="AK85" s="164">
        <f t="shared" si="18"/>
        <v>91</v>
      </c>
      <c r="AL85" s="164" t="str">
        <f t="shared" si="19"/>
        <v/>
      </c>
      <c r="AM85" s="164" t="str">
        <f t="shared" si="27"/>
        <v/>
      </c>
    </row>
    <row r="86" spans="2:39" x14ac:dyDescent="0.25">
      <c r="B86" s="173" t="s">
        <v>87</v>
      </c>
      <c r="C86" s="173" t="str">
        <f>'ACTIVIDAD 1'!$H$44</f>
        <v/>
      </c>
      <c r="D86" s="173" t="str">
        <f>'ACTIVIDAD 2'!$H$44</f>
        <v/>
      </c>
      <c r="E86" s="173" t="str">
        <f>'ACTIVIDAD 3'!$H$44</f>
        <v/>
      </c>
      <c r="F86" s="173" t="str">
        <f>'ACTIVIDAD 4'!$H$44</f>
        <v/>
      </c>
      <c r="G86" s="173" t="str">
        <f>'ACTIVIDAD 5'!$H$44</f>
        <v/>
      </c>
      <c r="H86" s="173" t="str">
        <f>'ACTIVIDAD 6'!$H$44</f>
        <v/>
      </c>
      <c r="I86" s="173" t="str">
        <f>'ACTIVIDAD 7'!$H$44</f>
        <v/>
      </c>
      <c r="J86" s="173" t="str">
        <f>'ACTIVIDAD 8'!$H$44</f>
        <v/>
      </c>
      <c r="K86" s="173" t="str">
        <f>'ACTIVIDAD 9'!$H$44</f>
        <v/>
      </c>
      <c r="L86" s="173" t="str">
        <f>'ACTIVIDAD 10'!$H$44</f>
        <v/>
      </c>
      <c r="N86" s="160" t="s">
        <v>127</v>
      </c>
      <c r="O86" s="160">
        <f>IF(O85=0,0,IF(S86=0,0,N86))</f>
        <v>0</v>
      </c>
      <c r="Q86" s="159">
        <f>H46</f>
        <v>0</v>
      </c>
      <c r="R86" s="159">
        <f>H51</f>
        <v>0</v>
      </c>
      <c r="S86" s="159">
        <f>H56</f>
        <v>0</v>
      </c>
      <c r="W86" s="160" t="str">
        <f t="shared" si="12"/>
        <v>COLABORACIONES EXT ACT 6</v>
      </c>
      <c r="X86" s="160">
        <v>47</v>
      </c>
      <c r="Y86" s="160">
        <f t="shared" si="13"/>
        <v>0</v>
      </c>
      <c r="Z86" s="164">
        <f t="shared" si="14"/>
        <v>91</v>
      </c>
      <c r="AA86" s="164" t="str">
        <f t="shared" si="15"/>
        <v/>
      </c>
      <c r="AB86" s="164" t="str">
        <f t="shared" si="24"/>
        <v/>
      </c>
      <c r="AC86" s="164" t="str">
        <f t="shared" si="25"/>
        <v/>
      </c>
      <c r="AD86" s="165" t="str">
        <f t="shared" si="7"/>
        <v/>
      </c>
      <c r="AE86" s="166" t="str">
        <f t="shared" si="26"/>
        <v/>
      </c>
      <c r="AF86" s="166" t="str">
        <f t="shared" si="16"/>
        <v/>
      </c>
      <c r="AG86" s="166" t="str">
        <f t="shared" si="10"/>
        <v/>
      </c>
      <c r="AI86" s="164">
        <v>47</v>
      </c>
      <c r="AJ86" s="164">
        <f t="shared" si="17"/>
        <v>0</v>
      </c>
      <c r="AK86" s="164">
        <f t="shared" si="18"/>
        <v>91</v>
      </c>
      <c r="AL86" s="164" t="str">
        <f t="shared" si="19"/>
        <v/>
      </c>
      <c r="AM86" s="164" t="str">
        <f t="shared" si="27"/>
        <v/>
      </c>
    </row>
    <row r="87" spans="2:39" x14ac:dyDescent="0.25">
      <c r="B87" s="173" t="s">
        <v>247</v>
      </c>
      <c r="C87" s="173" t="str">
        <f>'ACTIVIDAD 1'!$G$49</f>
        <v/>
      </c>
      <c r="D87" s="173" t="str">
        <f>'ACTIVIDAD 2'!$G$49</f>
        <v/>
      </c>
      <c r="E87" s="173" t="str">
        <f>'ACTIVIDAD 3'!$G$49</f>
        <v/>
      </c>
      <c r="F87" s="173" t="str">
        <f>'ACTIVIDAD 4'!$G$49</f>
        <v/>
      </c>
      <c r="G87" s="173" t="str">
        <f>'ACTIVIDAD 5'!$G$49</f>
        <v/>
      </c>
      <c r="H87" s="173" t="str">
        <f>'ACTIVIDAD 6'!$G$49</f>
        <v/>
      </c>
      <c r="I87" s="173" t="str">
        <f>'ACTIVIDAD 7'!$G$49</f>
        <v/>
      </c>
      <c r="J87" s="173" t="str">
        <f>'ACTIVIDAD 8'!$G$49</f>
        <v/>
      </c>
      <c r="K87" s="173" t="str">
        <f>'ACTIVIDAD 9'!$G$49</f>
        <v/>
      </c>
      <c r="L87" s="173" t="str">
        <f>'ACTIVIDAD 10'!$G$49</f>
        <v/>
      </c>
      <c r="N87" s="160" t="s">
        <v>109</v>
      </c>
      <c r="O87" s="160">
        <f>IF(O85=0,0,IF(S87=0,0,N87))</f>
        <v>0</v>
      </c>
      <c r="Q87" s="159">
        <f>H47</f>
        <v>0</v>
      </c>
      <c r="R87" s="159">
        <f>H52</f>
        <v>0</v>
      </c>
      <c r="S87" s="159">
        <f>H57</f>
        <v>0</v>
      </c>
      <c r="W87" s="160" t="str">
        <f t="shared" si="12"/>
        <v>PATENTES ACT 6</v>
      </c>
      <c r="X87" s="160">
        <v>48</v>
      </c>
      <c r="Y87" s="160">
        <f t="shared" si="13"/>
        <v>0</v>
      </c>
      <c r="Z87" s="164">
        <f t="shared" si="14"/>
        <v>91</v>
      </c>
      <c r="AA87" s="164" t="str">
        <f t="shared" si="15"/>
        <v/>
      </c>
      <c r="AB87" s="164" t="str">
        <f t="shared" si="24"/>
        <v/>
      </c>
      <c r="AC87" s="164" t="str">
        <f t="shared" si="25"/>
        <v/>
      </c>
      <c r="AD87" s="165" t="str">
        <f t="shared" si="7"/>
        <v/>
      </c>
      <c r="AE87" s="166" t="str">
        <f t="shared" si="26"/>
        <v/>
      </c>
      <c r="AF87" s="166" t="str">
        <f t="shared" si="16"/>
        <v/>
      </c>
      <c r="AG87" s="166" t="str">
        <f t="shared" si="10"/>
        <v/>
      </c>
      <c r="AI87" s="164">
        <v>48</v>
      </c>
      <c r="AJ87" s="164">
        <f t="shared" si="17"/>
        <v>0</v>
      </c>
      <c r="AK87" s="164">
        <f t="shared" si="18"/>
        <v>91</v>
      </c>
      <c r="AL87" s="164" t="str">
        <f t="shared" si="19"/>
        <v/>
      </c>
      <c r="AM87" s="164" t="str">
        <f t="shared" si="27"/>
        <v/>
      </c>
    </row>
    <row r="88" spans="2:39" x14ac:dyDescent="0.25">
      <c r="B88" s="173" t="s">
        <v>248</v>
      </c>
      <c r="C88" s="173" t="str">
        <f>'ACTIVIDAD 1'!$G$50</f>
        <v/>
      </c>
      <c r="D88" s="173" t="str">
        <f>'ACTIVIDAD 2'!$G$50</f>
        <v/>
      </c>
      <c r="E88" s="173" t="str">
        <f>'ACTIVIDAD 3'!$G$50</f>
        <v/>
      </c>
      <c r="F88" s="173" t="str">
        <f>'ACTIVIDAD 4'!$G$50</f>
        <v/>
      </c>
      <c r="G88" s="173" t="str">
        <f>'ACTIVIDAD 5'!$G$50</f>
        <v/>
      </c>
      <c r="H88" s="173" t="str">
        <f>'ACTIVIDAD 6'!$G$50</f>
        <v/>
      </c>
      <c r="I88" s="173" t="str">
        <f>'ACTIVIDAD 7'!$G$50</f>
        <v/>
      </c>
      <c r="J88" s="173" t="str">
        <f>'ACTIVIDAD 8'!$G$50</f>
        <v/>
      </c>
      <c r="K88" s="173" t="str">
        <f>'ACTIVIDAD 9'!$G$50</f>
        <v/>
      </c>
      <c r="L88" s="173" t="str">
        <f>'ACTIVIDAD 10'!$G$50</f>
        <v/>
      </c>
      <c r="N88" s="160" t="s">
        <v>44</v>
      </c>
      <c r="O88" s="160">
        <f>IF(O85=0,0,IF($H$82=0,0,CONCATENATE(" ",$H$82,".")))</f>
        <v>0</v>
      </c>
      <c r="P88" s="158" t="str">
        <f>$H$83</f>
        <v>DE</v>
      </c>
      <c r="Q88" s="159">
        <f>IF(P88="II",$H$118,0)</f>
        <v>0</v>
      </c>
      <c r="R88" s="159">
        <f>IF(P88="DE",$H$118,0)</f>
        <v>0</v>
      </c>
      <c r="S88" s="159">
        <f>Q88+R88</f>
        <v>0</v>
      </c>
      <c r="T88" s="160">
        <f>$H$84</f>
        <v>0</v>
      </c>
      <c r="U88" s="160">
        <f>$H$85</f>
        <v>0</v>
      </c>
      <c r="W88" s="160" t="str">
        <f t="shared" si="12"/>
        <v>SUBTAREA 6.1</v>
      </c>
      <c r="X88" s="160">
        <v>49</v>
      </c>
      <c r="Y88" s="160">
        <f t="shared" si="13"/>
        <v>0</v>
      </c>
      <c r="Z88" s="164">
        <f t="shared" si="14"/>
        <v>91</v>
      </c>
      <c r="AA88" s="164" t="str">
        <f t="shared" si="15"/>
        <v/>
      </c>
      <c r="AB88" s="164" t="str">
        <f t="shared" si="24"/>
        <v/>
      </c>
      <c r="AC88" s="164" t="str">
        <f t="shared" si="25"/>
        <v/>
      </c>
      <c r="AD88" s="165" t="str">
        <f t="shared" si="7"/>
        <v/>
      </c>
      <c r="AE88" s="166" t="str">
        <f t="shared" si="26"/>
        <v/>
      </c>
      <c r="AF88" s="166" t="str">
        <f t="shared" si="16"/>
        <v/>
      </c>
      <c r="AG88" s="166" t="str">
        <f t="shared" si="10"/>
        <v/>
      </c>
      <c r="AI88" s="164">
        <v>49</v>
      </c>
      <c r="AJ88" s="164">
        <f t="shared" si="17"/>
        <v>0</v>
      </c>
      <c r="AK88" s="164">
        <f t="shared" si="18"/>
        <v>91</v>
      </c>
      <c r="AL88" s="164" t="str">
        <f t="shared" si="19"/>
        <v/>
      </c>
      <c r="AM88" s="164" t="str">
        <f t="shared" si="27"/>
        <v/>
      </c>
    </row>
    <row r="89" spans="2:39" x14ac:dyDescent="0.25">
      <c r="B89" s="173" t="s">
        <v>249</v>
      </c>
      <c r="C89" s="173" t="str">
        <f>'ACTIVIDAD 1'!$G$51</f>
        <v/>
      </c>
      <c r="D89" s="173" t="str">
        <f>'ACTIVIDAD 2'!$G$51</f>
        <v/>
      </c>
      <c r="E89" s="173" t="str">
        <f>'ACTIVIDAD 3'!$G$51</f>
        <v/>
      </c>
      <c r="F89" s="173" t="str">
        <f>'ACTIVIDAD 4'!$G$51</f>
        <v/>
      </c>
      <c r="G89" s="173" t="str">
        <f>'ACTIVIDAD 5'!$G$51</f>
        <v/>
      </c>
      <c r="H89" s="173" t="str">
        <f>'ACTIVIDAD 6'!$G$51</f>
        <v/>
      </c>
      <c r="I89" s="173" t="str">
        <f>'ACTIVIDAD 7'!$G$51</f>
        <v/>
      </c>
      <c r="J89" s="173" t="str">
        <f>'ACTIVIDAD 8'!$G$51</f>
        <v/>
      </c>
      <c r="K89" s="173" t="str">
        <f>'ACTIVIDAD 9'!$G$51</f>
        <v/>
      </c>
      <c r="L89" s="173" t="str">
        <f>'ACTIVIDAD 10'!$G$51</f>
        <v/>
      </c>
      <c r="N89" s="160" t="s">
        <v>45</v>
      </c>
      <c r="O89" s="160">
        <f>IF(O85=0,0,IF($H$119=0,0,CONCATENATE(" ",$H$119,".")))</f>
        <v>0</v>
      </c>
      <c r="P89" s="158" t="str">
        <f>$H$120</f>
        <v>DE</v>
      </c>
      <c r="Q89" s="159">
        <f>IF(P89="II",$H$155,0)</f>
        <v>0</v>
      </c>
      <c r="R89" s="159">
        <f>IF(P89="DE",$H$155,0)</f>
        <v>0</v>
      </c>
      <c r="S89" s="159">
        <f t="shared" ref="S89:S93" si="29">Q89+R89</f>
        <v>0</v>
      </c>
      <c r="T89" s="160">
        <f>$H$121</f>
        <v>0</v>
      </c>
      <c r="U89" s="160">
        <f>$H$122</f>
        <v>0</v>
      </c>
      <c r="W89" s="160" t="str">
        <f t="shared" si="12"/>
        <v>SUBTAREA 6.2</v>
      </c>
      <c r="X89" s="160">
        <v>50</v>
      </c>
      <c r="Y89" s="160">
        <f t="shared" si="13"/>
        <v>0</v>
      </c>
      <c r="Z89" s="164">
        <f t="shared" si="14"/>
        <v>91</v>
      </c>
      <c r="AA89" s="164" t="str">
        <f t="shared" si="15"/>
        <v/>
      </c>
      <c r="AB89" s="164" t="str">
        <f t="shared" si="24"/>
        <v/>
      </c>
      <c r="AC89" s="164" t="str">
        <f t="shared" si="25"/>
        <v/>
      </c>
      <c r="AD89" s="165" t="str">
        <f t="shared" si="7"/>
        <v/>
      </c>
      <c r="AE89" s="166" t="str">
        <f t="shared" si="26"/>
        <v/>
      </c>
      <c r="AF89" s="166" t="str">
        <f t="shared" si="16"/>
        <v/>
      </c>
      <c r="AG89" s="166" t="str">
        <f t="shared" si="10"/>
        <v/>
      </c>
      <c r="AI89" s="164">
        <v>50</v>
      </c>
      <c r="AJ89" s="164">
        <f t="shared" si="17"/>
        <v>0</v>
      </c>
      <c r="AK89" s="164">
        <f t="shared" si="18"/>
        <v>91</v>
      </c>
      <c r="AL89" s="164" t="str">
        <f t="shared" si="19"/>
        <v/>
      </c>
      <c r="AM89" s="164" t="str">
        <f t="shared" si="27"/>
        <v/>
      </c>
    </row>
    <row r="90" spans="2:39" x14ac:dyDescent="0.25">
      <c r="B90" s="173" t="s">
        <v>250</v>
      </c>
      <c r="C90" s="173" t="str">
        <f>'ACTIVIDAD 1'!$G$52</f>
        <v/>
      </c>
      <c r="D90" s="173" t="str">
        <f>'ACTIVIDAD 2'!$G$52</f>
        <v/>
      </c>
      <c r="E90" s="173" t="str">
        <f>'ACTIVIDAD 3'!$G$52</f>
        <v/>
      </c>
      <c r="F90" s="173" t="str">
        <f>'ACTIVIDAD 4'!$G$52</f>
        <v/>
      </c>
      <c r="G90" s="173" t="str">
        <f>'ACTIVIDAD 5'!$G$52</f>
        <v/>
      </c>
      <c r="H90" s="173" t="str">
        <f>'ACTIVIDAD 6'!$G$52</f>
        <v/>
      </c>
      <c r="I90" s="173" t="str">
        <f>'ACTIVIDAD 7'!$G$52</f>
        <v/>
      </c>
      <c r="J90" s="173" t="str">
        <f>'ACTIVIDAD 8'!$G$52</f>
        <v/>
      </c>
      <c r="K90" s="173" t="str">
        <f>'ACTIVIDAD 9'!$G$52</f>
        <v/>
      </c>
      <c r="L90" s="173" t="str">
        <f>'ACTIVIDAD 10'!$G$52</f>
        <v/>
      </c>
      <c r="N90" s="160" t="s">
        <v>46</v>
      </c>
      <c r="O90" s="160">
        <f>IF(O85=0,0,IF($H$156=0,0,CONCATENATE(" ",$H$156,".")))</f>
        <v>0</v>
      </c>
      <c r="P90" s="158" t="str">
        <f>$H$157</f>
        <v>DE</v>
      </c>
      <c r="Q90" s="159">
        <f>IF(P90="II",$H$192,0)</f>
        <v>0</v>
      </c>
      <c r="R90" s="159">
        <f>IF(P90="DE",$H$192,0)</f>
        <v>0</v>
      </c>
      <c r="S90" s="159">
        <f t="shared" si="29"/>
        <v>0</v>
      </c>
      <c r="T90" s="160">
        <f>$H$158</f>
        <v>0</v>
      </c>
      <c r="U90" s="160">
        <f>$H$159</f>
        <v>0</v>
      </c>
      <c r="W90" s="160" t="str">
        <f t="shared" si="12"/>
        <v>SUBTAREA 6.3</v>
      </c>
      <c r="X90" s="160">
        <v>51</v>
      </c>
      <c r="Y90" s="160">
        <f t="shared" si="13"/>
        <v>0</v>
      </c>
      <c r="Z90" s="164">
        <f t="shared" si="14"/>
        <v>91</v>
      </c>
      <c r="AA90" s="164" t="str">
        <f t="shared" si="15"/>
        <v/>
      </c>
      <c r="AB90" s="164" t="str">
        <f t="shared" si="24"/>
        <v/>
      </c>
      <c r="AC90" s="164" t="str">
        <f t="shared" si="25"/>
        <v/>
      </c>
      <c r="AD90" s="165" t="str">
        <f t="shared" si="7"/>
        <v/>
      </c>
      <c r="AE90" s="166" t="str">
        <f t="shared" si="26"/>
        <v/>
      </c>
      <c r="AF90" s="166" t="str">
        <f t="shared" si="16"/>
        <v/>
      </c>
      <c r="AG90" s="166" t="str">
        <f t="shared" si="10"/>
        <v/>
      </c>
      <c r="AI90" s="164">
        <v>51</v>
      </c>
      <c r="AJ90" s="164">
        <f t="shared" si="17"/>
        <v>0</v>
      </c>
      <c r="AK90" s="164">
        <f t="shared" si="18"/>
        <v>91</v>
      </c>
      <c r="AL90" s="164" t="str">
        <f t="shared" si="19"/>
        <v/>
      </c>
      <c r="AM90" s="164" t="str">
        <f t="shared" si="27"/>
        <v/>
      </c>
    </row>
    <row r="91" spans="2:39" x14ac:dyDescent="0.25">
      <c r="B91" s="173" t="s">
        <v>251</v>
      </c>
      <c r="C91" s="173" t="str">
        <f>'ACTIVIDAD 1'!$G$53</f>
        <v/>
      </c>
      <c r="D91" s="173" t="str">
        <f>'ACTIVIDAD 2'!$G$53</f>
        <v/>
      </c>
      <c r="E91" s="173" t="str">
        <f>'ACTIVIDAD 3'!$G$53</f>
        <v/>
      </c>
      <c r="F91" s="173" t="str">
        <f>'ACTIVIDAD 4'!$G$53</f>
        <v/>
      </c>
      <c r="G91" s="173" t="str">
        <f>'ACTIVIDAD 5'!$G$53</f>
        <v/>
      </c>
      <c r="H91" s="173" t="str">
        <f>'ACTIVIDAD 6'!$G$53</f>
        <v/>
      </c>
      <c r="I91" s="173" t="str">
        <f>'ACTIVIDAD 7'!$G$53</f>
        <v/>
      </c>
      <c r="J91" s="173" t="str">
        <f>'ACTIVIDAD 8'!$G$53</f>
        <v/>
      </c>
      <c r="K91" s="173" t="str">
        <f>'ACTIVIDAD 9'!$G$53</f>
        <v/>
      </c>
      <c r="L91" s="173" t="str">
        <f>'ACTIVIDAD 10'!$G$53</f>
        <v/>
      </c>
      <c r="N91" s="160" t="s">
        <v>47</v>
      </c>
      <c r="O91" s="160">
        <f>IF(O85=0,0,IF($H$193=0,0,CONCATENATE(" ",$H$193,".")))</f>
        <v>0</v>
      </c>
      <c r="P91" s="158" t="str">
        <f>$H$194</f>
        <v>DE</v>
      </c>
      <c r="Q91" s="159">
        <f>IF(P91="II",$H$229,0)</f>
        <v>0</v>
      </c>
      <c r="R91" s="159">
        <f>IF(P91="DE",$H$229,0)</f>
        <v>0</v>
      </c>
      <c r="S91" s="159">
        <f t="shared" si="29"/>
        <v>0</v>
      </c>
      <c r="T91" s="160">
        <f>$H$195</f>
        <v>0</v>
      </c>
      <c r="U91" s="160">
        <f>$H$196</f>
        <v>0</v>
      </c>
      <c r="W91" s="160" t="str">
        <f t="shared" si="12"/>
        <v>SUBTAREA 6.4</v>
      </c>
      <c r="X91" s="160">
        <v>52</v>
      </c>
      <c r="Y91" s="160">
        <f t="shared" si="13"/>
        <v>0</v>
      </c>
      <c r="Z91" s="164">
        <f t="shared" si="14"/>
        <v>91</v>
      </c>
      <c r="AA91" s="164" t="str">
        <f t="shared" si="15"/>
        <v/>
      </c>
      <c r="AB91" s="164" t="str">
        <f t="shared" si="24"/>
        <v/>
      </c>
      <c r="AC91" s="164" t="str">
        <f t="shared" si="25"/>
        <v/>
      </c>
      <c r="AD91" s="165" t="str">
        <f t="shared" si="7"/>
        <v/>
      </c>
      <c r="AE91" s="166" t="str">
        <f t="shared" si="26"/>
        <v/>
      </c>
      <c r="AF91" s="166" t="str">
        <f t="shared" si="16"/>
        <v/>
      </c>
      <c r="AG91" s="166" t="str">
        <f t="shared" si="10"/>
        <v/>
      </c>
      <c r="AI91" s="164">
        <v>52</v>
      </c>
      <c r="AJ91" s="164">
        <f t="shared" si="17"/>
        <v>0</v>
      </c>
      <c r="AK91" s="164">
        <f t="shared" si="18"/>
        <v>91</v>
      </c>
      <c r="AL91" s="164" t="str">
        <f t="shared" si="19"/>
        <v/>
      </c>
      <c r="AM91" s="164" t="str">
        <f t="shared" si="27"/>
        <v/>
      </c>
    </row>
    <row r="92" spans="2:39" x14ac:dyDescent="0.25">
      <c r="B92" s="173" t="s">
        <v>252</v>
      </c>
      <c r="C92" s="173" t="str">
        <f>'ACTIVIDAD 1'!$G$54</f>
        <v/>
      </c>
      <c r="D92" s="173" t="str">
        <f>'ACTIVIDAD 2'!$G$54</f>
        <v/>
      </c>
      <c r="E92" s="173" t="str">
        <f>'ACTIVIDAD 3'!$G$54</f>
        <v/>
      </c>
      <c r="F92" s="173" t="str">
        <f>'ACTIVIDAD 4'!$G$54</f>
        <v/>
      </c>
      <c r="G92" s="173" t="str">
        <f>'ACTIVIDAD 5'!$G$54</f>
        <v/>
      </c>
      <c r="H92" s="173" t="str">
        <f>'ACTIVIDAD 6'!$G$54</f>
        <v/>
      </c>
      <c r="I92" s="173" t="str">
        <f>'ACTIVIDAD 7'!$G$54</f>
        <v/>
      </c>
      <c r="J92" s="173" t="str">
        <f>'ACTIVIDAD 8'!$G$54</f>
        <v/>
      </c>
      <c r="K92" s="173" t="str">
        <f>'ACTIVIDAD 9'!$G$54</f>
        <v/>
      </c>
      <c r="L92" s="173" t="str">
        <f>'ACTIVIDAD 10'!$G$54</f>
        <v/>
      </c>
      <c r="N92" s="160" t="s">
        <v>48</v>
      </c>
      <c r="O92" s="160">
        <f>IF(O85=0,0,IF($H$230=0,0,CONCATENATE(" ",$H$230,".")))</f>
        <v>0</v>
      </c>
      <c r="P92" s="158" t="str">
        <f>$H$231</f>
        <v>DE</v>
      </c>
      <c r="Q92" s="159">
        <f>IF(P92="II",$H$266,0)</f>
        <v>0</v>
      </c>
      <c r="R92" s="159">
        <f>IF(P92="DE",$H$266,0)</f>
        <v>0</v>
      </c>
      <c r="S92" s="159">
        <f t="shared" si="29"/>
        <v>0</v>
      </c>
      <c r="T92" s="160">
        <f>$H$232</f>
        <v>0</v>
      </c>
      <c r="U92" s="160">
        <f>$H$233</f>
        <v>0</v>
      </c>
      <c r="W92" s="160" t="str">
        <f t="shared" si="12"/>
        <v>SUBTAREA 6.5</v>
      </c>
      <c r="X92" s="160">
        <v>53</v>
      </c>
      <c r="Y92" s="160">
        <f t="shared" si="13"/>
        <v>0</v>
      </c>
      <c r="Z92" s="164">
        <f t="shared" si="14"/>
        <v>91</v>
      </c>
      <c r="AA92" s="164" t="str">
        <f t="shared" si="15"/>
        <v/>
      </c>
      <c r="AB92" s="164" t="str">
        <f t="shared" si="24"/>
        <v/>
      </c>
      <c r="AC92" s="164" t="str">
        <f t="shared" si="25"/>
        <v/>
      </c>
      <c r="AD92" s="165" t="str">
        <f t="shared" si="7"/>
        <v/>
      </c>
      <c r="AE92" s="166" t="str">
        <f t="shared" si="26"/>
        <v/>
      </c>
      <c r="AF92" s="166" t="str">
        <f t="shared" si="16"/>
        <v/>
      </c>
      <c r="AG92" s="166" t="str">
        <f t="shared" si="10"/>
        <v/>
      </c>
      <c r="AI92" s="164">
        <v>53</v>
      </c>
      <c r="AJ92" s="164">
        <f t="shared" si="17"/>
        <v>0</v>
      </c>
      <c r="AK92" s="164">
        <f t="shared" si="18"/>
        <v>91</v>
      </c>
      <c r="AL92" s="164" t="str">
        <f t="shared" si="19"/>
        <v/>
      </c>
      <c r="AM92" s="164" t="str">
        <f t="shared" si="27"/>
        <v/>
      </c>
    </row>
    <row r="93" spans="2:39" x14ac:dyDescent="0.25">
      <c r="B93" s="173" t="s">
        <v>253</v>
      </c>
      <c r="C93" s="173" t="str">
        <f>'ACTIVIDAD 1'!$G$55</f>
        <v/>
      </c>
      <c r="D93" s="173" t="str">
        <f>'ACTIVIDAD 2'!$G$55</f>
        <v/>
      </c>
      <c r="E93" s="173" t="str">
        <f>'ACTIVIDAD 3'!$G$55</f>
        <v/>
      </c>
      <c r="F93" s="173" t="str">
        <f>'ACTIVIDAD 4'!$G$55</f>
        <v/>
      </c>
      <c r="G93" s="173" t="str">
        <f>'ACTIVIDAD 5'!$G$55</f>
        <v/>
      </c>
      <c r="H93" s="173" t="str">
        <f>'ACTIVIDAD 6'!$G$55</f>
        <v/>
      </c>
      <c r="I93" s="173" t="str">
        <f>'ACTIVIDAD 7'!$G$55</f>
        <v/>
      </c>
      <c r="J93" s="173" t="str">
        <f>'ACTIVIDAD 8'!$G$55</f>
        <v/>
      </c>
      <c r="K93" s="173" t="str">
        <f>'ACTIVIDAD 9'!$G$55</f>
        <v/>
      </c>
      <c r="L93" s="173" t="str">
        <f>'ACTIVIDAD 10'!$G$55</f>
        <v/>
      </c>
      <c r="N93" s="160" t="str">
        <f>CONCATENATE("COSTES INDIRECTOS ACT6 (",$D$12,"%)")</f>
        <v>COSTES INDIRECTOS ACT6 (15%)</v>
      </c>
      <c r="O93" s="160">
        <f>IF(O85=0,0,IF(SUM(S88:S92)=0,0,N93))</f>
        <v>0</v>
      </c>
      <c r="Q93" s="159">
        <f>H45</f>
        <v>0</v>
      </c>
      <c r="R93" s="159">
        <f>H50</f>
        <v>0</v>
      </c>
      <c r="S93" s="159">
        <f t="shared" si="29"/>
        <v>0</v>
      </c>
      <c r="W93" s="160" t="str">
        <f t="shared" si="12"/>
        <v>COSTES INDIRECTOS ACT6 (15%)</v>
      </c>
      <c r="X93" s="160">
        <v>54</v>
      </c>
      <c r="Y93" s="160">
        <f t="shared" si="13"/>
        <v>0</v>
      </c>
      <c r="Z93" s="164">
        <f t="shared" si="14"/>
        <v>91</v>
      </c>
      <c r="AA93" s="164" t="str">
        <f t="shared" si="15"/>
        <v/>
      </c>
      <c r="AB93" s="164" t="str">
        <f t="shared" si="24"/>
        <v/>
      </c>
      <c r="AC93" s="164" t="str">
        <f t="shared" si="25"/>
        <v/>
      </c>
      <c r="AD93" s="165" t="str">
        <f t="shared" si="7"/>
        <v/>
      </c>
      <c r="AE93" s="166" t="str">
        <f t="shared" si="26"/>
        <v/>
      </c>
      <c r="AF93" s="166" t="str">
        <f t="shared" si="16"/>
        <v/>
      </c>
      <c r="AG93" s="166" t="str">
        <f t="shared" si="10"/>
        <v/>
      </c>
      <c r="AI93" s="164">
        <v>54</v>
      </c>
      <c r="AJ93" s="164">
        <f t="shared" si="17"/>
        <v>0</v>
      </c>
      <c r="AK93" s="164">
        <f t="shared" si="18"/>
        <v>91</v>
      </c>
      <c r="AL93" s="164" t="str">
        <f t="shared" si="19"/>
        <v/>
      </c>
      <c r="AM93" s="164" t="str">
        <f t="shared" si="27"/>
        <v/>
      </c>
    </row>
    <row r="94" spans="2:39" x14ac:dyDescent="0.25">
      <c r="B94" s="173" t="s">
        <v>254</v>
      </c>
      <c r="C94" s="173" t="str">
        <f>'ACTIVIDAD 1'!$G$56</f>
        <v/>
      </c>
      <c r="D94" s="173" t="str">
        <f>'ACTIVIDAD 2'!$G$56</f>
        <v/>
      </c>
      <c r="E94" s="173" t="str">
        <f>'ACTIVIDAD 3'!$G$56</f>
        <v/>
      </c>
      <c r="F94" s="173" t="str">
        <f>'ACTIVIDAD 4'!$G$56</f>
        <v/>
      </c>
      <c r="G94" s="173" t="str">
        <f>'ACTIVIDAD 5'!$G$56</f>
        <v/>
      </c>
      <c r="H94" s="173" t="str">
        <f>'ACTIVIDAD 6'!$G$56</f>
        <v/>
      </c>
      <c r="I94" s="173" t="str">
        <f>'ACTIVIDAD 7'!$G$56</f>
        <v/>
      </c>
      <c r="J94" s="173" t="str">
        <f>'ACTIVIDAD 8'!$G$56</f>
        <v/>
      </c>
      <c r="K94" s="173" t="str">
        <f>'ACTIVIDAD 9'!$G$56</f>
        <v/>
      </c>
      <c r="L94" s="173" t="str">
        <f>'ACTIVIDAD 10'!$G$56</f>
        <v/>
      </c>
      <c r="N94" s="160" t="s">
        <v>100</v>
      </c>
      <c r="O94" s="160">
        <f>$I$40</f>
        <v>0</v>
      </c>
      <c r="Q94" s="159">
        <f>I48</f>
        <v>0</v>
      </c>
      <c r="R94" s="159">
        <f>I53</f>
        <v>0</v>
      </c>
      <c r="S94" s="159">
        <f>I58</f>
        <v>0</v>
      </c>
      <c r="T94" s="160">
        <f>I41</f>
        <v>0</v>
      </c>
      <c r="U94" s="160">
        <f>I42</f>
        <v>0</v>
      </c>
      <c r="W94" s="161" t="str">
        <f t="shared" si="12"/>
        <v>ACTIVIDAD 7</v>
      </c>
      <c r="X94" s="161">
        <v>55</v>
      </c>
      <c r="Y94" s="161">
        <f t="shared" si="13"/>
        <v>0</v>
      </c>
      <c r="Z94" s="164">
        <f t="shared" si="14"/>
        <v>91</v>
      </c>
      <c r="AA94" s="164" t="str">
        <f t="shared" si="15"/>
        <v/>
      </c>
      <c r="AB94" s="164" t="str">
        <f t="shared" si="24"/>
        <v/>
      </c>
      <c r="AC94" s="164" t="str">
        <f t="shared" si="25"/>
        <v/>
      </c>
      <c r="AD94" s="165" t="str">
        <f t="shared" si="7"/>
        <v/>
      </c>
      <c r="AE94" s="166" t="str">
        <f t="shared" si="26"/>
        <v/>
      </c>
      <c r="AF94" s="166" t="str">
        <f t="shared" si="16"/>
        <v/>
      </c>
      <c r="AG94" s="166" t="str">
        <f t="shared" si="10"/>
        <v/>
      </c>
      <c r="AI94" s="164">
        <v>55</v>
      </c>
      <c r="AJ94" s="164">
        <f t="shared" si="17"/>
        <v>0</v>
      </c>
      <c r="AK94" s="164">
        <f t="shared" si="18"/>
        <v>91</v>
      </c>
      <c r="AL94" s="164" t="str">
        <f t="shared" si="19"/>
        <v/>
      </c>
      <c r="AM94" s="164" t="str">
        <f t="shared" si="27"/>
        <v/>
      </c>
    </row>
    <row r="95" spans="2:39" x14ac:dyDescent="0.25">
      <c r="B95" s="173" t="s">
        <v>255</v>
      </c>
      <c r="C95" s="173" t="str">
        <f>'ACTIVIDAD 1'!$G$57</f>
        <v/>
      </c>
      <c r="D95" s="173" t="str">
        <f>'ACTIVIDAD 2'!$G$57</f>
        <v/>
      </c>
      <c r="E95" s="173" t="str">
        <f>'ACTIVIDAD 3'!$G$57</f>
        <v/>
      </c>
      <c r="F95" s="173" t="str">
        <f>'ACTIVIDAD 4'!$G$57</f>
        <v/>
      </c>
      <c r="G95" s="173" t="str">
        <f>'ACTIVIDAD 5'!$G$57</f>
        <v/>
      </c>
      <c r="H95" s="173" t="str">
        <f>'ACTIVIDAD 6'!$G$57</f>
        <v/>
      </c>
      <c r="I95" s="173" t="str">
        <f>'ACTIVIDAD 7'!$G$57</f>
        <v/>
      </c>
      <c r="J95" s="173" t="str">
        <f>'ACTIVIDAD 8'!$G$57</f>
        <v/>
      </c>
      <c r="K95" s="173" t="str">
        <f>'ACTIVIDAD 9'!$G$57</f>
        <v/>
      </c>
      <c r="L95" s="173" t="str">
        <f>'ACTIVIDAD 10'!$G$57</f>
        <v/>
      </c>
      <c r="N95" s="160" t="s">
        <v>128</v>
      </c>
      <c r="O95" s="160">
        <f>IF(O94=0,0,IF(S95=0,0,N95))</f>
        <v>0</v>
      </c>
      <c r="Q95" s="159">
        <f>I46</f>
        <v>0</v>
      </c>
      <c r="R95" s="159">
        <f>I51</f>
        <v>0</v>
      </c>
      <c r="S95" s="159">
        <f>I56</f>
        <v>0</v>
      </c>
      <c r="W95" s="160" t="str">
        <f t="shared" si="12"/>
        <v>COLABORACIONES EXT ACT 7</v>
      </c>
      <c r="X95" s="160">
        <v>56</v>
      </c>
      <c r="Y95" s="160">
        <f t="shared" si="13"/>
        <v>0</v>
      </c>
      <c r="Z95" s="164">
        <f t="shared" si="14"/>
        <v>91</v>
      </c>
      <c r="AA95" s="164" t="str">
        <f t="shared" si="15"/>
        <v/>
      </c>
      <c r="AB95" s="164" t="str">
        <f t="shared" si="24"/>
        <v/>
      </c>
      <c r="AC95" s="164" t="str">
        <f t="shared" si="25"/>
        <v/>
      </c>
      <c r="AD95" s="165" t="str">
        <f t="shared" si="7"/>
        <v/>
      </c>
      <c r="AE95" s="166" t="str">
        <f t="shared" si="26"/>
        <v/>
      </c>
      <c r="AF95" s="166" t="str">
        <f t="shared" si="16"/>
        <v/>
      </c>
      <c r="AG95" s="166" t="str">
        <f t="shared" si="10"/>
        <v/>
      </c>
      <c r="AI95" s="164">
        <v>56</v>
      </c>
      <c r="AJ95" s="164">
        <f t="shared" si="17"/>
        <v>0</v>
      </c>
      <c r="AK95" s="164">
        <f t="shared" si="18"/>
        <v>91</v>
      </c>
      <c r="AL95" s="164" t="str">
        <f t="shared" si="19"/>
        <v/>
      </c>
      <c r="AM95" s="164" t="str">
        <f t="shared" si="27"/>
        <v/>
      </c>
    </row>
    <row r="96" spans="2:39" x14ac:dyDescent="0.25">
      <c r="B96" s="173" t="s">
        <v>256</v>
      </c>
      <c r="C96" s="173" t="str">
        <f>'ACTIVIDAD 1'!$G$58</f>
        <v/>
      </c>
      <c r="D96" s="173" t="str">
        <f>'ACTIVIDAD 2'!$G$58</f>
        <v/>
      </c>
      <c r="E96" s="173" t="str">
        <f>'ACTIVIDAD 3'!$G$58</f>
        <v/>
      </c>
      <c r="F96" s="173" t="str">
        <f>'ACTIVIDAD 4'!$G$58</f>
        <v/>
      </c>
      <c r="G96" s="173" t="str">
        <f>'ACTIVIDAD 5'!$G$58</f>
        <v/>
      </c>
      <c r="H96" s="173" t="str">
        <f>'ACTIVIDAD 6'!$G$58</f>
        <v/>
      </c>
      <c r="I96" s="173" t="str">
        <f>'ACTIVIDAD 7'!$G$58</f>
        <v/>
      </c>
      <c r="J96" s="173" t="str">
        <f>'ACTIVIDAD 8'!$G$58</f>
        <v/>
      </c>
      <c r="K96" s="173" t="str">
        <f>'ACTIVIDAD 9'!$G$58</f>
        <v/>
      </c>
      <c r="L96" s="173" t="str">
        <f>'ACTIVIDAD 10'!$G$58</f>
        <v/>
      </c>
      <c r="N96" s="160" t="s">
        <v>110</v>
      </c>
      <c r="O96" s="160">
        <f>IF(O94=0,0,IF(S96=0,0,N96))</f>
        <v>0</v>
      </c>
      <c r="Q96" s="159">
        <f>I47</f>
        <v>0</v>
      </c>
      <c r="R96" s="159">
        <f>I52</f>
        <v>0</v>
      </c>
      <c r="S96" s="159">
        <f>I57</f>
        <v>0</v>
      </c>
      <c r="W96" s="160" t="str">
        <f t="shared" si="12"/>
        <v>PATENTES ACT 7</v>
      </c>
      <c r="X96" s="160">
        <v>57</v>
      </c>
      <c r="Y96" s="160">
        <f t="shared" si="13"/>
        <v>0</v>
      </c>
      <c r="Z96" s="164">
        <f t="shared" si="14"/>
        <v>91</v>
      </c>
      <c r="AA96" s="164" t="str">
        <f t="shared" si="15"/>
        <v/>
      </c>
      <c r="AB96" s="164" t="str">
        <f t="shared" si="24"/>
        <v/>
      </c>
      <c r="AC96" s="164" t="str">
        <f t="shared" si="25"/>
        <v/>
      </c>
      <c r="AD96" s="165" t="str">
        <f t="shared" si="7"/>
        <v/>
      </c>
      <c r="AE96" s="166" t="str">
        <f t="shared" si="26"/>
        <v/>
      </c>
      <c r="AF96" s="166" t="str">
        <f t="shared" si="16"/>
        <v/>
      </c>
      <c r="AG96" s="166" t="str">
        <f t="shared" si="10"/>
        <v/>
      </c>
      <c r="AI96" s="164">
        <v>57</v>
      </c>
      <c r="AJ96" s="164">
        <f t="shared" si="17"/>
        <v>0</v>
      </c>
      <c r="AK96" s="164">
        <f t="shared" si="18"/>
        <v>91</v>
      </c>
      <c r="AL96" s="164" t="str">
        <f t="shared" si="19"/>
        <v/>
      </c>
      <c r="AM96" s="164" t="str">
        <f t="shared" si="27"/>
        <v/>
      </c>
    </row>
    <row r="97" spans="2:39" x14ac:dyDescent="0.25">
      <c r="B97" s="173" t="s">
        <v>258</v>
      </c>
      <c r="C97" s="176">
        <f>'ACTIVIDAD 1'!$I$49</f>
        <v>0</v>
      </c>
      <c r="D97" s="176">
        <f>'ACTIVIDAD 2'!$I$49</f>
        <v>0</v>
      </c>
      <c r="E97" s="176">
        <f>'ACTIVIDAD 3'!$I$49</f>
        <v>0</v>
      </c>
      <c r="F97" s="176">
        <f>'ACTIVIDAD 4'!$I$49</f>
        <v>0</v>
      </c>
      <c r="G97" s="176">
        <f>'ACTIVIDAD 5'!$I$49</f>
        <v>0</v>
      </c>
      <c r="H97" s="176">
        <f>'ACTIVIDAD 6'!$I$49</f>
        <v>0</v>
      </c>
      <c r="I97" s="176">
        <f>'ACTIVIDAD 7'!$I$49</f>
        <v>0</v>
      </c>
      <c r="J97" s="176">
        <f>'ACTIVIDAD 8'!$I$49</f>
        <v>0</v>
      </c>
      <c r="K97" s="176">
        <f>'ACTIVIDAD 9'!$I$49</f>
        <v>0</v>
      </c>
      <c r="L97" s="176">
        <f>'ACTIVIDAD 10'!$I$49</f>
        <v>0</v>
      </c>
      <c r="N97" s="160" t="s">
        <v>50</v>
      </c>
      <c r="O97" s="160">
        <f>IF(O94=0,0,IF($I$82=0,0,CONCATENATE(" ",$I$82,".")))</f>
        <v>0</v>
      </c>
      <c r="P97" s="158" t="str">
        <f>$I$83</f>
        <v>DE</v>
      </c>
      <c r="Q97" s="159">
        <f>IF(P97="II",$I$118,0)</f>
        <v>0</v>
      </c>
      <c r="R97" s="159">
        <f>IF(P97="DE",$I$118,0)</f>
        <v>0</v>
      </c>
      <c r="S97" s="159">
        <f>Q97+R97</f>
        <v>0</v>
      </c>
      <c r="T97" s="160">
        <f>$I$84</f>
        <v>0</v>
      </c>
      <c r="U97" s="160">
        <f>$I$85</f>
        <v>0</v>
      </c>
      <c r="W97" s="160" t="str">
        <f t="shared" si="12"/>
        <v>SUBTAREA 7.1</v>
      </c>
      <c r="X97" s="160">
        <v>58</v>
      </c>
      <c r="Y97" s="160">
        <f t="shared" si="13"/>
        <v>0</v>
      </c>
      <c r="Z97" s="164">
        <f t="shared" si="14"/>
        <v>91</v>
      </c>
      <c r="AA97" s="164" t="str">
        <f t="shared" si="15"/>
        <v/>
      </c>
      <c r="AB97" s="164" t="str">
        <f t="shared" si="24"/>
        <v/>
      </c>
      <c r="AC97" s="164" t="str">
        <f t="shared" si="25"/>
        <v/>
      </c>
      <c r="AD97" s="165" t="str">
        <f t="shared" si="7"/>
        <v/>
      </c>
      <c r="AE97" s="166" t="str">
        <f t="shared" si="26"/>
        <v/>
      </c>
      <c r="AF97" s="166" t="str">
        <f t="shared" si="16"/>
        <v/>
      </c>
      <c r="AG97" s="166" t="str">
        <f t="shared" si="10"/>
        <v/>
      </c>
      <c r="AI97" s="164">
        <v>58</v>
      </c>
      <c r="AJ97" s="164">
        <f t="shared" si="17"/>
        <v>0</v>
      </c>
      <c r="AK97" s="164">
        <f t="shared" si="18"/>
        <v>91</v>
      </c>
      <c r="AL97" s="164" t="str">
        <f t="shared" si="19"/>
        <v/>
      </c>
      <c r="AM97" s="164" t="str">
        <f t="shared" si="27"/>
        <v/>
      </c>
    </row>
    <row r="98" spans="2:39" x14ac:dyDescent="0.25">
      <c r="B98" s="173" t="s">
        <v>259</v>
      </c>
      <c r="C98" s="176">
        <f>'ACTIVIDAD 1'!$I$50</f>
        <v>0</v>
      </c>
      <c r="D98" s="176">
        <f>'ACTIVIDAD 2'!$I$50</f>
        <v>0</v>
      </c>
      <c r="E98" s="176">
        <f>'ACTIVIDAD 3'!$I$50</f>
        <v>0</v>
      </c>
      <c r="F98" s="176">
        <f>'ACTIVIDAD 4'!$I$50</f>
        <v>0</v>
      </c>
      <c r="G98" s="176">
        <f>'ACTIVIDAD 5'!$I$50</f>
        <v>0</v>
      </c>
      <c r="H98" s="176">
        <f>'ACTIVIDAD 6'!$I$50</f>
        <v>0</v>
      </c>
      <c r="I98" s="176">
        <f>'ACTIVIDAD 7'!$I$50</f>
        <v>0</v>
      </c>
      <c r="J98" s="176">
        <f>'ACTIVIDAD 8'!$I$50</f>
        <v>0</v>
      </c>
      <c r="K98" s="176">
        <f>'ACTIVIDAD 9'!$I$50</f>
        <v>0</v>
      </c>
      <c r="L98" s="176">
        <f>'ACTIVIDAD 10'!$I$50</f>
        <v>0</v>
      </c>
      <c r="N98" s="160" t="s">
        <v>51</v>
      </c>
      <c r="O98" s="160">
        <f>IF(O94=0,0,IF($I$119=0,0,CONCATENATE(" ",$I$119,".")))</f>
        <v>0</v>
      </c>
      <c r="P98" s="158" t="str">
        <f>$I$120</f>
        <v>DE</v>
      </c>
      <c r="Q98" s="159">
        <f>IF(P98="II",$I$155,0)</f>
        <v>0</v>
      </c>
      <c r="R98" s="159">
        <f>IF(P98="DE",$I$155,0)</f>
        <v>0</v>
      </c>
      <c r="S98" s="159">
        <f t="shared" ref="S98:S102" si="30">Q98+R98</f>
        <v>0</v>
      </c>
      <c r="T98" s="160">
        <f>$I$121</f>
        <v>0</v>
      </c>
      <c r="U98" s="160">
        <f>$I$122</f>
        <v>0</v>
      </c>
      <c r="W98" s="160" t="str">
        <f t="shared" si="12"/>
        <v>SUBTAREA 7.2</v>
      </c>
      <c r="X98" s="160">
        <v>59</v>
      </c>
      <c r="Y98" s="160">
        <f t="shared" si="13"/>
        <v>0</v>
      </c>
      <c r="Z98" s="164">
        <f t="shared" si="14"/>
        <v>91</v>
      </c>
      <c r="AA98" s="164" t="str">
        <f t="shared" si="15"/>
        <v/>
      </c>
      <c r="AB98" s="164" t="str">
        <f t="shared" si="24"/>
        <v/>
      </c>
      <c r="AC98" s="164" t="str">
        <f t="shared" si="25"/>
        <v/>
      </c>
      <c r="AD98" s="165" t="str">
        <f t="shared" si="7"/>
        <v/>
      </c>
      <c r="AE98" s="166" t="str">
        <f t="shared" si="26"/>
        <v/>
      </c>
      <c r="AF98" s="166" t="str">
        <f t="shared" si="16"/>
        <v/>
      </c>
      <c r="AG98" s="166" t="str">
        <f t="shared" si="10"/>
        <v/>
      </c>
      <c r="AI98" s="164">
        <v>59</v>
      </c>
      <c r="AJ98" s="164">
        <f t="shared" si="17"/>
        <v>0</v>
      </c>
      <c r="AK98" s="164">
        <f t="shared" si="18"/>
        <v>91</v>
      </c>
      <c r="AL98" s="164" t="str">
        <f t="shared" si="19"/>
        <v/>
      </c>
      <c r="AM98" s="164" t="str">
        <f t="shared" si="27"/>
        <v/>
      </c>
    </row>
    <row r="99" spans="2:39" x14ac:dyDescent="0.25">
      <c r="B99" s="173" t="s">
        <v>260</v>
      </c>
      <c r="C99" s="176">
        <f>'ACTIVIDAD 1'!$I$51</f>
        <v>0</v>
      </c>
      <c r="D99" s="176">
        <f>'ACTIVIDAD 2'!$I$51</f>
        <v>0</v>
      </c>
      <c r="E99" s="176">
        <f>'ACTIVIDAD 3'!$I$51</f>
        <v>0</v>
      </c>
      <c r="F99" s="176">
        <f>'ACTIVIDAD 4'!$I$51</f>
        <v>0</v>
      </c>
      <c r="G99" s="176">
        <f>'ACTIVIDAD 5'!$I$51</f>
        <v>0</v>
      </c>
      <c r="H99" s="176">
        <f>'ACTIVIDAD 6'!$I$51</f>
        <v>0</v>
      </c>
      <c r="I99" s="176">
        <f>'ACTIVIDAD 7'!$I$51</f>
        <v>0</v>
      </c>
      <c r="J99" s="176">
        <f>'ACTIVIDAD 8'!$I$51</f>
        <v>0</v>
      </c>
      <c r="K99" s="176">
        <f>'ACTIVIDAD 9'!$I$51</f>
        <v>0</v>
      </c>
      <c r="L99" s="176">
        <f>'ACTIVIDAD 10'!$I$51</f>
        <v>0</v>
      </c>
      <c r="N99" s="160" t="s">
        <v>52</v>
      </c>
      <c r="O99" s="160">
        <f>IF(O94=0,0,IF($I$156=0,0,CONCATENATE(" ",$I$156,".")))</f>
        <v>0</v>
      </c>
      <c r="P99" s="158" t="str">
        <f>$I$157</f>
        <v>DE</v>
      </c>
      <c r="Q99" s="159">
        <f>IF(P99="II",$I$192,0)</f>
        <v>0</v>
      </c>
      <c r="R99" s="159">
        <f>IF(P99="DE",$I$192,0)</f>
        <v>0</v>
      </c>
      <c r="S99" s="159">
        <f t="shared" si="30"/>
        <v>0</v>
      </c>
      <c r="T99" s="160">
        <f>$I$158</f>
        <v>0</v>
      </c>
      <c r="U99" s="160">
        <f>$I$159</f>
        <v>0</v>
      </c>
      <c r="W99" s="160" t="str">
        <f t="shared" si="12"/>
        <v>SUBTAREA 7.3</v>
      </c>
      <c r="X99" s="160">
        <v>60</v>
      </c>
      <c r="Y99" s="160">
        <f t="shared" si="13"/>
        <v>0</v>
      </c>
      <c r="Z99" s="164">
        <f t="shared" si="14"/>
        <v>91</v>
      </c>
      <c r="AA99" s="164" t="str">
        <f t="shared" si="15"/>
        <v/>
      </c>
      <c r="AB99" s="164" t="str">
        <f t="shared" si="24"/>
        <v/>
      </c>
      <c r="AC99" s="164" t="str">
        <f t="shared" si="25"/>
        <v/>
      </c>
      <c r="AD99" s="165" t="str">
        <f t="shared" si="7"/>
        <v/>
      </c>
      <c r="AE99" s="166" t="str">
        <f t="shared" si="26"/>
        <v/>
      </c>
      <c r="AF99" s="166" t="str">
        <f t="shared" si="16"/>
        <v/>
      </c>
      <c r="AG99" s="166" t="str">
        <f t="shared" si="10"/>
        <v/>
      </c>
      <c r="AI99" s="164">
        <v>60</v>
      </c>
      <c r="AJ99" s="164">
        <f t="shared" si="17"/>
        <v>0</v>
      </c>
      <c r="AK99" s="164">
        <f t="shared" si="18"/>
        <v>91</v>
      </c>
      <c r="AL99" s="164" t="str">
        <f t="shared" si="19"/>
        <v/>
      </c>
      <c r="AM99" s="164" t="str">
        <f t="shared" si="27"/>
        <v/>
      </c>
    </row>
    <row r="100" spans="2:39" x14ac:dyDescent="0.25">
      <c r="B100" s="173" t="s">
        <v>261</v>
      </c>
      <c r="C100" s="176">
        <f>'ACTIVIDAD 1'!$I$52</f>
        <v>0</v>
      </c>
      <c r="D100" s="176">
        <f>'ACTIVIDAD 2'!$I$52</f>
        <v>0</v>
      </c>
      <c r="E100" s="176">
        <f>'ACTIVIDAD 3'!$I$52</f>
        <v>0</v>
      </c>
      <c r="F100" s="176">
        <f>'ACTIVIDAD 4'!$I$52</f>
        <v>0</v>
      </c>
      <c r="G100" s="176">
        <f>'ACTIVIDAD 5'!$I$52</f>
        <v>0</v>
      </c>
      <c r="H100" s="176">
        <f>'ACTIVIDAD 6'!$I$52</f>
        <v>0</v>
      </c>
      <c r="I100" s="176">
        <f>'ACTIVIDAD 7'!$I$52</f>
        <v>0</v>
      </c>
      <c r="J100" s="176">
        <f>'ACTIVIDAD 8'!$I$52</f>
        <v>0</v>
      </c>
      <c r="K100" s="176">
        <f>'ACTIVIDAD 9'!$I$52</f>
        <v>0</v>
      </c>
      <c r="L100" s="176">
        <f>'ACTIVIDAD 10'!$I$52</f>
        <v>0</v>
      </c>
      <c r="N100" s="160" t="s">
        <v>53</v>
      </c>
      <c r="O100" s="160">
        <f>IF(O94=0,0,IF($I$193=0,0,CONCATENATE(" ",$I$193,".")))</f>
        <v>0</v>
      </c>
      <c r="P100" s="158" t="str">
        <f>$I$194</f>
        <v>DE</v>
      </c>
      <c r="Q100" s="159">
        <f>IF(P100="II",$I$229,0)</f>
        <v>0</v>
      </c>
      <c r="R100" s="159">
        <f>IF(P100="DE",$I$229,0)</f>
        <v>0</v>
      </c>
      <c r="S100" s="159">
        <f t="shared" si="30"/>
        <v>0</v>
      </c>
      <c r="T100" s="160">
        <f>$I$195</f>
        <v>0</v>
      </c>
      <c r="U100" s="160">
        <f>$I$196</f>
        <v>0</v>
      </c>
      <c r="W100" s="160" t="str">
        <f t="shared" si="12"/>
        <v>SUBTAREA 7.4</v>
      </c>
      <c r="X100" s="160">
        <v>61</v>
      </c>
      <c r="Y100" s="160">
        <f t="shared" si="13"/>
        <v>0</v>
      </c>
      <c r="Z100" s="164">
        <f t="shared" si="14"/>
        <v>91</v>
      </c>
      <c r="AA100" s="164" t="str">
        <f t="shared" si="15"/>
        <v/>
      </c>
      <c r="AB100" s="164" t="str">
        <f t="shared" si="24"/>
        <v/>
      </c>
      <c r="AC100" s="164" t="str">
        <f t="shared" si="25"/>
        <v/>
      </c>
      <c r="AD100" s="165" t="str">
        <f t="shared" si="7"/>
        <v/>
      </c>
      <c r="AE100" s="166" t="str">
        <f t="shared" si="26"/>
        <v/>
      </c>
      <c r="AF100" s="166" t="str">
        <f t="shared" si="16"/>
        <v/>
      </c>
      <c r="AG100" s="166" t="str">
        <f t="shared" si="10"/>
        <v/>
      </c>
      <c r="AI100" s="164">
        <v>61</v>
      </c>
      <c r="AJ100" s="164">
        <f t="shared" si="17"/>
        <v>0</v>
      </c>
      <c r="AK100" s="164">
        <f t="shared" si="18"/>
        <v>91</v>
      </c>
      <c r="AL100" s="164" t="str">
        <f t="shared" si="19"/>
        <v/>
      </c>
      <c r="AM100" s="164" t="str">
        <f t="shared" si="27"/>
        <v/>
      </c>
    </row>
    <row r="101" spans="2:39" x14ac:dyDescent="0.25">
      <c r="B101" s="173" t="s">
        <v>262</v>
      </c>
      <c r="C101" s="176">
        <f>'ACTIVIDAD 1'!$I$53</f>
        <v>0</v>
      </c>
      <c r="D101" s="176">
        <f>'ACTIVIDAD 2'!$I$53</f>
        <v>0</v>
      </c>
      <c r="E101" s="176">
        <f>'ACTIVIDAD 3'!$I$53</f>
        <v>0</v>
      </c>
      <c r="F101" s="176">
        <f>'ACTIVIDAD 4'!$I$53</f>
        <v>0</v>
      </c>
      <c r="G101" s="176">
        <f>'ACTIVIDAD 5'!$I$53</f>
        <v>0</v>
      </c>
      <c r="H101" s="176">
        <f>'ACTIVIDAD 6'!$I$53</f>
        <v>0</v>
      </c>
      <c r="I101" s="176">
        <f>'ACTIVIDAD 7'!$I$53</f>
        <v>0</v>
      </c>
      <c r="J101" s="176">
        <f>'ACTIVIDAD 8'!$I$53</f>
        <v>0</v>
      </c>
      <c r="K101" s="176">
        <f>'ACTIVIDAD 9'!$I$53</f>
        <v>0</v>
      </c>
      <c r="L101" s="176">
        <f>'ACTIVIDAD 10'!$I$53</f>
        <v>0</v>
      </c>
      <c r="N101" s="160" t="s">
        <v>54</v>
      </c>
      <c r="O101" s="160">
        <f>IF(O94=0,0,IF($I$230=0,0,CONCATENATE(" ",$I$230,".")))</f>
        <v>0</v>
      </c>
      <c r="P101" s="158" t="str">
        <f>$I$231</f>
        <v>DE</v>
      </c>
      <c r="Q101" s="159">
        <f>IF(P101="II",$I$266,0)</f>
        <v>0</v>
      </c>
      <c r="R101" s="159">
        <f>IF(P101="DE",$I$266,0)</f>
        <v>0</v>
      </c>
      <c r="S101" s="159">
        <f t="shared" si="30"/>
        <v>0</v>
      </c>
      <c r="T101" s="160">
        <f>$I$232</f>
        <v>0</v>
      </c>
      <c r="U101" s="160">
        <f>$I$233</f>
        <v>0</v>
      </c>
      <c r="W101" s="160" t="str">
        <f t="shared" si="12"/>
        <v>SUBTAREA 7.5</v>
      </c>
      <c r="X101" s="160">
        <v>62</v>
      </c>
      <c r="Y101" s="160">
        <f t="shared" si="13"/>
        <v>0</v>
      </c>
      <c r="Z101" s="164">
        <f t="shared" si="14"/>
        <v>91</v>
      </c>
      <c r="AA101" s="164" t="str">
        <f t="shared" si="15"/>
        <v/>
      </c>
      <c r="AB101" s="164" t="str">
        <f t="shared" si="24"/>
        <v/>
      </c>
      <c r="AC101" s="164" t="str">
        <f t="shared" si="25"/>
        <v/>
      </c>
      <c r="AD101" s="165" t="str">
        <f t="shared" si="7"/>
        <v/>
      </c>
      <c r="AE101" s="166" t="str">
        <f t="shared" si="26"/>
        <v/>
      </c>
      <c r="AF101" s="166" t="str">
        <f t="shared" si="16"/>
        <v/>
      </c>
      <c r="AG101" s="166" t="str">
        <f t="shared" si="10"/>
        <v/>
      </c>
      <c r="AI101" s="164">
        <v>62</v>
      </c>
      <c r="AJ101" s="164">
        <f t="shared" si="17"/>
        <v>0</v>
      </c>
      <c r="AK101" s="164">
        <f t="shared" si="18"/>
        <v>91</v>
      </c>
      <c r="AL101" s="164" t="str">
        <f t="shared" si="19"/>
        <v/>
      </c>
      <c r="AM101" s="164" t="str">
        <f t="shared" si="27"/>
        <v/>
      </c>
    </row>
    <row r="102" spans="2:39" x14ac:dyDescent="0.25">
      <c r="B102" s="173" t="s">
        <v>263</v>
      </c>
      <c r="C102" s="176">
        <f>'ACTIVIDAD 1'!$I$54</f>
        <v>0</v>
      </c>
      <c r="D102" s="176">
        <f>'ACTIVIDAD 2'!$I$54</f>
        <v>0</v>
      </c>
      <c r="E102" s="176">
        <f>'ACTIVIDAD 3'!$I$54</f>
        <v>0</v>
      </c>
      <c r="F102" s="176">
        <f>'ACTIVIDAD 4'!$I$54</f>
        <v>0</v>
      </c>
      <c r="G102" s="176">
        <f>'ACTIVIDAD 5'!$I$54</f>
        <v>0</v>
      </c>
      <c r="H102" s="176">
        <f>'ACTIVIDAD 6'!$I$54</f>
        <v>0</v>
      </c>
      <c r="I102" s="176">
        <f>'ACTIVIDAD 7'!$I$54</f>
        <v>0</v>
      </c>
      <c r="J102" s="176">
        <f>'ACTIVIDAD 8'!$I$54</f>
        <v>0</v>
      </c>
      <c r="K102" s="176">
        <f>'ACTIVIDAD 9'!$I$54</f>
        <v>0</v>
      </c>
      <c r="L102" s="176">
        <f>'ACTIVIDAD 10'!$I$54</f>
        <v>0</v>
      </c>
      <c r="N102" s="160" t="str">
        <f>CONCATENATE("COSTES INDIRECTOS ACT7 (",$D$12,"%)")</f>
        <v>COSTES INDIRECTOS ACT7 (15%)</v>
      </c>
      <c r="O102" s="160">
        <f>IF(O94=0,0,IF(SUM(S97:S101)=0,0,N102))</f>
        <v>0</v>
      </c>
      <c r="Q102" s="159">
        <f>I45</f>
        <v>0</v>
      </c>
      <c r="R102" s="159">
        <f>I50</f>
        <v>0</v>
      </c>
      <c r="S102" s="159">
        <f t="shared" si="30"/>
        <v>0</v>
      </c>
      <c r="W102" s="160" t="str">
        <f t="shared" si="12"/>
        <v>COSTES INDIRECTOS ACT7 (15%)</v>
      </c>
      <c r="X102" s="160">
        <v>63</v>
      </c>
      <c r="Y102" s="160">
        <f t="shared" si="13"/>
        <v>0</v>
      </c>
      <c r="Z102" s="164">
        <f t="shared" si="14"/>
        <v>91</v>
      </c>
      <c r="AA102" s="164" t="str">
        <f t="shared" si="15"/>
        <v/>
      </c>
      <c r="AB102" s="164" t="str">
        <f t="shared" si="24"/>
        <v/>
      </c>
      <c r="AC102" s="164" t="str">
        <f t="shared" si="25"/>
        <v/>
      </c>
      <c r="AD102" s="165" t="str">
        <f t="shared" si="7"/>
        <v/>
      </c>
      <c r="AE102" s="166" t="str">
        <f t="shared" si="26"/>
        <v/>
      </c>
      <c r="AF102" s="166" t="str">
        <f t="shared" si="16"/>
        <v/>
      </c>
      <c r="AG102" s="166" t="str">
        <f t="shared" si="10"/>
        <v/>
      </c>
      <c r="AI102" s="164">
        <v>63</v>
      </c>
      <c r="AJ102" s="164">
        <f t="shared" si="17"/>
        <v>0</v>
      </c>
      <c r="AK102" s="164">
        <f t="shared" si="18"/>
        <v>91</v>
      </c>
      <c r="AL102" s="164" t="str">
        <f t="shared" si="19"/>
        <v/>
      </c>
      <c r="AM102" s="164" t="str">
        <f t="shared" si="27"/>
        <v/>
      </c>
    </row>
    <row r="103" spans="2:39" x14ac:dyDescent="0.25">
      <c r="B103" s="173" t="s">
        <v>264</v>
      </c>
      <c r="C103" s="176">
        <f>'ACTIVIDAD 1'!$I$55</f>
        <v>0</v>
      </c>
      <c r="D103" s="176">
        <f>'ACTIVIDAD 2'!$I$55</f>
        <v>0</v>
      </c>
      <c r="E103" s="176">
        <f>'ACTIVIDAD 3'!$I$55</f>
        <v>0</v>
      </c>
      <c r="F103" s="176">
        <f>'ACTIVIDAD 4'!$I$55</f>
        <v>0</v>
      </c>
      <c r="G103" s="176">
        <f>'ACTIVIDAD 5'!$I$55</f>
        <v>0</v>
      </c>
      <c r="H103" s="176">
        <f>'ACTIVIDAD 6'!$I$55</f>
        <v>0</v>
      </c>
      <c r="I103" s="176">
        <f>'ACTIVIDAD 7'!$I$55</f>
        <v>0</v>
      </c>
      <c r="J103" s="176">
        <f>'ACTIVIDAD 8'!$I$55</f>
        <v>0</v>
      </c>
      <c r="K103" s="176">
        <f>'ACTIVIDAD 9'!$I$55</f>
        <v>0</v>
      </c>
      <c r="L103" s="176">
        <f>'ACTIVIDAD 10'!$I$55</f>
        <v>0</v>
      </c>
      <c r="N103" s="160" t="s">
        <v>101</v>
      </c>
      <c r="O103" s="160">
        <f>$J$40</f>
        <v>0</v>
      </c>
      <c r="Q103" s="159">
        <f>J48</f>
        <v>0</v>
      </c>
      <c r="R103" s="159">
        <f>J53</f>
        <v>0</v>
      </c>
      <c r="S103" s="159">
        <f>J58</f>
        <v>0</v>
      </c>
      <c r="T103" s="160">
        <f>J41</f>
        <v>0</v>
      </c>
      <c r="U103" s="160">
        <f>J42</f>
        <v>0</v>
      </c>
      <c r="W103" s="161" t="str">
        <f t="shared" si="12"/>
        <v>ACTIVIDAD 8</v>
      </c>
      <c r="X103" s="161">
        <v>64</v>
      </c>
      <c r="Y103" s="161">
        <f t="shared" si="13"/>
        <v>0</v>
      </c>
      <c r="Z103" s="164">
        <f t="shared" si="14"/>
        <v>91</v>
      </c>
      <c r="AA103" s="164" t="str">
        <f t="shared" si="15"/>
        <v/>
      </c>
      <c r="AB103" s="164" t="str">
        <f t="shared" si="24"/>
        <v/>
      </c>
      <c r="AC103" s="164" t="str">
        <f t="shared" si="25"/>
        <v/>
      </c>
      <c r="AD103" s="165" t="str">
        <f t="shared" si="7"/>
        <v/>
      </c>
      <c r="AE103" s="166" t="str">
        <f t="shared" si="26"/>
        <v/>
      </c>
      <c r="AF103" s="166" t="str">
        <f t="shared" si="16"/>
        <v/>
      </c>
      <c r="AG103" s="166" t="str">
        <f t="shared" si="10"/>
        <v/>
      </c>
      <c r="AI103" s="164">
        <v>64</v>
      </c>
      <c r="AJ103" s="164">
        <f t="shared" si="17"/>
        <v>0</v>
      </c>
      <c r="AK103" s="164">
        <f t="shared" si="18"/>
        <v>91</v>
      </c>
      <c r="AL103" s="164" t="str">
        <f t="shared" si="19"/>
        <v/>
      </c>
      <c r="AM103" s="164" t="str">
        <f t="shared" si="27"/>
        <v/>
      </c>
    </row>
    <row r="104" spans="2:39" x14ac:dyDescent="0.25">
      <c r="B104" s="173" t="s">
        <v>265</v>
      </c>
      <c r="C104" s="176">
        <f>'ACTIVIDAD 1'!$I$56</f>
        <v>0</v>
      </c>
      <c r="D104" s="176">
        <f>'ACTIVIDAD 2'!$I$56</f>
        <v>0</v>
      </c>
      <c r="E104" s="176">
        <f>'ACTIVIDAD 3'!$I$56</f>
        <v>0</v>
      </c>
      <c r="F104" s="176">
        <f>'ACTIVIDAD 4'!$I$56</f>
        <v>0</v>
      </c>
      <c r="G104" s="176">
        <f>'ACTIVIDAD 5'!$I$56</f>
        <v>0</v>
      </c>
      <c r="H104" s="176">
        <f>'ACTIVIDAD 6'!$I$56</f>
        <v>0</v>
      </c>
      <c r="I104" s="176">
        <f>'ACTIVIDAD 7'!$I$56</f>
        <v>0</v>
      </c>
      <c r="J104" s="176">
        <f>'ACTIVIDAD 8'!$I$56</f>
        <v>0</v>
      </c>
      <c r="K104" s="176">
        <f>'ACTIVIDAD 9'!$I$56</f>
        <v>0</v>
      </c>
      <c r="L104" s="176">
        <f>'ACTIVIDAD 10'!$I$56</f>
        <v>0</v>
      </c>
      <c r="N104" s="160" t="s">
        <v>129</v>
      </c>
      <c r="O104" s="160">
        <f>IF(O103=0,0,IF(S104=0,0,N104))</f>
        <v>0</v>
      </c>
      <c r="Q104" s="159">
        <f>J46</f>
        <v>0</v>
      </c>
      <c r="R104" s="159">
        <f>J51</f>
        <v>0</v>
      </c>
      <c r="S104" s="159">
        <f>J56</f>
        <v>0</v>
      </c>
      <c r="W104" s="160" t="str">
        <f t="shared" si="12"/>
        <v>COLABORACIONES EXT ACT 8</v>
      </c>
      <c r="X104" s="160">
        <v>65</v>
      </c>
      <c r="Y104" s="160">
        <f t="shared" si="13"/>
        <v>0</v>
      </c>
      <c r="Z104" s="164">
        <f t="shared" si="14"/>
        <v>91</v>
      </c>
      <c r="AA104" s="164" t="str">
        <f t="shared" si="15"/>
        <v/>
      </c>
      <c r="AB104" s="164" t="str">
        <f t="shared" ref="AB104:AB129" si="31">IF(AA104="","",VLOOKUP(AA104,NOMBRE_ACT,9,FALSE))</f>
        <v/>
      </c>
      <c r="AC104" s="164" t="str">
        <f t="shared" ref="AC104:AC129" si="32">IF(AA104="","",VLOOKUP(AB104,RESUMEN_FINAL,2,FALSE))</f>
        <v/>
      </c>
      <c r="AD104" s="165" t="str">
        <f t="shared" ref="AD104:AD129" si="33">IF(AA104="","",IF(LEFT(AB104,4)="Subt",VLOOKUP(AB104,RESUMEN_FINAL,3,FALSE),""))</f>
        <v/>
      </c>
      <c r="AE104" s="166" t="str">
        <f t="shared" ref="AE104:AE129" si="34">IF(AA104="","",VLOOKUP(AB104,RESUMEN_FINAL,4,FALSE))</f>
        <v/>
      </c>
      <c r="AF104" s="166" t="str">
        <f t="shared" si="16"/>
        <v/>
      </c>
      <c r="AG104" s="166" t="str">
        <f t="shared" ref="AG104:AG129" si="35">IF(AA104="","",VLOOKUP(AB104,RESUMEN_FINAL,6,FALSE))</f>
        <v/>
      </c>
      <c r="AI104" s="164">
        <v>65</v>
      </c>
      <c r="AJ104" s="164">
        <f t="shared" si="17"/>
        <v>0</v>
      </c>
      <c r="AK104" s="164">
        <f t="shared" si="18"/>
        <v>91</v>
      </c>
      <c r="AL104" s="164" t="str">
        <f t="shared" si="19"/>
        <v/>
      </c>
      <c r="AM104" s="164" t="str">
        <f t="shared" ref="AM104:AM129" si="36">IF(AL104="","",VLOOKUP(AL104,NOMBRE_ACT,9,FALSE))</f>
        <v/>
      </c>
    </row>
    <row r="105" spans="2:39" x14ac:dyDescent="0.25">
      <c r="B105" s="173" t="s">
        <v>266</v>
      </c>
      <c r="C105" s="176">
        <f>'ACTIVIDAD 1'!$I$57</f>
        <v>0</v>
      </c>
      <c r="D105" s="176">
        <f>'ACTIVIDAD 2'!$I$57</f>
        <v>0</v>
      </c>
      <c r="E105" s="176">
        <f>'ACTIVIDAD 3'!$I$57</f>
        <v>0</v>
      </c>
      <c r="F105" s="176">
        <f>'ACTIVIDAD 4'!$I$57</f>
        <v>0</v>
      </c>
      <c r="G105" s="176">
        <f>'ACTIVIDAD 5'!$I$57</f>
        <v>0</v>
      </c>
      <c r="H105" s="176">
        <f>'ACTIVIDAD 6'!$I$57</f>
        <v>0</v>
      </c>
      <c r="I105" s="176">
        <f>'ACTIVIDAD 7'!$I$57</f>
        <v>0</v>
      </c>
      <c r="J105" s="176">
        <f>'ACTIVIDAD 8'!$I$57</f>
        <v>0</v>
      </c>
      <c r="K105" s="176">
        <f>'ACTIVIDAD 9'!$I$57</f>
        <v>0</v>
      </c>
      <c r="L105" s="176">
        <f>'ACTIVIDAD 10'!$I$57</f>
        <v>0</v>
      </c>
      <c r="N105" s="160" t="s">
        <v>111</v>
      </c>
      <c r="O105" s="160">
        <f>IF(O103=0,0,IF(S105=0,0,N105))</f>
        <v>0</v>
      </c>
      <c r="Q105" s="159">
        <f>J47</f>
        <v>0</v>
      </c>
      <c r="R105" s="159">
        <f>J52</f>
        <v>0</v>
      </c>
      <c r="S105" s="159">
        <f>J57</f>
        <v>0</v>
      </c>
      <c r="W105" s="160" t="str">
        <f t="shared" ref="W105:W129" si="37">N105</f>
        <v>PATENTES ACT 8</v>
      </c>
      <c r="X105" s="160">
        <v>66</v>
      </c>
      <c r="Y105" s="160">
        <f t="shared" ref="Y105:Y129" si="38">IF(O105=0,0,O105)</f>
        <v>0</v>
      </c>
      <c r="Z105" s="164">
        <f t="shared" ref="Z105:Z129" si="39">IF(Y105=0,MAX($X$40:$X$129)+1,X105)</f>
        <v>91</v>
      </c>
      <c r="AA105" s="164" t="str">
        <f t="shared" ref="AA105:AA129" si="40">IF(ISERROR(VLOOKUP(SMALL($Z$40:$Z$129,X105),$X$40:$Y$129,2,FALSE)),"",VLOOKUP(SMALL($Z$40:$Z$129,X105),$X$40:$Y$129,2,FALSE))</f>
        <v/>
      </c>
      <c r="AB105" s="164" t="str">
        <f t="shared" si="31"/>
        <v/>
      </c>
      <c r="AC105" s="164" t="str">
        <f t="shared" si="32"/>
        <v/>
      </c>
      <c r="AD105" s="165" t="str">
        <f t="shared" si="33"/>
        <v/>
      </c>
      <c r="AE105" s="166" t="str">
        <f t="shared" si="34"/>
        <v/>
      </c>
      <c r="AF105" s="166" t="str">
        <f t="shared" ref="AF105:AF129" si="41">IF(AA105="","",VLOOKUP(AB105,RESUMEN_FINAL,5,FALSE))</f>
        <v/>
      </c>
      <c r="AG105" s="166" t="str">
        <f t="shared" si="35"/>
        <v/>
      </c>
      <c r="AI105" s="164">
        <v>66</v>
      </c>
      <c r="AJ105" s="164">
        <f t="shared" ref="AJ105:AJ129" si="42">IF(Y105=0,0,IF(LEFT(Y105,3)="COL",0,IF(LEFT(Y105,3)="PAT",0,IF(LEFT(Y105,3)="COS",0,Y105))))</f>
        <v>0</v>
      </c>
      <c r="AK105" s="164">
        <f t="shared" ref="AK105:AK129" si="43">IF(AJ105=0,MAX($AI$40:$AI$129)+1,AI105)</f>
        <v>91</v>
      </c>
      <c r="AL105" s="164" t="str">
        <f t="shared" ref="AL105:AL129" si="44">IF(ISERROR(VLOOKUP(SMALL($AK$40:$AK$129,AI105),$AI$40:$AJ$129,2,FALSE)),"",VLOOKUP(SMALL($AK$40:$AK$129,AI105),$AI$40:$AJ$129,2,FALSE))</f>
        <v/>
      </c>
      <c r="AM105" s="164" t="str">
        <f t="shared" si="36"/>
        <v/>
      </c>
    </row>
    <row r="106" spans="2:39" x14ac:dyDescent="0.25">
      <c r="B106" s="173" t="s">
        <v>257</v>
      </c>
      <c r="C106" s="176">
        <f>'ACTIVIDAD 1'!$I$58</f>
        <v>0</v>
      </c>
      <c r="D106" s="176">
        <f>'ACTIVIDAD 2'!$I$58</f>
        <v>0</v>
      </c>
      <c r="E106" s="176">
        <f>'ACTIVIDAD 3'!$I$58</f>
        <v>0</v>
      </c>
      <c r="F106" s="176">
        <f>'ACTIVIDAD 4'!$I$58</f>
        <v>0</v>
      </c>
      <c r="G106" s="176">
        <f>'ACTIVIDAD 5'!$I$58</f>
        <v>0</v>
      </c>
      <c r="H106" s="176">
        <f>'ACTIVIDAD 6'!$I$58</f>
        <v>0</v>
      </c>
      <c r="I106" s="176">
        <f>'ACTIVIDAD 7'!$I$58</f>
        <v>0</v>
      </c>
      <c r="J106" s="176">
        <f>'ACTIVIDAD 8'!$I$58</f>
        <v>0</v>
      </c>
      <c r="K106" s="176">
        <f>'ACTIVIDAD 9'!$I$58</f>
        <v>0</v>
      </c>
      <c r="L106" s="176">
        <f>'ACTIVIDAD 10'!$I$58</f>
        <v>0</v>
      </c>
      <c r="N106" s="160" t="s">
        <v>56</v>
      </c>
      <c r="O106" s="160">
        <f>IF(O103=0,0,IF($J$82=0,0,CONCATENATE(" ",$J$82,".")))</f>
        <v>0</v>
      </c>
      <c r="P106" s="158" t="str">
        <f>$J$83</f>
        <v>DE</v>
      </c>
      <c r="Q106" s="159">
        <f>IF(P106="II",$J$118,0)</f>
        <v>0</v>
      </c>
      <c r="R106" s="159">
        <f>IF(P106="DE",$J$118,0)</f>
        <v>0</v>
      </c>
      <c r="S106" s="159">
        <f>Q106+R106</f>
        <v>0</v>
      </c>
      <c r="T106" s="160">
        <f>$J$84</f>
        <v>0</v>
      </c>
      <c r="U106" s="160">
        <f>$J$85</f>
        <v>0</v>
      </c>
      <c r="W106" s="160" t="str">
        <f t="shared" si="37"/>
        <v>SUBTAREA 8.1</v>
      </c>
      <c r="X106" s="160">
        <v>67</v>
      </c>
      <c r="Y106" s="160">
        <f t="shared" si="38"/>
        <v>0</v>
      </c>
      <c r="Z106" s="164">
        <f t="shared" si="39"/>
        <v>91</v>
      </c>
      <c r="AA106" s="164" t="str">
        <f t="shared" si="40"/>
        <v/>
      </c>
      <c r="AB106" s="164" t="str">
        <f t="shared" si="31"/>
        <v/>
      </c>
      <c r="AC106" s="164" t="str">
        <f t="shared" si="32"/>
        <v/>
      </c>
      <c r="AD106" s="165" t="str">
        <f t="shared" si="33"/>
        <v/>
      </c>
      <c r="AE106" s="166" t="str">
        <f t="shared" si="34"/>
        <v/>
      </c>
      <c r="AF106" s="166" t="str">
        <f t="shared" si="41"/>
        <v/>
      </c>
      <c r="AG106" s="166" t="str">
        <f t="shared" si="35"/>
        <v/>
      </c>
      <c r="AI106" s="164">
        <v>67</v>
      </c>
      <c r="AJ106" s="164">
        <f t="shared" si="42"/>
        <v>0</v>
      </c>
      <c r="AK106" s="164">
        <f t="shared" si="43"/>
        <v>91</v>
      </c>
      <c r="AL106" s="164" t="str">
        <f t="shared" si="44"/>
        <v/>
      </c>
      <c r="AM106" s="164" t="str">
        <f t="shared" si="36"/>
        <v/>
      </c>
    </row>
    <row r="107" spans="2:39" x14ac:dyDescent="0.25">
      <c r="B107" s="173" t="s">
        <v>268</v>
      </c>
      <c r="C107" s="174" t="str">
        <f>'ACTIVIDAD 1'!$J$49</f>
        <v/>
      </c>
      <c r="D107" s="174" t="str">
        <f>'ACTIVIDAD 2'!$J$49</f>
        <v/>
      </c>
      <c r="E107" s="174" t="str">
        <f>'ACTIVIDAD 3'!$J$49</f>
        <v/>
      </c>
      <c r="F107" s="174" t="str">
        <f>'ACTIVIDAD 4'!$J$49</f>
        <v/>
      </c>
      <c r="G107" s="174" t="str">
        <f>'ACTIVIDAD 5'!$J$49</f>
        <v/>
      </c>
      <c r="H107" s="174" t="str">
        <f>'ACTIVIDAD 6'!$J$49</f>
        <v/>
      </c>
      <c r="I107" s="174" t="str">
        <f>'ACTIVIDAD 7'!$J$49</f>
        <v/>
      </c>
      <c r="J107" s="174" t="str">
        <f>'ACTIVIDAD 8'!$J$49</f>
        <v/>
      </c>
      <c r="K107" s="174" t="str">
        <f>'ACTIVIDAD 9'!$J$49</f>
        <v/>
      </c>
      <c r="L107" s="174" t="str">
        <f>'ACTIVIDAD 10'!$J$49</f>
        <v/>
      </c>
      <c r="N107" s="160" t="s">
        <v>57</v>
      </c>
      <c r="O107" s="160">
        <f>IF(O103=0,0,IF($J$119=0,0,CONCATENATE(" ",$J$119,".")))</f>
        <v>0</v>
      </c>
      <c r="P107" s="158" t="str">
        <f>$J$120</f>
        <v>DE</v>
      </c>
      <c r="Q107" s="159">
        <f>IF(P107="II",$J$155,0)</f>
        <v>0</v>
      </c>
      <c r="R107" s="159">
        <f>IF(P107="DE",$J$155,0)</f>
        <v>0</v>
      </c>
      <c r="S107" s="159">
        <f t="shared" ref="S107:S111" si="45">Q107+R107</f>
        <v>0</v>
      </c>
      <c r="T107" s="160">
        <f>$J$121</f>
        <v>0</v>
      </c>
      <c r="U107" s="160">
        <f>$J$122</f>
        <v>0</v>
      </c>
      <c r="W107" s="160" t="str">
        <f t="shared" si="37"/>
        <v>SUBTAREA 8.2</v>
      </c>
      <c r="X107" s="160">
        <v>68</v>
      </c>
      <c r="Y107" s="160">
        <f t="shared" si="38"/>
        <v>0</v>
      </c>
      <c r="Z107" s="164">
        <f t="shared" si="39"/>
        <v>91</v>
      </c>
      <c r="AA107" s="164" t="str">
        <f t="shared" si="40"/>
        <v/>
      </c>
      <c r="AB107" s="164" t="str">
        <f t="shared" si="31"/>
        <v/>
      </c>
      <c r="AC107" s="164" t="str">
        <f t="shared" si="32"/>
        <v/>
      </c>
      <c r="AD107" s="165" t="str">
        <f t="shared" si="33"/>
        <v/>
      </c>
      <c r="AE107" s="166" t="str">
        <f t="shared" si="34"/>
        <v/>
      </c>
      <c r="AF107" s="166" t="str">
        <f t="shared" si="41"/>
        <v/>
      </c>
      <c r="AG107" s="166" t="str">
        <f t="shared" si="35"/>
        <v/>
      </c>
      <c r="AI107" s="164">
        <v>68</v>
      </c>
      <c r="AJ107" s="164">
        <f t="shared" si="42"/>
        <v>0</v>
      </c>
      <c r="AK107" s="164">
        <f t="shared" si="43"/>
        <v>91</v>
      </c>
      <c r="AL107" s="164" t="str">
        <f t="shared" si="44"/>
        <v/>
      </c>
      <c r="AM107" s="164" t="str">
        <f t="shared" si="36"/>
        <v/>
      </c>
    </row>
    <row r="108" spans="2:39" x14ac:dyDescent="0.25">
      <c r="B108" s="173" t="s">
        <v>269</v>
      </c>
      <c r="C108" s="174" t="str">
        <f>'ACTIVIDAD 1'!$J$50</f>
        <v/>
      </c>
      <c r="D108" s="174" t="str">
        <f>'ACTIVIDAD 2'!$J$50</f>
        <v/>
      </c>
      <c r="E108" s="174" t="str">
        <f>'ACTIVIDAD 3'!$J$50</f>
        <v/>
      </c>
      <c r="F108" s="174" t="str">
        <f>'ACTIVIDAD 4'!$J$50</f>
        <v/>
      </c>
      <c r="G108" s="174" t="str">
        <f>'ACTIVIDAD 5'!$J$50</f>
        <v/>
      </c>
      <c r="H108" s="174" t="str">
        <f>'ACTIVIDAD 6'!$J$50</f>
        <v/>
      </c>
      <c r="I108" s="174" t="str">
        <f>'ACTIVIDAD 7'!$J$50</f>
        <v/>
      </c>
      <c r="J108" s="174" t="str">
        <f>'ACTIVIDAD 8'!$J$50</f>
        <v/>
      </c>
      <c r="K108" s="174" t="str">
        <f>'ACTIVIDAD 9'!$J$50</f>
        <v/>
      </c>
      <c r="L108" s="174" t="str">
        <f>'ACTIVIDAD 10'!$J$50</f>
        <v/>
      </c>
      <c r="N108" s="160" t="s">
        <v>58</v>
      </c>
      <c r="O108" s="160">
        <f>IF(O103=0,0,IF($J$156=0,0,CONCATENATE(" ",$J$156,".")))</f>
        <v>0</v>
      </c>
      <c r="P108" s="158" t="str">
        <f>$J$157</f>
        <v>DE</v>
      </c>
      <c r="Q108" s="159">
        <f>IF(P108="II",$J$192,0)</f>
        <v>0</v>
      </c>
      <c r="R108" s="159">
        <f>IF(P108="DE",$J$192,0)</f>
        <v>0</v>
      </c>
      <c r="S108" s="159">
        <f t="shared" si="45"/>
        <v>0</v>
      </c>
      <c r="T108" s="160">
        <f>$J$158</f>
        <v>0</v>
      </c>
      <c r="U108" s="160">
        <f>$J$159</f>
        <v>0</v>
      </c>
      <c r="W108" s="160" t="str">
        <f t="shared" si="37"/>
        <v>SUBTAREA 8.3</v>
      </c>
      <c r="X108" s="160">
        <v>69</v>
      </c>
      <c r="Y108" s="160">
        <f t="shared" si="38"/>
        <v>0</v>
      </c>
      <c r="Z108" s="164">
        <f t="shared" si="39"/>
        <v>91</v>
      </c>
      <c r="AA108" s="164" t="str">
        <f t="shared" si="40"/>
        <v/>
      </c>
      <c r="AB108" s="164" t="str">
        <f t="shared" si="31"/>
        <v/>
      </c>
      <c r="AC108" s="164" t="str">
        <f t="shared" si="32"/>
        <v/>
      </c>
      <c r="AD108" s="165" t="str">
        <f t="shared" si="33"/>
        <v/>
      </c>
      <c r="AE108" s="166" t="str">
        <f t="shared" si="34"/>
        <v/>
      </c>
      <c r="AF108" s="166" t="str">
        <f t="shared" si="41"/>
        <v/>
      </c>
      <c r="AG108" s="166" t="str">
        <f t="shared" si="35"/>
        <v/>
      </c>
      <c r="AI108" s="164">
        <v>69</v>
      </c>
      <c r="AJ108" s="164">
        <f t="shared" si="42"/>
        <v>0</v>
      </c>
      <c r="AK108" s="164">
        <f t="shared" si="43"/>
        <v>91</v>
      </c>
      <c r="AL108" s="164" t="str">
        <f t="shared" si="44"/>
        <v/>
      </c>
      <c r="AM108" s="164" t="str">
        <f t="shared" si="36"/>
        <v/>
      </c>
    </row>
    <row r="109" spans="2:39" x14ac:dyDescent="0.25">
      <c r="B109" s="173" t="s">
        <v>270</v>
      </c>
      <c r="C109" s="174" t="str">
        <f>'ACTIVIDAD 1'!$J$51</f>
        <v/>
      </c>
      <c r="D109" s="174" t="str">
        <f>'ACTIVIDAD 2'!$J$51</f>
        <v/>
      </c>
      <c r="E109" s="174" t="str">
        <f>'ACTIVIDAD 3'!$J$51</f>
        <v/>
      </c>
      <c r="F109" s="174" t="str">
        <f>'ACTIVIDAD 4'!$J$51</f>
        <v/>
      </c>
      <c r="G109" s="174" t="str">
        <f>'ACTIVIDAD 5'!$J$51</f>
        <v/>
      </c>
      <c r="H109" s="174" t="str">
        <f>'ACTIVIDAD 6'!$J$51</f>
        <v/>
      </c>
      <c r="I109" s="174" t="str">
        <f>'ACTIVIDAD 7'!$J$51</f>
        <v/>
      </c>
      <c r="J109" s="174" t="str">
        <f>'ACTIVIDAD 8'!$J$51</f>
        <v/>
      </c>
      <c r="K109" s="174" t="str">
        <f>'ACTIVIDAD 9'!$J$51</f>
        <v/>
      </c>
      <c r="L109" s="174" t="str">
        <f>'ACTIVIDAD 10'!$J$51</f>
        <v/>
      </c>
      <c r="N109" s="160" t="s">
        <v>59</v>
      </c>
      <c r="O109" s="160">
        <f>IF(O103=0,0,IF($J$193=0,0,CONCATENATE(" ",$J$193,".")))</f>
        <v>0</v>
      </c>
      <c r="P109" s="158" t="str">
        <f>$J$194</f>
        <v>DE</v>
      </c>
      <c r="Q109" s="159">
        <f>IF(P109="II",$J$229,0)</f>
        <v>0</v>
      </c>
      <c r="R109" s="159">
        <f>IF(P109="DE",$J$229,0)</f>
        <v>0</v>
      </c>
      <c r="S109" s="159">
        <f t="shared" si="45"/>
        <v>0</v>
      </c>
      <c r="T109" s="160">
        <f>$J$195</f>
        <v>0</v>
      </c>
      <c r="U109" s="160">
        <f>$J$196</f>
        <v>0</v>
      </c>
      <c r="W109" s="160" t="str">
        <f t="shared" si="37"/>
        <v>SUBTAREA 8.4</v>
      </c>
      <c r="X109" s="160">
        <v>70</v>
      </c>
      <c r="Y109" s="160">
        <f t="shared" si="38"/>
        <v>0</v>
      </c>
      <c r="Z109" s="164">
        <f t="shared" si="39"/>
        <v>91</v>
      </c>
      <c r="AA109" s="164" t="str">
        <f t="shared" si="40"/>
        <v/>
      </c>
      <c r="AB109" s="164" t="str">
        <f t="shared" si="31"/>
        <v/>
      </c>
      <c r="AC109" s="164" t="str">
        <f t="shared" si="32"/>
        <v/>
      </c>
      <c r="AD109" s="165" t="str">
        <f t="shared" si="33"/>
        <v/>
      </c>
      <c r="AE109" s="166" t="str">
        <f t="shared" si="34"/>
        <v/>
      </c>
      <c r="AF109" s="166" t="str">
        <f t="shared" si="41"/>
        <v/>
      </c>
      <c r="AG109" s="166" t="str">
        <f t="shared" si="35"/>
        <v/>
      </c>
      <c r="AI109" s="164">
        <v>70</v>
      </c>
      <c r="AJ109" s="164">
        <f t="shared" si="42"/>
        <v>0</v>
      </c>
      <c r="AK109" s="164">
        <f t="shared" si="43"/>
        <v>91</v>
      </c>
      <c r="AL109" s="164" t="str">
        <f t="shared" si="44"/>
        <v/>
      </c>
      <c r="AM109" s="164" t="str">
        <f t="shared" si="36"/>
        <v/>
      </c>
    </row>
    <row r="110" spans="2:39" x14ac:dyDescent="0.25">
      <c r="B110" s="173" t="s">
        <v>271</v>
      </c>
      <c r="C110" s="174" t="str">
        <f>'ACTIVIDAD 1'!$J$52</f>
        <v/>
      </c>
      <c r="D110" s="174" t="str">
        <f>'ACTIVIDAD 2'!$J$52</f>
        <v/>
      </c>
      <c r="E110" s="174" t="str">
        <f>'ACTIVIDAD 3'!$J$52</f>
        <v/>
      </c>
      <c r="F110" s="174" t="str">
        <f>'ACTIVIDAD 4'!$J$52</f>
        <v/>
      </c>
      <c r="G110" s="174" t="str">
        <f>'ACTIVIDAD 5'!$J$52</f>
        <v/>
      </c>
      <c r="H110" s="174" t="str">
        <f>'ACTIVIDAD 6'!$J$52</f>
        <v/>
      </c>
      <c r="I110" s="174" t="str">
        <f>'ACTIVIDAD 7'!$J$52</f>
        <v/>
      </c>
      <c r="J110" s="174" t="str">
        <f>'ACTIVIDAD 8'!$J$52</f>
        <v/>
      </c>
      <c r="K110" s="174" t="str">
        <f>'ACTIVIDAD 9'!$J$52</f>
        <v/>
      </c>
      <c r="L110" s="174" t="str">
        <f>'ACTIVIDAD 10'!$J$52</f>
        <v/>
      </c>
      <c r="N110" s="160" t="s">
        <v>60</v>
      </c>
      <c r="O110" s="160">
        <f>IF(O103=0,0,IF($J$230=0,0,CONCATENATE(" ",$J$230,".")))</f>
        <v>0</v>
      </c>
      <c r="P110" s="158" t="str">
        <f>$J$231</f>
        <v>DE</v>
      </c>
      <c r="Q110" s="159">
        <f>IF(P110="II",$J$266,0)</f>
        <v>0</v>
      </c>
      <c r="R110" s="159">
        <f>IF(P110="DE",$J$266,0)</f>
        <v>0</v>
      </c>
      <c r="S110" s="159">
        <f t="shared" si="45"/>
        <v>0</v>
      </c>
      <c r="T110" s="160">
        <f>$J$232</f>
        <v>0</v>
      </c>
      <c r="U110" s="160">
        <f>$J$233</f>
        <v>0</v>
      </c>
      <c r="W110" s="160" t="str">
        <f t="shared" si="37"/>
        <v>SUBTAREA 8.5</v>
      </c>
      <c r="X110" s="160">
        <v>71</v>
      </c>
      <c r="Y110" s="160">
        <f t="shared" si="38"/>
        <v>0</v>
      </c>
      <c r="Z110" s="164">
        <f t="shared" si="39"/>
        <v>91</v>
      </c>
      <c r="AA110" s="164" t="str">
        <f t="shared" si="40"/>
        <v/>
      </c>
      <c r="AB110" s="164" t="str">
        <f t="shared" si="31"/>
        <v/>
      </c>
      <c r="AC110" s="164" t="str">
        <f t="shared" si="32"/>
        <v/>
      </c>
      <c r="AD110" s="165" t="str">
        <f t="shared" si="33"/>
        <v/>
      </c>
      <c r="AE110" s="166" t="str">
        <f t="shared" si="34"/>
        <v/>
      </c>
      <c r="AF110" s="166" t="str">
        <f t="shared" si="41"/>
        <v/>
      </c>
      <c r="AG110" s="166" t="str">
        <f t="shared" si="35"/>
        <v/>
      </c>
      <c r="AI110" s="164">
        <v>71</v>
      </c>
      <c r="AJ110" s="164">
        <f t="shared" si="42"/>
        <v>0</v>
      </c>
      <c r="AK110" s="164">
        <f t="shared" si="43"/>
        <v>91</v>
      </c>
      <c r="AL110" s="164" t="str">
        <f t="shared" si="44"/>
        <v/>
      </c>
      <c r="AM110" s="164" t="str">
        <f t="shared" si="36"/>
        <v/>
      </c>
    </row>
    <row r="111" spans="2:39" x14ac:dyDescent="0.25">
      <c r="B111" s="173" t="s">
        <v>272</v>
      </c>
      <c r="C111" s="174" t="str">
        <f>'ACTIVIDAD 1'!$J$53</f>
        <v/>
      </c>
      <c r="D111" s="174" t="str">
        <f>'ACTIVIDAD 2'!$J$53</f>
        <v/>
      </c>
      <c r="E111" s="174" t="str">
        <f>'ACTIVIDAD 3'!$J$53</f>
        <v/>
      </c>
      <c r="F111" s="174" t="str">
        <f>'ACTIVIDAD 4'!$J$53</f>
        <v/>
      </c>
      <c r="G111" s="174" t="str">
        <f>'ACTIVIDAD 5'!$J$53</f>
        <v/>
      </c>
      <c r="H111" s="174" t="str">
        <f>'ACTIVIDAD 6'!$J$53</f>
        <v/>
      </c>
      <c r="I111" s="174" t="str">
        <f>'ACTIVIDAD 7'!$J$53</f>
        <v/>
      </c>
      <c r="J111" s="174" t="str">
        <f>'ACTIVIDAD 8'!$J$53</f>
        <v/>
      </c>
      <c r="K111" s="174" t="str">
        <f>'ACTIVIDAD 9'!$J$53</f>
        <v/>
      </c>
      <c r="L111" s="174" t="str">
        <f>'ACTIVIDAD 10'!$J$53</f>
        <v/>
      </c>
      <c r="N111" s="160" t="str">
        <f>CONCATENATE("COSTES INDIRECTOS ACT8 (",$D$12,"%)")</f>
        <v>COSTES INDIRECTOS ACT8 (15%)</v>
      </c>
      <c r="O111" s="160">
        <f>IF(O103=0,0,IF(SUM(S106:S110)=0,0,N111))</f>
        <v>0</v>
      </c>
      <c r="Q111" s="159">
        <f>J45</f>
        <v>0</v>
      </c>
      <c r="R111" s="159">
        <f>J50</f>
        <v>0</v>
      </c>
      <c r="S111" s="159">
        <f t="shared" si="45"/>
        <v>0</v>
      </c>
      <c r="W111" s="160" t="str">
        <f t="shared" si="37"/>
        <v>COSTES INDIRECTOS ACT8 (15%)</v>
      </c>
      <c r="X111" s="160">
        <v>72</v>
      </c>
      <c r="Y111" s="160">
        <f t="shared" si="38"/>
        <v>0</v>
      </c>
      <c r="Z111" s="164">
        <f t="shared" si="39"/>
        <v>91</v>
      </c>
      <c r="AA111" s="164" t="str">
        <f t="shared" si="40"/>
        <v/>
      </c>
      <c r="AB111" s="164" t="str">
        <f t="shared" si="31"/>
        <v/>
      </c>
      <c r="AC111" s="164" t="str">
        <f t="shared" si="32"/>
        <v/>
      </c>
      <c r="AD111" s="165" t="str">
        <f t="shared" si="33"/>
        <v/>
      </c>
      <c r="AE111" s="166" t="str">
        <f t="shared" si="34"/>
        <v/>
      </c>
      <c r="AF111" s="166" t="str">
        <f t="shared" si="41"/>
        <v/>
      </c>
      <c r="AG111" s="166" t="str">
        <f t="shared" si="35"/>
        <v/>
      </c>
      <c r="AI111" s="164">
        <v>72</v>
      </c>
      <c r="AJ111" s="164">
        <f t="shared" si="42"/>
        <v>0</v>
      </c>
      <c r="AK111" s="164">
        <f t="shared" si="43"/>
        <v>91</v>
      </c>
      <c r="AL111" s="164" t="str">
        <f t="shared" si="44"/>
        <v/>
      </c>
      <c r="AM111" s="164" t="str">
        <f t="shared" si="36"/>
        <v/>
      </c>
    </row>
    <row r="112" spans="2:39" x14ac:dyDescent="0.25">
      <c r="B112" s="173" t="s">
        <v>273</v>
      </c>
      <c r="C112" s="174" t="str">
        <f>'ACTIVIDAD 1'!$J$54</f>
        <v/>
      </c>
      <c r="D112" s="174" t="str">
        <f>'ACTIVIDAD 2'!$J$54</f>
        <v/>
      </c>
      <c r="E112" s="174" t="str">
        <f>'ACTIVIDAD 3'!$J$54</f>
        <v/>
      </c>
      <c r="F112" s="174" t="str">
        <f>'ACTIVIDAD 4'!$J$54</f>
        <v/>
      </c>
      <c r="G112" s="174" t="str">
        <f>'ACTIVIDAD 5'!$J$54</f>
        <v/>
      </c>
      <c r="H112" s="174" t="str">
        <f>'ACTIVIDAD 6'!$J$54</f>
        <v/>
      </c>
      <c r="I112" s="174" t="str">
        <f>'ACTIVIDAD 7'!$J$54</f>
        <v/>
      </c>
      <c r="J112" s="174" t="str">
        <f>'ACTIVIDAD 8'!$J$54</f>
        <v/>
      </c>
      <c r="K112" s="174" t="str">
        <f>'ACTIVIDAD 9'!$J$54</f>
        <v/>
      </c>
      <c r="L112" s="174" t="str">
        <f>'ACTIVIDAD 10'!$J$54</f>
        <v/>
      </c>
      <c r="N112" s="160" t="s">
        <v>102</v>
      </c>
      <c r="O112" s="160">
        <f>$K$40</f>
        <v>0</v>
      </c>
      <c r="Q112" s="159">
        <f>K48</f>
        <v>0</v>
      </c>
      <c r="R112" s="159">
        <f>K53</f>
        <v>0</v>
      </c>
      <c r="S112" s="159">
        <f>K58</f>
        <v>0</v>
      </c>
      <c r="T112" s="160">
        <f>K41</f>
        <v>0</v>
      </c>
      <c r="U112" s="160">
        <f>K42</f>
        <v>0</v>
      </c>
      <c r="W112" s="161" t="str">
        <f t="shared" si="37"/>
        <v>ACTIVIDAD 9</v>
      </c>
      <c r="X112" s="161">
        <v>73</v>
      </c>
      <c r="Y112" s="161">
        <f t="shared" si="38"/>
        <v>0</v>
      </c>
      <c r="Z112" s="164">
        <f t="shared" si="39"/>
        <v>91</v>
      </c>
      <c r="AA112" s="164" t="str">
        <f t="shared" si="40"/>
        <v/>
      </c>
      <c r="AB112" s="164" t="str">
        <f t="shared" si="31"/>
        <v/>
      </c>
      <c r="AC112" s="164" t="str">
        <f t="shared" si="32"/>
        <v/>
      </c>
      <c r="AD112" s="165" t="str">
        <f t="shared" si="33"/>
        <v/>
      </c>
      <c r="AE112" s="166" t="str">
        <f t="shared" si="34"/>
        <v/>
      </c>
      <c r="AF112" s="166" t="str">
        <f t="shared" si="41"/>
        <v/>
      </c>
      <c r="AG112" s="166" t="str">
        <f t="shared" si="35"/>
        <v/>
      </c>
      <c r="AI112" s="164">
        <v>73</v>
      </c>
      <c r="AJ112" s="164">
        <f t="shared" si="42"/>
        <v>0</v>
      </c>
      <c r="AK112" s="164">
        <f t="shared" si="43"/>
        <v>91</v>
      </c>
      <c r="AL112" s="164" t="str">
        <f t="shared" si="44"/>
        <v/>
      </c>
      <c r="AM112" s="164" t="str">
        <f t="shared" si="36"/>
        <v/>
      </c>
    </row>
    <row r="113" spans="2:39" x14ac:dyDescent="0.25">
      <c r="B113" s="173" t="s">
        <v>274</v>
      </c>
      <c r="C113" s="174" t="str">
        <f>'ACTIVIDAD 1'!$J$55</f>
        <v/>
      </c>
      <c r="D113" s="174" t="str">
        <f>'ACTIVIDAD 2'!$J$55</f>
        <v/>
      </c>
      <c r="E113" s="174" t="str">
        <f>'ACTIVIDAD 3'!$J$55</f>
        <v/>
      </c>
      <c r="F113" s="174" t="str">
        <f>'ACTIVIDAD 4'!$J$55</f>
        <v/>
      </c>
      <c r="G113" s="174" t="str">
        <f>'ACTIVIDAD 5'!$J$55</f>
        <v/>
      </c>
      <c r="H113" s="174" t="str">
        <f>'ACTIVIDAD 6'!$J$55</f>
        <v/>
      </c>
      <c r="I113" s="174" t="str">
        <f>'ACTIVIDAD 7'!$J$55</f>
        <v/>
      </c>
      <c r="J113" s="174" t="str">
        <f>'ACTIVIDAD 8'!$J$55</f>
        <v/>
      </c>
      <c r="K113" s="174" t="str">
        <f>'ACTIVIDAD 9'!$J$55</f>
        <v/>
      </c>
      <c r="L113" s="174" t="str">
        <f>'ACTIVIDAD 10'!$J$55</f>
        <v/>
      </c>
      <c r="N113" s="160" t="s">
        <v>130</v>
      </c>
      <c r="O113" s="160">
        <f>IF(O112=0,0,IF(S113=0,0,N113))</f>
        <v>0</v>
      </c>
      <c r="Q113" s="159">
        <f>K46</f>
        <v>0</v>
      </c>
      <c r="R113" s="159">
        <f>K51</f>
        <v>0</v>
      </c>
      <c r="S113" s="159">
        <f>K56</f>
        <v>0</v>
      </c>
      <c r="W113" s="160" t="str">
        <f t="shared" si="37"/>
        <v>COLABORACIONES EXT ACT 9</v>
      </c>
      <c r="X113" s="160">
        <v>74</v>
      </c>
      <c r="Y113" s="160">
        <f t="shared" si="38"/>
        <v>0</v>
      </c>
      <c r="Z113" s="164">
        <f t="shared" si="39"/>
        <v>91</v>
      </c>
      <c r="AA113" s="164" t="str">
        <f t="shared" si="40"/>
        <v/>
      </c>
      <c r="AB113" s="164" t="str">
        <f t="shared" si="31"/>
        <v/>
      </c>
      <c r="AC113" s="164" t="str">
        <f t="shared" si="32"/>
        <v/>
      </c>
      <c r="AD113" s="165" t="str">
        <f t="shared" si="33"/>
        <v/>
      </c>
      <c r="AE113" s="166" t="str">
        <f t="shared" si="34"/>
        <v/>
      </c>
      <c r="AF113" s="166" t="str">
        <f t="shared" si="41"/>
        <v/>
      </c>
      <c r="AG113" s="166" t="str">
        <f t="shared" si="35"/>
        <v/>
      </c>
      <c r="AI113" s="164">
        <v>74</v>
      </c>
      <c r="AJ113" s="164">
        <f t="shared" si="42"/>
        <v>0</v>
      </c>
      <c r="AK113" s="164">
        <f t="shared" si="43"/>
        <v>91</v>
      </c>
      <c r="AL113" s="164" t="str">
        <f t="shared" si="44"/>
        <v/>
      </c>
      <c r="AM113" s="164" t="str">
        <f t="shared" si="36"/>
        <v/>
      </c>
    </row>
    <row r="114" spans="2:39" x14ac:dyDescent="0.25">
      <c r="B114" s="173" t="s">
        <v>275</v>
      </c>
      <c r="C114" s="174" t="str">
        <f>'ACTIVIDAD 1'!$J$56</f>
        <v/>
      </c>
      <c r="D114" s="174" t="str">
        <f>'ACTIVIDAD 2'!$J$56</f>
        <v/>
      </c>
      <c r="E114" s="174" t="str">
        <f>'ACTIVIDAD 3'!$J$56</f>
        <v/>
      </c>
      <c r="F114" s="174" t="str">
        <f>'ACTIVIDAD 4'!$J$56</f>
        <v/>
      </c>
      <c r="G114" s="174" t="str">
        <f>'ACTIVIDAD 5'!$J$56</f>
        <v/>
      </c>
      <c r="H114" s="174" t="str">
        <f>'ACTIVIDAD 6'!$J$56</f>
        <v/>
      </c>
      <c r="I114" s="174" t="str">
        <f>'ACTIVIDAD 7'!$J$56</f>
        <v/>
      </c>
      <c r="J114" s="174" t="str">
        <f>'ACTIVIDAD 8'!$J$56</f>
        <v/>
      </c>
      <c r="K114" s="174" t="str">
        <f>'ACTIVIDAD 9'!$J$56</f>
        <v/>
      </c>
      <c r="L114" s="174" t="str">
        <f>'ACTIVIDAD 10'!$J$56</f>
        <v/>
      </c>
      <c r="N114" s="160" t="s">
        <v>112</v>
      </c>
      <c r="O114" s="160">
        <f>IF(O112=0,0,IF(S114=0,0,N114))</f>
        <v>0</v>
      </c>
      <c r="Q114" s="159">
        <f>K47</f>
        <v>0</v>
      </c>
      <c r="R114" s="159">
        <f>K52</f>
        <v>0</v>
      </c>
      <c r="S114" s="159">
        <f>K57</f>
        <v>0</v>
      </c>
      <c r="W114" s="160" t="str">
        <f t="shared" si="37"/>
        <v>PATENTES ACT 9</v>
      </c>
      <c r="X114" s="160">
        <v>75</v>
      </c>
      <c r="Y114" s="160">
        <f t="shared" si="38"/>
        <v>0</v>
      </c>
      <c r="Z114" s="164">
        <f t="shared" si="39"/>
        <v>91</v>
      </c>
      <c r="AA114" s="164" t="str">
        <f t="shared" si="40"/>
        <v/>
      </c>
      <c r="AB114" s="164" t="str">
        <f t="shared" si="31"/>
        <v/>
      </c>
      <c r="AC114" s="164" t="str">
        <f t="shared" si="32"/>
        <v/>
      </c>
      <c r="AD114" s="165" t="str">
        <f t="shared" si="33"/>
        <v/>
      </c>
      <c r="AE114" s="166" t="str">
        <f t="shared" si="34"/>
        <v/>
      </c>
      <c r="AF114" s="166" t="str">
        <f t="shared" si="41"/>
        <v/>
      </c>
      <c r="AG114" s="166" t="str">
        <f t="shared" si="35"/>
        <v/>
      </c>
      <c r="AI114" s="164">
        <v>75</v>
      </c>
      <c r="AJ114" s="164">
        <f t="shared" si="42"/>
        <v>0</v>
      </c>
      <c r="AK114" s="164">
        <f t="shared" si="43"/>
        <v>91</v>
      </c>
      <c r="AL114" s="164" t="str">
        <f t="shared" si="44"/>
        <v/>
      </c>
      <c r="AM114" s="164" t="str">
        <f t="shared" si="36"/>
        <v/>
      </c>
    </row>
    <row r="115" spans="2:39" x14ac:dyDescent="0.25">
      <c r="B115" s="173" t="s">
        <v>276</v>
      </c>
      <c r="C115" s="174" t="str">
        <f>'ACTIVIDAD 1'!$J$57</f>
        <v/>
      </c>
      <c r="D115" s="174" t="str">
        <f>'ACTIVIDAD 2'!$J$57</f>
        <v/>
      </c>
      <c r="E115" s="174" t="str">
        <f>'ACTIVIDAD 3'!$J$57</f>
        <v/>
      </c>
      <c r="F115" s="174" t="str">
        <f>'ACTIVIDAD 4'!$J$57</f>
        <v/>
      </c>
      <c r="G115" s="174" t="str">
        <f>'ACTIVIDAD 5'!$J$57</f>
        <v/>
      </c>
      <c r="H115" s="174" t="str">
        <f>'ACTIVIDAD 6'!$J$57</f>
        <v/>
      </c>
      <c r="I115" s="174" t="str">
        <f>'ACTIVIDAD 7'!$J$57</f>
        <v/>
      </c>
      <c r="J115" s="174" t="str">
        <f>'ACTIVIDAD 8'!$J$57</f>
        <v/>
      </c>
      <c r="K115" s="174" t="str">
        <f>'ACTIVIDAD 9'!$J$57</f>
        <v/>
      </c>
      <c r="L115" s="174" t="str">
        <f>'ACTIVIDAD 10'!$J$57</f>
        <v/>
      </c>
      <c r="N115" s="160" t="s">
        <v>63</v>
      </c>
      <c r="O115" s="160">
        <f>IF(O112=0,0,IF($K$82=0,0,CONCATENATE(" ",$K$82,".")))</f>
        <v>0</v>
      </c>
      <c r="P115" s="158" t="str">
        <f>$K$83</f>
        <v>DE</v>
      </c>
      <c r="Q115" s="159">
        <f>IF(P115="II",$K$118,0)</f>
        <v>0</v>
      </c>
      <c r="R115" s="159">
        <f>IF(P115="DE",$K$118,0)</f>
        <v>0</v>
      </c>
      <c r="S115" s="159">
        <f>Q115+R115</f>
        <v>0</v>
      </c>
      <c r="T115" s="160">
        <f>$K$84</f>
        <v>0</v>
      </c>
      <c r="U115" s="160">
        <f>$K$85</f>
        <v>0</v>
      </c>
      <c r="W115" s="160" t="str">
        <f t="shared" si="37"/>
        <v>SUBTAREA 9.1</v>
      </c>
      <c r="X115" s="160">
        <v>76</v>
      </c>
      <c r="Y115" s="160">
        <f t="shared" si="38"/>
        <v>0</v>
      </c>
      <c r="Z115" s="164">
        <f t="shared" si="39"/>
        <v>91</v>
      </c>
      <c r="AA115" s="164" t="str">
        <f t="shared" si="40"/>
        <v/>
      </c>
      <c r="AB115" s="164" t="str">
        <f t="shared" si="31"/>
        <v/>
      </c>
      <c r="AC115" s="164" t="str">
        <f t="shared" si="32"/>
        <v/>
      </c>
      <c r="AD115" s="165" t="str">
        <f t="shared" si="33"/>
        <v/>
      </c>
      <c r="AE115" s="166" t="str">
        <f t="shared" si="34"/>
        <v/>
      </c>
      <c r="AF115" s="166" t="str">
        <f t="shared" si="41"/>
        <v/>
      </c>
      <c r="AG115" s="166" t="str">
        <f t="shared" si="35"/>
        <v/>
      </c>
      <c r="AI115" s="164">
        <v>76</v>
      </c>
      <c r="AJ115" s="164">
        <f t="shared" si="42"/>
        <v>0</v>
      </c>
      <c r="AK115" s="164">
        <f t="shared" si="43"/>
        <v>91</v>
      </c>
      <c r="AL115" s="164" t="str">
        <f t="shared" si="44"/>
        <v/>
      </c>
      <c r="AM115" s="164" t="str">
        <f t="shared" si="36"/>
        <v/>
      </c>
    </row>
    <row r="116" spans="2:39" x14ac:dyDescent="0.25">
      <c r="B116" s="173" t="s">
        <v>267</v>
      </c>
      <c r="C116" s="174" t="str">
        <f>'ACTIVIDAD 1'!$J$58</f>
        <v/>
      </c>
      <c r="D116" s="174" t="str">
        <f>'ACTIVIDAD 2'!$J$58</f>
        <v/>
      </c>
      <c r="E116" s="174" t="str">
        <f>'ACTIVIDAD 3'!$J$58</f>
        <v/>
      </c>
      <c r="F116" s="174" t="str">
        <f>'ACTIVIDAD 4'!$J$58</f>
        <v/>
      </c>
      <c r="G116" s="174" t="str">
        <f>'ACTIVIDAD 5'!$J$58</f>
        <v/>
      </c>
      <c r="H116" s="174" t="str">
        <f>'ACTIVIDAD 6'!$J$58</f>
        <v/>
      </c>
      <c r="I116" s="174" t="str">
        <f>'ACTIVIDAD 7'!$J$58</f>
        <v/>
      </c>
      <c r="J116" s="174" t="str">
        <f>'ACTIVIDAD 8'!$J$58</f>
        <v/>
      </c>
      <c r="K116" s="174" t="str">
        <f>'ACTIVIDAD 9'!$J$58</f>
        <v/>
      </c>
      <c r="L116" s="174" t="str">
        <f>'ACTIVIDAD 10'!$J$58</f>
        <v/>
      </c>
      <c r="N116" s="160" t="s">
        <v>64</v>
      </c>
      <c r="O116" s="160">
        <f>IF(O112=0,0,IF($K$119=0,0,CONCATENATE(" ",$K$119,".")))</f>
        <v>0</v>
      </c>
      <c r="P116" s="158" t="str">
        <f>$K$120</f>
        <v>DE</v>
      </c>
      <c r="Q116" s="159">
        <f>IF(P116="II",$K$155,0)</f>
        <v>0</v>
      </c>
      <c r="R116" s="159">
        <f>IF(P116="DE",$K$155,0)</f>
        <v>0</v>
      </c>
      <c r="S116" s="159">
        <f t="shared" ref="S116:S120" si="46">Q116+R116</f>
        <v>0</v>
      </c>
      <c r="T116" s="160">
        <f>$K$121</f>
        <v>0</v>
      </c>
      <c r="U116" s="160">
        <f>$K$122</f>
        <v>0</v>
      </c>
      <c r="W116" s="160" t="str">
        <f t="shared" si="37"/>
        <v>SUBTAREA 9.2</v>
      </c>
      <c r="X116" s="160">
        <v>77</v>
      </c>
      <c r="Y116" s="160">
        <f t="shared" si="38"/>
        <v>0</v>
      </c>
      <c r="Z116" s="164">
        <f t="shared" si="39"/>
        <v>91</v>
      </c>
      <c r="AA116" s="164" t="str">
        <f t="shared" si="40"/>
        <v/>
      </c>
      <c r="AB116" s="164" t="str">
        <f t="shared" si="31"/>
        <v/>
      </c>
      <c r="AC116" s="164" t="str">
        <f t="shared" si="32"/>
        <v/>
      </c>
      <c r="AD116" s="165" t="str">
        <f t="shared" si="33"/>
        <v/>
      </c>
      <c r="AE116" s="166" t="str">
        <f t="shared" si="34"/>
        <v/>
      </c>
      <c r="AF116" s="166" t="str">
        <f t="shared" si="41"/>
        <v/>
      </c>
      <c r="AG116" s="166" t="str">
        <f t="shared" si="35"/>
        <v/>
      </c>
      <c r="AI116" s="164">
        <v>77</v>
      </c>
      <c r="AJ116" s="164">
        <f t="shared" si="42"/>
        <v>0</v>
      </c>
      <c r="AK116" s="164">
        <f t="shared" si="43"/>
        <v>91</v>
      </c>
      <c r="AL116" s="164" t="str">
        <f t="shared" si="44"/>
        <v/>
      </c>
      <c r="AM116" s="164" t="str">
        <f t="shared" si="36"/>
        <v/>
      </c>
    </row>
    <row r="117" spans="2:39" x14ac:dyDescent="0.25">
      <c r="B117" s="173" t="s">
        <v>397</v>
      </c>
      <c r="C117" s="174">
        <f>'ACTIVIDAD 1'!$I$59</f>
        <v>0</v>
      </c>
      <c r="D117" s="174">
        <f>'ACTIVIDAD 2'!$I$59</f>
        <v>0</v>
      </c>
      <c r="E117" s="174">
        <f>'ACTIVIDAD 3'!$I$59</f>
        <v>0</v>
      </c>
      <c r="F117" s="174">
        <f>'ACTIVIDAD 4'!$I$59</f>
        <v>0</v>
      </c>
      <c r="G117" s="174">
        <f>'ACTIVIDAD 5'!$I$59</f>
        <v>0</v>
      </c>
      <c r="H117" s="174">
        <f>'ACTIVIDAD 6'!$I$59</f>
        <v>0</v>
      </c>
      <c r="I117" s="174">
        <f>'ACTIVIDAD 7'!$I$59</f>
        <v>0</v>
      </c>
      <c r="J117" s="174">
        <f>'ACTIVIDAD 8'!$I$59</f>
        <v>0</v>
      </c>
      <c r="K117" s="174">
        <f>'ACTIVIDAD 9'!$I$59</f>
        <v>0</v>
      </c>
      <c r="L117" s="174">
        <f>'ACTIVIDAD 10'!$I$59</f>
        <v>0</v>
      </c>
      <c r="N117" s="160" t="s">
        <v>65</v>
      </c>
      <c r="O117" s="160">
        <f>IF(O112=0,0,IF($K$156=0,0,CONCATENATE(" ",$K$156,".")))</f>
        <v>0</v>
      </c>
      <c r="P117" s="158" t="str">
        <f>$K$157</f>
        <v>DE</v>
      </c>
      <c r="Q117" s="159">
        <f>IF(P117="II",$K$192,0)</f>
        <v>0</v>
      </c>
      <c r="R117" s="159">
        <f>IF(P117="DE",$K$192,0)</f>
        <v>0</v>
      </c>
      <c r="S117" s="159">
        <f t="shared" si="46"/>
        <v>0</v>
      </c>
      <c r="T117" s="160">
        <f>$K$158</f>
        <v>0</v>
      </c>
      <c r="U117" s="160">
        <f>$K$159</f>
        <v>0</v>
      </c>
      <c r="W117" s="160" t="str">
        <f t="shared" si="37"/>
        <v>SUBTAREA 9.3</v>
      </c>
      <c r="X117" s="160">
        <v>78</v>
      </c>
      <c r="Y117" s="160">
        <f t="shared" si="38"/>
        <v>0</v>
      </c>
      <c r="Z117" s="164">
        <f t="shared" si="39"/>
        <v>91</v>
      </c>
      <c r="AA117" s="164" t="str">
        <f t="shared" si="40"/>
        <v/>
      </c>
      <c r="AB117" s="164" t="str">
        <f t="shared" si="31"/>
        <v/>
      </c>
      <c r="AC117" s="164" t="str">
        <f t="shared" si="32"/>
        <v/>
      </c>
      <c r="AD117" s="165" t="str">
        <f t="shared" si="33"/>
        <v/>
      </c>
      <c r="AE117" s="166" t="str">
        <f t="shared" si="34"/>
        <v/>
      </c>
      <c r="AF117" s="166" t="str">
        <f t="shared" si="41"/>
        <v/>
      </c>
      <c r="AG117" s="166" t="str">
        <f t="shared" si="35"/>
        <v/>
      </c>
      <c r="AI117" s="164">
        <v>78</v>
      </c>
      <c r="AJ117" s="164">
        <f t="shared" si="42"/>
        <v>0</v>
      </c>
      <c r="AK117" s="164">
        <f t="shared" si="43"/>
        <v>91</v>
      </c>
      <c r="AL117" s="164" t="str">
        <f t="shared" si="44"/>
        <v/>
      </c>
      <c r="AM117" s="164" t="str">
        <f t="shared" si="36"/>
        <v/>
      </c>
    </row>
    <row r="118" spans="2:39" x14ac:dyDescent="0.25">
      <c r="B118" s="173" t="s">
        <v>398</v>
      </c>
      <c r="C118" s="174">
        <f>'ACTIVIDAD 1'!$J$59</f>
        <v>0</v>
      </c>
      <c r="D118" s="174">
        <f>'ACTIVIDAD 2'!$J$59</f>
        <v>0</v>
      </c>
      <c r="E118" s="174">
        <f>'ACTIVIDAD 3'!$J$59</f>
        <v>0</v>
      </c>
      <c r="F118" s="174">
        <f>'ACTIVIDAD 4'!$J$59</f>
        <v>0</v>
      </c>
      <c r="G118" s="174">
        <f>'ACTIVIDAD 5'!$J$59</f>
        <v>0</v>
      </c>
      <c r="H118" s="174">
        <f>'ACTIVIDAD 6'!$J$59</f>
        <v>0</v>
      </c>
      <c r="I118" s="174">
        <f>'ACTIVIDAD 7'!$J$59</f>
        <v>0</v>
      </c>
      <c r="J118" s="174">
        <f>'ACTIVIDAD 8'!$J$59</f>
        <v>0</v>
      </c>
      <c r="K118" s="174">
        <f>'ACTIVIDAD 9'!$J$59</f>
        <v>0</v>
      </c>
      <c r="L118" s="174">
        <f>'ACTIVIDAD 10'!$J$59</f>
        <v>0</v>
      </c>
      <c r="N118" s="160" t="s">
        <v>66</v>
      </c>
      <c r="O118" s="160">
        <f>IF(O112=0,0,IF($K$193=0,0,CONCATENATE(" ",$K$193,".")))</f>
        <v>0</v>
      </c>
      <c r="P118" s="158" t="str">
        <f>$K$194</f>
        <v>DE</v>
      </c>
      <c r="Q118" s="159">
        <f>IF(P118="II",$K$229,0)</f>
        <v>0</v>
      </c>
      <c r="R118" s="159">
        <f>IF(P118="DE",$K$229,0)</f>
        <v>0</v>
      </c>
      <c r="S118" s="159">
        <f t="shared" si="46"/>
        <v>0</v>
      </c>
      <c r="T118" s="160">
        <f>$K$195</f>
        <v>0</v>
      </c>
      <c r="U118" s="160">
        <f>$K$196</f>
        <v>0</v>
      </c>
      <c r="W118" s="160" t="str">
        <f t="shared" si="37"/>
        <v>SUBTAREA 9.4</v>
      </c>
      <c r="X118" s="160">
        <v>79</v>
      </c>
      <c r="Y118" s="160">
        <f t="shared" si="38"/>
        <v>0</v>
      </c>
      <c r="Z118" s="164">
        <f t="shared" si="39"/>
        <v>91</v>
      </c>
      <c r="AA118" s="164" t="str">
        <f t="shared" si="40"/>
        <v/>
      </c>
      <c r="AB118" s="164" t="str">
        <f t="shared" si="31"/>
        <v/>
      </c>
      <c r="AC118" s="164" t="str">
        <f t="shared" si="32"/>
        <v/>
      </c>
      <c r="AD118" s="165" t="str">
        <f t="shared" si="33"/>
        <v/>
      </c>
      <c r="AE118" s="166" t="str">
        <f t="shared" si="34"/>
        <v/>
      </c>
      <c r="AF118" s="166" t="str">
        <f t="shared" si="41"/>
        <v/>
      </c>
      <c r="AG118" s="166" t="str">
        <f t="shared" si="35"/>
        <v/>
      </c>
      <c r="AI118" s="164">
        <v>79</v>
      </c>
      <c r="AJ118" s="164">
        <f t="shared" si="42"/>
        <v>0</v>
      </c>
      <c r="AK118" s="164">
        <f t="shared" si="43"/>
        <v>91</v>
      </c>
      <c r="AL118" s="164" t="str">
        <f t="shared" si="44"/>
        <v/>
      </c>
      <c r="AM118" s="164" t="str">
        <f t="shared" si="36"/>
        <v/>
      </c>
    </row>
    <row r="119" spans="2:39" x14ac:dyDescent="0.25">
      <c r="B119" s="175" t="s">
        <v>93</v>
      </c>
      <c r="C119" s="173">
        <f>'ACTIVIDAD 1'!$D$67</f>
        <v>0</v>
      </c>
      <c r="D119" s="173">
        <f>'ACTIVIDAD 2'!$D$67</f>
        <v>0</v>
      </c>
      <c r="E119" s="173">
        <f>'ACTIVIDAD 3'!$D$67</f>
        <v>0</v>
      </c>
      <c r="F119" s="173">
        <f>'ACTIVIDAD 4'!$D$67</f>
        <v>0</v>
      </c>
      <c r="G119" s="173">
        <f>'ACTIVIDAD 5'!$D$67</f>
        <v>0</v>
      </c>
      <c r="H119" s="173">
        <f>'ACTIVIDAD 6'!$D$67</f>
        <v>0</v>
      </c>
      <c r="I119" s="173">
        <f>'ACTIVIDAD 7'!$D$67</f>
        <v>0</v>
      </c>
      <c r="J119" s="173">
        <f>'ACTIVIDAD 8'!$D$67</f>
        <v>0</v>
      </c>
      <c r="K119" s="173">
        <f>'ACTIVIDAD 9'!$D$67</f>
        <v>0</v>
      </c>
      <c r="L119" s="173">
        <f>'ACTIVIDAD 10'!$D$67</f>
        <v>0</v>
      </c>
      <c r="N119" s="160" t="s">
        <v>67</v>
      </c>
      <c r="O119" s="160">
        <f>IF(O112=0,0,IF($K$230=0,0,CONCATENATE(" ",$K$230,".")))</f>
        <v>0</v>
      </c>
      <c r="P119" s="158" t="str">
        <f>$K$231</f>
        <v>DE</v>
      </c>
      <c r="Q119" s="159">
        <f>IF(P119="II",$K$266,0)</f>
        <v>0</v>
      </c>
      <c r="R119" s="159">
        <f>IF(P119="DE",$K$266,0)</f>
        <v>0</v>
      </c>
      <c r="S119" s="159">
        <f t="shared" si="46"/>
        <v>0</v>
      </c>
      <c r="T119" s="160">
        <f>$K$232</f>
        <v>0</v>
      </c>
      <c r="U119" s="160">
        <f>$K$233</f>
        <v>0</v>
      </c>
      <c r="W119" s="160" t="str">
        <f t="shared" si="37"/>
        <v>SUBTAREA 9.5</v>
      </c>
      <c r="X119" s="160">
        <v>80</v>
      </c>
      <c r="Y119" s="160">
        <f t="shared" si="38"/>
        <v>0</v>
      </c>
      <c r="Z119" s="164">
        <f t="shared" si="39"/>
        <v>91</v>
      </c>
      <c r="AA119" s="164" t="str">
        <f t="shared" si="40"/>
        <v/>
      </c>
      <c r="AB119" s="164" t="str">
        <f t="shared" si="31"/>
        <v/>
      </c>
      <c r="AC119" s="164" t="str">
        <f t="shared" si="32"/>
        <v/>
      </c>
      <c r="AD119" s="165" t="str">
        <f t="shared" si="33"/>
        <v/>
      </c>
      <c r="AE119" s="166" t="str">
        <f t="shared" si="34"/>
        <v/>
      </c>
      <c r="AF119" s="166" t="str">
        <f t="shared" si="41"/>
        <v/>
      </c>
      <c r="AG119" s="166" t="str">
        <f t="shared" si="35"/>
        <v/>
      </c>
      <c r="AI119" s="164">
        <v>80</v>
      </c>
      <c r="AJ119" s="164">
        <f t="shared" si="42"/>
        <v>0</v>
      </c>
      <c r="AK119" s="164">
        <f t="shared" si="43"/>
        <v>91</v>
      </c>
      <c r="AL119" s="164" t="str">
        <f t="shared" si="44"/>
        <v/>
      </c>
      <c r="AM119" s="164" t="str">
        <f t="shared" si="36"/>
        <v/>
      </c>
    </row>
    <row r="120" spans="2:39" x14ac:dyDescent="0.25">
      <c r="B120" s="173" t="s">
        <v>118</v>
      </c>
      <c r="C120" s="173" t="str">
        <f>'ACTIVIDAD 1'!$N$68</f>
        <v>DE</v>
      </c>
      <c r="D120" s="173" t="str">
        <f>'ACTIVIDAD 2'!$N$68</f>
        <v>DE</v>
      </c>
      <c r="E120" s="173" t="str">
        <f>'ACTIVIDAD 3'!$N$68</f>
        <v>DE</v>
      </c>
      <c r="F120" s="173" t="str">
        <f>'ACTIVIDAD 4'!$N$68</f>
        <v>DE</v>
      </c>
      <c r="G120" s="173" t="str">
        <f>'ACTIVIDAD 5'!$N$68</f>
        <v>DE</v>
      </c>
      <c r="H120" s="173" t="str">
        <f>'ACTIVIDAD 6'!$N$68</f>
        <v>DE</v>
      </c>
      <c r="I120" s="173" t="str">
        <f>'ACTIVIDAD 7'!$N$68</f>
        <v>DE</v>
      </c>
      <c r="J120" s="173" t="str">
        <f>'ACTIVIDAD 8'!$N$68</f>
        <v>DE</v>
      </c>
      <c r="K120" s="173" t="str">
        <f>'ACTIVIDAD 9'!$N$68</f>
        <v>DE</v>
      </c>
      <c r="L120" s="173" t="str">
        <f>'ACTIVIDAD 10'!$N$68</f>
        <v>DE</v>
      </c>
      <c r="N120" s="160" t="str">
        <f>CONCATENATE("COSTES INDIRECTOS ACT9 (",$D$12,"%)")</f>
        <v>COSTES INDIRECTOS ACT9 (15%)</v>
      </c>
      <c r="O120" s="160">
        <f>IF(O112=0,0,IF(SUM(S115:S119)=0,0,N120))</f>
        <v>0</v>
      </c>
      <c r="Q120" s="159">
        <f>K45</f>
        <v>0</v>
      </c>
      <c r="R120" s="159">
        <f>K50</f>
        <v>0</v>
      </c>
      <c r="S120" s="159">
        <f t="shared" si="46"/>
        <v>0</v>
      </c>
      <c r="W120" s="160" t="str">
        <f t="shared" si="37"/>
        <v>COSTES INDIRECTOS ACT9 (15%)</v>
      </c>
      <c r="X120" s="160">
        <v>81</v>
      </c>
      <c r="Y120" s="160">
        <f t="shared" si="38"/>
        <v>0</v>
      </c>
      <c r="Z120" s="164">
        <f t="shared" si="39"/>
        <v>91</v>
      </c>
      <c r="AA120" s="164" t="str">
        <f t="shared" si="40"/>
        <v/>
      </c>
      <c r="AB120" s="164" t="str">
        <f t="shared" si="31"/>
        <v/>
      </c>
      <c r="AC120" s="164" t="str">
        <f t="shared" si="32"/>
        <v/>
      </c>
      <c r="AD120" s="165" t="str">
        <f t="shared" si="33"/>
        <v/>
      </c>
      <c r="AE120" s="166" t="str">
        <f t="shared" si="34"/>
        <v/>
      </c>
      <c r="AF120" s="166" t="str">
        <f t="shared" si="41"/>
        <v/>
      </c>
      <c r="AG120" s="166" t="str">
        <f t="shared" si="35"/>
        <v/>
      </c>
      <c r="AI120" s="164">
        <v>81</v>
      </c>
      <c r="AJ120" s="164">
        <f t="shared" si="42"/>
        <v>0</v>
      </c>
      <c r="AK120" s="164">
        <f t="shared" si="43"/>
        <v>91</v>
      </c>
      <c r="AL120" s="164" t="str">
        <f t="shared" si="44"/>
        <v/>
      </c>
      <c r="AM120" s="164" t="str">
        <f t="shared" si="36"/>
        <v/>
      </c>
    </row>
    <row r="121" spans="2:39" x14ac:dyDescent="0.25">
      <c r="B121" s="173" t="s">
        <v>79</v>
      </c>
      <c r="C121" s="173">
        <f>'ACTIVIDAD 1'!$H$71</f>
        <v>0</v>
      </c>
      <c r="D121" s="173">
        <f>'ACTIVIDAD 2'!$H$71</f>
        <v>0</v>
      </c>
      <c r="E121" s="173">
        <f>'ACTIVIDAD 3'!$H$71</f>
        <v>0</v>
      </c>
      <c r="F121" s="173">
        <f>'ACTIVIDAD 4'!$H$71</f>
        <v>0</v>
      </c>
      <c r="G121" s="173">
        <f>'ACTIVIDAD 5'!$H$71</f>
        <v>0</v>
      </c>
      <c r="H121" s="173">
        <f>'ACTIVIDAD 6'!$H$71</f>
        <v>0</v>
      </c>
      <c r="I121" s="173">
        <f>'ACTIVIDAD 7'!$H$71</f>
        <v>0</v>
      </c>
      <c r="J121" s="173">
        <f>'ACTIVIDAD 8'!$H$71</f>
        <v>0</v>
      </c>
      <c r="K121" s="173">
        <f>'ACTIVIDAD 9'!$H$71</f>
        <v>0</v>
      </c>
      <c r="L121" s="173">
        <f>'ACTIVIDAD 10'!$H$71</f>
        <v>0</v>
      </c>
      <c r="N121" s="160" t="s">
        <v>103</v>
      </c>
      <c r="O121" s="160">
        <f>$L$40</f>
        <v>0</v>
      </c>
      <c r="Q121" s="159">
        <f>L48</f>
        <v>0</v>
      </c>
      <c r="R121" s="159">
        <f>L53</f>
        <v>0</v>
      </c>
      <c r="S121" s="159">
        <f>L58</f>
        <v>0</v>
      </c>
      <c r="T121" s="160">
        <f>L41</f>
        <v>0</v>
      </c>
      <c r="U121" s="160">
        <f>L42</f>
        <v>0</v>
      </c>
      <c r="W121" s="161" t="str">
        <f t="shared" si="37"/>
        <v>ACTIVIDAD 10</v>
      </c>
      <c r="X121" s="161">
        <v>82</v>
      </c>
      <c r="Y121" s="161">
        <f t="shared" si="38"/>
        <v>0</v>
      </c>
      <c r="Z121" s="164">
        <f t="shared" si="39"/>
        <v>91</v>
      </c>
      <c r="AA121" s="164" t="str">
        <f t="shared" si="40"/>
        <v/>
      </c>
      <c r="AB121" s="164" t="str">
        <f t="shared" si="31"/>
        <v/>
      </c>
      <c r="AC121" s="164" t="str">
        <f t="shared" si="32"/>
        <v/>
      </c>
      <c r="AD121" s="165" t="str">
        <f t="shared" si="33"/>
        <v/>
      </c>
      <c r="AE121" s="166" t="str">
        <f t="shared" si="34"/>
        <v/>
      </c>
      <c r="AF121" s="166" t="str">
        <f t="shared" si="41"/>
        <v/>
      </c>
      <c r="AG121" s="166" t="str">
        <f t="shared" si="35"/>
        <v/>
      </c>
      <c r="AI121" s="164">
        <v>82</v>
      </c>
      <c r="AJ121" s="164">
        <f t="shared" si="42"/>
        <v>0</v>
      </c>
      <c r="AK121" s="164">
        <f t="shared" si="43"/>
        <v>91</v>
      </c>
      <c r="AL121" s="164" t="str">
        <f t="shared" si="44"/>
        <v/>
      </c>
      <c r="AM121" s="164" t="str">
        <f t="shared" si="36"/>
        <v/>
      </c>
    </row>
    <row r="122" spans="2:39" x14ac:dyDescent="0.25">
      <c r="B122" s="173" t="s">
        <v>86</v>
      </c>
      <c r="C122" s="173">
        <f>'ACTIVIDAD 1'!$H$72</f>
        <v>0</v>
      </c>
      <c r="D122" s="173">
        <f>'ACTIVIDAD 2'!$H$72</f>
        <v>0</v>
      </c>
      <c r="E122" s="173">
        <f>'ACTIVIDAD 3'!$H$72</f>
        <v>0</v>
      </c>
      <c r="F122" s="173">
        <f>'ACTIVIDAD 4'!$H$72</f>
        <v>0</v>
      </c>
      <c r="G122" s="173">
        <f>'ACTIVIDAD 5'!$H$72</f>
        <v>0</v>
      </c>
      <c r="H122" s="173">
        <f>'ACTIVIDAD 6'!$H$72</f>
        <v>0</v>
      </c>
      <c r="I122" s="173">
        <f>'ACTIVIDAD 7'!$H$72</f>
        <v>0</v>
      </c>
      <c r="J122" s="173">
        <f>'ACTIVIDAD 8'!$H$72</f>
        <v>0</v>
      </c>
      <c r="K122" s="173">
        <f>'ACTIVIDAD 9'!$H$72</f>
        <v>0</v>
      </c>
      <c r="L122" s="173">
        <f>'ACTIVIDAD 10'!$H$72</f>
        <v>0</v>
      </c>
      <c r="N122" s="160" t="s">
        <v>131</v>
      </c>
      <c r="O122" s="160">
        <f>IF(O121=0,0,IF(S122=0,0,N122))</f>
        <v>0</v>
      </c>
      <c r="Q122" s="159">
        <f>L46</f>
        <v>0</v>
      </c>
      <c r="R122" s="159">
        <f>L51</f>
        <v>0</v>
      </c>
      <c r="S122" s="159">
        <f>L56</f>
        <v>0</v>
      </c>
      <c r="W122" s="160" t="str">
        <f t="shared" si="37"/>
        <v>COLABORACIONES EXT ACT 10</v>
      </c>
      <c r="X122" s="160">
        <v>83</v>
      </c>
      <c r="Y122" s="160">
        <f t="shared" si="38"/>
        <v>0</v>
      </c>
      <c r="Z122" s="164">
        <f t="shared" si="39"/>
        <v>91</v>
      </c>
      <c r="AA122" s="164" t="str">
        <f t="shared" si="40"/>
        <v/>
      </c>
      <c r="AB122" s="164" t="str">
        <f t="shared" si="31"/>
        <v/>
      </c>
      <c r="AC122" s="164" t="str">
        <f t="shared" si="32"/>
        <v/>
      </c>
      <c r="AD122" s="165" t="str">
        <f t="shared" si="33"/>
        <v/>
      </c>
      <c r="AE122" s="166" t="str">
        <f t="shared" si="34"/>
        <v/>
      </c>
      <c r="AF122" s="166" t="str">
        <f t="shared" si="41"/>
        <v/>
      </c>
      <c r="AG122" s="166" t="str">
        <f t="shared" si="35"/>
        <v/>
      </c>
      <c r="AI122" s="164">
        <v>83</v>
      </c>
      <c r="AJ122" s="164">
        <f t="shared" si="42"/>
        <v>0</v>
      </c>
      <c r="AK122" s="164">
        <f t="shared" si="43"/>
        <v>91</v>
      </c>
      <c r="AL122" s="164" t="str">
        <f t="shared" si="44"/>
        <v/>
      </c>
      <c r="AM122" s="164" t="str">
        <f t="shared" si="36"/>
        <v/>
      </c>
    </row>
    <row r="123" spans="2:39" x14ac:dyDescent="0.25">
      <c r="B123" s="173" t="s">
        <v>87</v>
      </c>
      <c r="C123" s="173" t="str">
        <f>'ACTIVIDAD 1'!$H$73</f>
        <v/>
      </c>
      <c r="D123" s="173" t="str">
        <f>'ACTIVIDAD 2'!$H$73</f>
        <v/>
      </c>
      <c r="E123" s="173" t="str">
        <f>'ACTIVIDAD 3'!$H$73</f>
        <v/>
      </c>
      <c r="F123" s="173" t="str">
        <f>'ACTIVIDAD 4'!$H$73</f>
        <v/>
      </c>
      <c r="G123" s="173" t="str">
        <f>'ACTIVIDAD 5'!$H$73</f>
        <v/>
      </c>
      <c r="H123" s="173" t="str">
        <f>'ACTIVIDAD 6'!$H$73</f>
        <v/>
      </c>
      <c r="I123" s="173" t="str">
        <f>'ACTIVIDAD 7'!$H$73</f>
        <v/>
      </c>
      <c r="J123" s="173" t="str">
        <f>'ACTIVIDAD 8'!$H$73</f>
        <v/>
      </c>
      <c r="K123" s="173" t="str">
        <f>'ACTIVIDAD 9'!$H$73</f>
        <v/>
      </c>
      <c r="L123" s="173" t="str">
        <f>'ACTIVIDAD 10'!$H$73</f>
        <v/>
      </c>
      <c r="N123" s="160" t="s">
        <v>113</v>
      </c>
      <c r="O123" s="160">
        <f>IF(O121=0,0,IF(S123=0,0,N123))</f>
        <v>0</v>
      </c>
      <c r="Q123" s="159">
        <f>L47</f>
        <v>0</v>
      </c>
      <c r="R123" s="159">
        <f>L52</f>
        <v>0</v>
      </c>
      <c r="S123" s="159">
        <f>L57</f>
        <v>0</v>
      </c>
      <c r="W123" s="160" t="str">
        <f t="shared" si="37"/>
        <v>PATENTES ACT 10</v>
      </c>
      <c r="X123" s="160">
        <v>84</v>
      </c>
      <c r="Y123" s="160">
        <f t="shared" si="38"/>
        <v>0</v>
      </c>
      <c r="Z123" s="164">
        <f t="shared" si="39"/>
        <v>91</v>
      </c>
      <c r="AA123" s="164" t="str">
        <f t="shared" si="40"/>
        <v/>
      </c>
      <c r="AB123" s="164" t="str">
        <f t="shared" si="31"/>
        <v/>
      </c>
      <c r="AC123" s="164" t="str">
        <f t="shared" si="32"/>
        <v/>
      </c>
      <c r="AD123" s="165" t="str">
        <f t="shared" si="33"/>
        <v/>
      </c>
      <c r="AE123" s="166" t="str">
        <f t="shared" si="34"/>
        <v/>
      </c>
      <c r="AF123" s="166" t="str">
        <f t="shared" si="41"/>
        <v/>
      </c>
      <c r="AG123" s="166" t="str">
        <f t="shared" si="35"/>
        <v/>
      </c>
      <c r="AI123" s="164">
        <v>84</v>
      </c>
      <c r="AJ123" s="164">
        <f t="shared" si="42"/>
        <v>0</v>
      </c>
      <c r="AK123" s="164">
        <f t="shared" si="43"/>
        <v>91</v>
      </c>
      <c r="AL123" s="164" t="str">
        <f t="shared" si="44"/>
        <v/>
      </c>
      <c r="AM123" s="164" t="str">
        <f t="shared" si="36"/>
        <v/>
      </c>
    </row>
    <row r="124" spans="2:39" x14ac:dyDescent="0.25">
      <c r="B124" s="173" t="s">
        <v>367</v>
      </c>
      <c r="C124" s="173" t="str">
        <f>'ACTIVIDAD 1'!$G$78</f>
        <v/>
      </c>
      <c r="D124" s="173" t="str">
        <f>'ACTIVIDAD 2'!$G$78</f>
        <v/>
      </c>
      <c r="E124" s="173" t="str">
        <f>'ACTIVIDAD 3'!$G$78</f>
        <v/>
      </c>
      <c r="F124" s="173" t="str">
        <f>'ACTIVIDAD 4'!$G$78</f>
        <v/>
      </c>
      <c r="G124" s="173" t="str">
        <f>'ACTIVIDAD 5'!$G$78</f>
        <v/>
      </c>
      <c r="H124" s="173" t="str">
        <f>'ACTIVIDAD 6'!$G$78</f>
        <v/>
      </c>
      <c r="I124" s="173" t="str">
        <f>'ACTIVIDAD 7'!$G$78</f>
        <v/>
      </c>
      <c r="J124" s="173" t="str">
        <f>'ACTIVIDAD 8'!$G$78</f>
        <v/>
      </c>
      <c r="K124" s="173" t="str">
        <f>'ACTIVIDAD 9'!$G$78</f>
        <v/>
      </c>
      <c r="L124" s="173" t="str">
        <f>'ACTIVIDAD 10'!$G$78</f>
        <v/>
      </c>
      <c r="N124" s="160" t="s">
        <v>69</v>
      </c>
      <c r="O124" s="160">
        <f>IF(O121=0,0,IF($L$82=0,0,CONCATENATE(" ",$L$82,".")))</f>
        <v>0</v>
      </c>
      <c r="P124" s="158" t="str">
        <f>$L$83</f>
        <v>DE</v>
      </c>
      <c r="Q124" s="159">
        <f>IF(P124="II",$L$118,0)</f>
        <v>0</v>
      </c>
      <c r="R124" s="159">
        <f>IF(P124="DE",$L$118,0)</f>
        <v>0</v>
      </c>
      <c r="S124" s="159">
        <f>Q124+R124</f>
        <v>0</v>
      </c>
      <c r="T124" s="160">
        <f>$L$84</f>
        <v>0</v>
      </c>
      <c r="U124" s="160">
        <f>$L$85</f>
        <v>0</v>
      </c>
      <c r="W124" s="160" t="str">
        <f t="shared" si="37"/>
        <v>SUBTAREA 10.1</v>
      </c>
      <c r="X124" s="160">
        <v>85</v>
      </c>
      <c r="Y124" s="160">
        <f t="shared" si="38"/>
        <v>0</v>
      </c>
      <c r="Z124" s="164">
        <f t="shared" si="39"/>
        <v>91</v>
      </c>
      <c r="AA124" s="164" t="str">
        <f t="shared" si="40"/>
        <v/>
      </c>
      <c r="AB124" s="164" t="str">
        <f t="shared" si="31"/>
        <v/>
      </c>
      <c r="AC124" s="164" t="str">
        <f t="shared" si="32"/>
        <v/>
      </c>
      <c r="AD124" s="165" t="str">
        <f t="shared" si="33"/>
        <v/>
      </c>
      <c r="AE124" s="166" t="str">
        <f t="shared" si="34"/>
        <v/>
      </c>
      <c r="AF124" s="166" t="str">
        <f t="shared" si="41"/>
        <v/>
      </c>
      <c r="AG124" s="166" t="str">
        <f t="shared" si="35"/>
        <v/>
      </c>
      <c r="AI124" s="164">
        <v>85</v>
      </c>
      <c r="AJ124" s="164">
        <f t="shared" si="42"/>
        <v>0</v>
      </c>
      <c r="AK124" s="164">
        <f t="shared" si="43"/>
        <v>91</v>
      </c>
      <c r="AL124" s="164" t="str">
        <f t="shared" si="44"/>
        <v/>
      </c>
      <c r="AM124" s="164" t="str">
        <f t="shared" si="36"/>
        <v/>
      </c>
    </row>
    <row r="125" spans="2:39" x14ac:dyDescent="0.25">
      <c r="B125" s="173" t="s">
        <v>368</v>
      </c>
      <c r="C125" s="173" t="str">
        <f>'ACTIVIDAD 1'!$G$79</f>
        <v/>
      </c>
      <c r="D125" s="173" t="str">
        <f>'ACTIVIDAD 2'!$G$79</f>
        <v/>
      </c>
      <c r="E125" s="173" t="str">
        <f>'ACTIVIDAD 3'!$G$79</f>
        <v/>
      </c>
      <c r="F125" s="173" t="str">
        <f>'ACTIVIDAD 4'!$G$79</f>
        <v/>
      </c>
      <c r="G125" s="173" t="str">
        <f>'ACTIVIDAD 5'!$G$79</f>
        <v/>
      </c>
      <c r="H125" s="173" t="str">
        <f>'ACTIVIDAD 6'!$G$79</f>
        <v/>
      </c>
      <c r="I125" s="173" t="str">
        <f>'ACTIVIDAD 7'!$G$79</f>
        <v/>
      </c>
      <c r="J125" s="173" t="str">
        <f>'ACTIVIDAD 8'!$G$79</f>
        <v/>
      </c>
      <c r="K125" s="173" t="str">
        <f>'ACTIVIDAD 9'!$G$79</f>
        <v/>
      </c>
      <c r="L125" s="173" t="str">
        <f>'ACTIVIDAD 10'!$G$79</f>
        <v/>
      </c>
      <c r="N125" s="160" t="s">
        <v>70</v>
      </c>
      <c r="O125" s="160">
        <f>IF(O121=0,0,IF($L$119=0,0,CONCATENATE(" ",$L$119,".")))</f>
        <v>0</v>
      </c>
      <c r="P125" s="158" t="str">
        <f>$L$120</f>
        <v>DE</v>
      </c>
      <c r="Q125" s="159">
        <f>IF(P125="II",$L$155,0)</f>
        <v>0</v>
      </c>
      <c r="R125" s="159">
        <f>IF(P125="DE",$L$155,0)</f>
        <v>0</v>
      </c>
      <c r="S125" s="159">
        <f t="shared" ref="S125:S129" si="47">Q125+R125</f>
        <v>0</v>
      </c>
      <c r="T125" s="160">
        <f>$L$121</f>
        <v>0</v>
      </c>
      <c r="U125" s="160">
        <f>$L$122</f>
        <v>0</v>
      </c>
      <c r="W125" s="160" t="str">
        <f t="shared" si="37"/>
        <v>SUBTAREA 10.2</v>
      </c>
      <c r="X125" s="160">
        <v>86</v>
      </c>
      <c r="Y125" s="160">
        <f t="shared" si="38"/>
        <v>0</v>
      </c>
      <c r="Z125" s="164">
        <f t="shared" si="39"/>
        <v>91</v>
      </c>
      <c r="AA125" s="164" t="str">
        <f t="shared" si="40"/>
        <v/>
      </c>
      <c r="AB125" s="164" t="str">
        <f t="shared" si="31"/>
        <v/>
      </c>
      <c r="AC125" s="164" t="str">
        <f t="shared" si="32"/>
        <v/>
      </c>
      <c r="AD125" s="165" t="str">
        <f t="shared" si="33"/>
        <v/>
      </c>
      <c r="AE125" s="166" t="str">
        <f t="shared" si="34"/>
        <v/>
      </c>
      <c r="AF125" s="166" t="str">
        <f t="shared" si="41"/>
        <v/>
      </c>
      <c r="AG125" s="166" t="str">
        <f t="shared" si="35"/>
        <v/>
      </c>
      <c r="AI125" s="164">
        <v>86</v>
      </c>
      <c r="AJ125" s="164">
        <f t="shared" si="42"/>
        <v>0</v>
      </c>
      <c r="AK125" s="164">
        <f t="shared" si="43"/>
        <v>91</v>
      </c>
      <c r="AL125" s="164" t="str">
        <f t="shared" si="44"/>
        <v/>
      </c>
      <c r="AM125" s="164" t="str">
        <f t="shared" si="36"/>
        <v/>
      </c>
    </row>
    <row r="126" spans="2:39" x14ac:dyDescent="0.25">
      <c r="B126" s="173" t="s">
        <v>369</v>
      </c>
      <c r="C126" s="173" t="str">
        <f>'ACTIVIDAD 1'!$G$80</f>
        <v/>
      </c>
      <c r="D126" s="173" t="str">
        <f>'ACTIVIDAD 2'!$G$80</f>
        <v/>
      </c>
      <c r="E126" s="173" t="str">
        <f>'ACTIVIDAD 3'!$G$80</f>
        <v/>
      </c>
      <c r="F126" s="173" t="str">
        <f>'ACTIVIDAD 4'!$G$80</f>
        <v/>
      </c>
      <c r="G126" s="173" t="str">
        <f>'ACTIVIDAD 5'!$G$80</f>
        <v/>
      </c>
      <c r="H126" s="173" t="str">
        <f>'ACTIVIDAD 6'!$G$80</f>
        <v/>
      </c>
      <c r="I126" s="173" t="str">
        <f>'ACTIVIDAD 7'!$G$80</f>
        <v/>
      </c>
      <c r="J126" s="173" t="str">
        <f>'ACTIVIDAD 8'!$G$80</f>
        <v/>
      </c>
      <c r="K126" s="173" t="str">
        <f>'ACTIVIDAD 9'!$G$80</f>
        <v/>
      </c>
      <c r="L126" s="173" t="str">
        <f>'ACTIVIDAD 10'!$G$80</f>
        <v/>
      </c>
      <c r="N126" s="160" t="s">
        <v>71</v>
      </c>
      <c r="O126" s="160">
        <f>IF(O121=0,0,IF($L$156=0,0,CONCATENATE(" ",$L$156,".")))</f>
        <v>0</v>
      </c>
      <c r="P126" s="158" t="str">
        <f>$L$157</f>
        <v>DE</v>
      </c>
      <c r="Q126" s="159">
        <f>IF(P126="II",$L$192,0)</f>
        <v>0</v>
      </c>
      <c r="R126" s="159">
        <f>IF(P126="DE",$L$192,0)</f>
        <v>0</v>
      </c>
      <c r="S126" s="159">
        <f t="shared" si="47"/>
        <v>0</v>
      </c>
      <c r="T126" s="160">
        <f>$L$158</f>
        <v>0</v>
      </c>
      <c r="U126" s="160">
        <f>$L$159</f>
        <v>0</v>
      </c>
      <c r="W126" s="160" t="str">
        <f t="shared" si="37"/>
        <v>SUBTAREA 10.3</v>
      </c>
      <c r="X126" s="160">
        <v>87</v>
      </c>
      <c r="Y126" s="160">
        <f t="shared" si="38"/>
        <v>0</v>
      </c>
      <c r="Z126" s="164">
        <f t="shared" si="39"/>
        <v>91</v>
      </c>
      <c r="AA126" s="164" t="str">
        <f t="shared" si="40"/>
        <v/>
      </c>
      <c r="AB126" s="164" t="str">
        <f t="shared" si="31"/>
        <v/>
      </c>
      <c r="AC126" s="164" t="str">
        <f t="shared" si="32"/>
        <v/>
      </c>
      <c r="AD126" s="165" t="str">
        <f t="shared" si="33"/>
        <v/>
      </c>
      <c r="AE126" s="166" t="str">
        <f t="shared" si="34"/>
        <v/>
      </c>
      <c r="AF126" s="166" t="str">
        <f t="shared" si="41"/>
        <v/>
      </c>
      <c r="AG126" s="166" t="str">
        <f t="shared" si="35"/>
        <v/>
      </c>
      <c r="AI126" s="164">
        <v>87</v>
      </c>
      <c r="AJ126" s="164">
        <f t="shared" si="42"/>
        <v>0</v>
      </c>
      <c r="AK126" s="164">
        <f t="shared" si="43"/>
        <v>91</v>
      </c>
      <c r="AL126" s="164" t="str">
        <f t="shared" si="44"/>
        <v/>
      </c>
      <c r="AM126" s="164" t="str">
        <f t="shared" si="36"/>
        <v/>
      </c>
    </row>
    <row r="127" spans="2:39" x14ac:dyDescent="0.25">
      <c r="B127" s="173" t="s">
        <v>370</v>
      </c>
      <c r="C127" s="173" t="str">
        <f>'ACTIVIDAD 1'!$G$81</f>
        <v/>
      </c>
      <c r="D127" s="173" t="str">
        <f>'ACTIVIDAD 2'!$G$81</f>
        <v/>
      </c>
      <c r="E127" s="173" t="str">
        <f>'ACTIVIDAD 3'!$G$81</f>
        <v/>
      </c>
      <c r="F127" s="173" t="str">
        <f>'ACTIVIDAD 4'!$G$81</f>
        <v/>
      </c>
      <c r="G127" s="173" t="str">
        <f>'ACTIVIDAD 5'!$G$81</f>
        <v/>
      </c>
      <c r="H127" s="173" t="str">
        <f>'ACTIVIDAD 6'!$G$81</f>
        <v/>
      </c>
      <c r="I127" s="173" t="str">
        <f>'ACTIVIDAD 7'!$G$81</f>
        <v/>
      </c>
      <c r="J127" s="173" t="str">
        <f>'ACTIVIDAD 8'!$G$81</f>
        <v/>
      </c>
      <c r="K127" s="173" t="str">
        <f>'ACTIVIDAD 9'!$G$81</f>
        <v/>
      </c>
      <c r="L127" s="173" t="str">
        <f>'ACTIVIDAD 10'!$G$81</f>
        <v/>
      </c>
      <c r="N127" s="160" t="s">
        <v>72</v>
      </c>
      <c r="O127" s="160">
        <f>IF(O121=0,0,IF($L$193=0,0,CONCATENATE(" ",$L$193,".")))</f>
        <v>0</v>
      </c>
      <c r="P127" s="158" t="str">
        <f>$L$194</f>
        <v>DE</v>
      </c>
      <c r="Q127" s="159">
        <f>IF(P127="II",$L$229,0)</f>
        <v>0</v>
      </c>
      <c r="R127" s="159">
        <f>IF(P127="DE",$L$229,0)</f>
        <v>0</v>
      </c>
      <c r="S127" s="159">
        <f t="shared" si="47"/>
        <v>0</v>
      </c>
      <c r="T127" s="160">
        <f>$L$195</f>
        <v>0</v>
      </c>
      <c r="U127" s="160">
        <f>$L$196</f>
        <v>0</v>
      </c>
      <c r="W127" s="160" t="str">
        <f t="shared" si="37"/>
        <v>SUBTAREA 10.4</v>
      </c>
      <c r="X127" s="160">
        <v>88</v>
      </c>
      <c r="Y127" s="160">
        <f t="shared" si="38"/>
        <v>0</v>
      </c>
      <c r="Z127" s="164">
        <f t="shared" si="39"/>
        <v>91</v>
      </c>
      <c r="AA127" s="164" t="str">
        <f t="shared" si="40"/>
        <v/>
      </c>
      <c r="AB127" s="164" t="str">
        <f t="shared" si="31"/>
        <v/>
      </c>
      <c r="AC127" s="164" t="str">
        <f t="shared" si="32"/>
        <v/>
      </c>
      <c r="AD127" s="165" t="str">
        <f t="shared" si="33"/>
        <v/>
      </c>
      <c r="AE127" s="166" t="str">
        <f t="shared" si="34"/>
        <v/>
      </c>
      <c r="AF127" s="166" t="str">
        <f t="shared" si="41"/>
        <v/>
      </c>
      <c r="AG127" s="166" t="str">
        <f t="shared" si="35"/>
        <v/>
      </c>
      <c r="AI127" s="164">
        <v>88</v>
      </c>
      <c r="AJ127" s="164">
        <f t="shared" si="42"/>
        <v>0</v>
      </c>
      <c r="AK127" s="164">
        <f t="shared" si="43"/>
        <v>91</v>
      </c>
      <c r="AL127" s="164" t="str">
        <f t="shared" si="44"/>
        <v/>
      </c>
      <c r="AM127" s="164" t="str">
        <f t="shared" si="36"/>
        <v/>
      </c>
    </row>
    <row r="128" spans="2:39" x14ac:dyDescent="0.25">
      <c r="B128" s="173" t="s">
        <v>371</v>
      </c>
      <c r="C128" s="173" t="str">
        <f>'ACTIVIDAD 1'!$G$82</f>
        <v/>
      </c>
      <c r="D128" s="173" t="str">
        <f>'ACTIVIDAD 2'!$G$82</f>
        <v/>
      </c>
      <c r="E128" s="173" t="str">
        <f>'ACTIVIDAD 3'!$G$82</f>
        <v/>
      </c>
      <c r="F128" s="173" t="str">
        <f>'ACTIVIDAD 4'!$G$82</f>
        <v/>
      </c>
      <c r="G128" s="173" t="str">
        <f>'ACTIVIDAD 5'!$G$82</f>
        <v/>
      </c>
      <c r="H128" s="173" t="str">
        <f>'ACTIVIDAD 6'!$G$82</f>
        <v/>
      </c>
      <c r="I128" s="173" t="str">
        <f>'ACTIVIDAD 7'!$G$82</f>
        <v/>
      </c>
      <c r="J128" s="173" t="str">
        <f>'ACTIVIDAD 8'!$G$82</f>
        <v/>
      </c>
      <c r="K128" s="173" t="str">
        <f>'ACTIVIDAD 9'!$G$82</f>
        <v/>
      </c>
      <c r="L128" s="173" t="str">
        <f>'ACTIVIDAD 10'!$G$82</f>
        <v/>
      </c>
      <c r="N128" s="160" t="s">
        <v>73</v>
      </c>
      <c r="O128" s="160">
        <f>IF(O121=0,0,IF($L$230=0,0,CONCATENATE(" ",$L$230,".")))</f>
        <v>0</v>
      </c>
      <c r="P128" s="158" t="str">
        <f>$L$231</f>
        <v>DE</v>
      </c>
      <c r="Q128" s="159">
        <f>IF(P128="II",$L$266,0)</f>
        <v>0</v>
      </c>
      <c r="R128" s="159">
        <f>IF(P128="DE",$L$266,0)</f>
        <v>0</v>
      </c>
      <c r="S128" s="159">
        <f t="shared" si="47"/>
        <v>0</v>
      </c>
      <c r="T128" s="160">
        <f>$L$232</f>
        <v>0</v>
      </c>
      <c r="U128" s="160">
        <f>$L$233</f>
        <v>0</v>
      </c>
      <c r="W128" s="160" t="str">
        <f t="shared" si="37"/>
        <v>SUBTAREA 10.5</v>
      </c>
      <c r="X128" s="160">
        <v>89</v>
      </c>
      <c r="Y128" s="160">
        <f t="shared" si="38"/>
        <v>0</v>
      </c>
      <c r="Z128" s="164">
        <f t="shared" si="39"/>
        <v>91</v>
      </c>
      <c r="AA128" s="164" t="str">
        <f t="shared" si="40"/>
        <v/>
      </c>
      <c r="AB128" s="164" t="str">
        <f t="shared" si="31"/>
        <v/>
      </c>
      <c r="AC128" s="164" t="str">
        <f t="shared" si="32"/>
        <v/>
      </c>
      <c r="AD128" s="165" t="str">
        <f t="shared" si="33"/>
        <v/>
      </c>
      <c r="AE128" s="166" t="str">
        <f t="shared" si="34"/>
        <v/>
      </c>
      <c r="AF128" s="166" t="str">
        <f t="shared" si="41"/>
        <v/>
      </c>
      <c r="AG128" s="166" t="str">
        <f t="shared" si="35"/>
        <v/>
      </c>
      <c r="AI128" s="164">
        <v>89</v>
      </c>
      <c r="AJ128" s="164">
        <f t="shared" si="42"/>
        <v>0</v>
      </c>
      <c r="AK128" s="164">
        <f t="shared" si="43"/>
        <v>91</v>
      </c>
      <c r="AL128" s="164" t="str">
        <f t="shared" si="44"/>
        <v/>
      </c>
      <c r="AM128" s="164" t="str">
        <f t="shared" si="36"/>
        <v/>
      </c>
    </row>
    <row r="129" spans="2:39" x14ac:dyDescent="0.25">
      <c r="B129" s="173" t="s">
        <v>372</v>
      </c>
      <c r="C129" s="173" t="str">
        <f>'ACTIVIDAD 1'!$G$83</f>
        <v/>
      </c>
      <c r="D129" s="173" t="str">
        <f>'ACTIVIDAD 2'!$G$83</f>
        <v/>
      </c>
      <c r="E129" s="173" t="str">
        <f>'ACTIVIDAD 3'!$G$83</f>
        <v/>
      </c>
      <c r="F129" s="173" t="str">
        <f>'ACTIVIDAD 4'!$G$83</f>
        <v/>
      </c>
      <c r="G129" s="173" t="str">
        <f>'ACTIVIDAD 5'!$G$83</f>
        <v/>
      </c>
      <c r="H129" s="173" t="str">
        <f>'ACTIVIDAD 6'!$G$83</f>
        <v/>
      </c>
      <c r="I129" s="173" t="str">
        <f>'ACTIVIDAD 7'!$G$83</f>
        <v/>
      </c>
      <c r="J129" s="173" t="str">
        <f>'ACTIVIDAD 8'!$G$83</f>
        <v/>
      </c>
      <c r="K129" s="173" t="str">
        <f>'ACTIVIDAD 9'!$G$83</f>
        <v/>
      </c>
      <c r="L129" s="173" t="str">
        <f>'ACTIVIDAD 10'!$G$83</f>
        <v/>
      </c>
      <c r="N129" s="160" t="str">
        <f>CONCATENATE("COSTES INDIRECTOS ACT10 (",$D$12,"%)")</f>
        <v>COSTES INDIRECTOS ACT10 (15%)</v>
      </c>
      <c r="O129" s="160">
        <f>IF(O121=0,0,IF(SUM(S124:S128)=0,0,N129))</f>
        <v>0</v>
      </c>
      <c r="Q129" s="159">
        <f>L45</f>
        <v>0</v>
      </c>
      <c r="R129" s="159">
        <f>L50</f>
        <v>0</v>
      </c>
      <c r="S129" s="159">
        <f t="shared" si="47"/>
        <v>0</v>
      </c>
      <c r="W129" s="160" t="str">
        <f t="shared" si="37"/>
        <v>COSTES INDIRECTOS ACT10 (15%)</v>
      </c>
      <c r="X129" s="160">
        <v>90</v>
      </c>
      <c r="Y129" s="160">
        <f t="shared" si="38"/>
        <v>0</v>
      </c>
      <c r="Z129" s="164">
        <f t="shared" si="39"/>
        <v>91</v>
      </c>
      <c r="AA129" s="164" t="str">
        <f t="shared" si="40"/>
        <v/>
      </c>
      <c r="AB129" s="164" t="str">
        <f t="shared" si="31"/>
        <v/>
      </c>
      <c r="AC129" s="164" t="str">
        <f t="shared" si="32"/>
        <v/>
      </c>
      <c r="AD129" s="165" t="str">
        <f t="shared" si="33"/>
        <v/>
      </c>
      <c r="AE129" s="166" t="str">
        <f t="shared" si="34"/>
        <v/>
      </c>
      <c r="AF129" s="166" t="str">
        <f t="shared" si="41"/>
        <v/>
      </c>
      <c r="AG129" s="166" t="str">
        <f t="shared" si="35"/>
        <v/>
      </c>
      <c r="AI129" s="164">
        <v>90</v>
      </c>
      <c r="AJ129" s="164">
        <f t="shared" si="42"/>
        <v>0</v>
      </c>
      <c r="AK129" s="164">
        <f t="shared" si="43"/>
        <v>91</v>
      </c>
      <c r="AL129" s="164" t="str">
        <f t="shared" si="44"/>
        <v/>
      </c>
      <c r="AM129" s="164" t="str">
        <f t="shared" si="36"/>
        <v/>
      </c>
    </row>
    <row r="130" spans="2:39" x14ac:dyDescent="0.25">
      <c r="B130" s="173" t="s">
        <v>373</v>
      </c>
      <c r="C130" s="173" t="str">
        <f>'ACTIVIDAD 1'!$G$84</f>
        <v/>
      </c>
      <c r="D130" s="173" t="str">
        <f>'ACTIVIDAD 2'!$G$84</f>
        <v/>
      </c>
      <c r="E130" s="173" t="str">
        <f>'ACTIVIDAD 3'!$G$84</f>
        <v/>
      </c>
      <c r="F130" s="173" t="str">
        <f>'ACTIVIDAD 4'!$G$84</f>
        <v/>
      </c>
      <c r="G130" s="173" t="str">
        <f>'ACTIVIDAD 5'!$G$84</f>
        <v/>
      </c>
      <c r="H130" s="173" t="str">
        <f>'ACTIVIDAD 6'!$G$84</f>
        <v/>
      </c>
      <c r="I130" s="173" t="str">
        <f>'ACTIVIDAD 7'!$G$84</f>
        <v/>
      </c>
      <c r="J130" s="173" t="str">
        <f>'ACTIVIDAD 8'!$G$84</f>
        <v/>
      </c>
      <c r="K130" s="173" t="str">
        <f>'ACTIVIDAD 9'!$G$84</f>
        <v/>
      </c>
      <c r="L130" s="173" t="str">
        <f>'ACTIVIDAD 10'!$G$84</f>
        <v/>
      </c>
    </row>
    <row r="131" spans="2:39" x14ac:dyDescent="0.25">
      <c r="B131" s="173" t="s">
        <v>374</v>
      </c>
      <c r="C131" s="173" t="str">
        <f>'ACTIVIDAD 1'!$G$85</f>
        <v/>
      </c>
      <c r="D131" s="173" t="str">
        <f>'ACTIVIDAD 2'!$G$85</f>
        <v/>
      </c>
      <c r="E131" s="173" t="str">
        <f>'ACTIVIDAD 3'!$G$85</f>
        <v/>
      </c>
      <c r="F131" s="173" t="str">
        <f>'ACTIVIDAD 4'!$G$85</f>
        <v/>
      </c>
      <c r="G131" s="173" t="str">
        <f>'ACTIVIDAD 5'!$G$85</f>
        <v/>
      </c>
      <c r="H131" s="173" t="str">
        <f>'ACTIVIDAD 6'!$G$85</f>
        <v/>
      </c>
      <c r="I131" s="173" t="str">
        <f>'ACTIVIDAD 7'!$G$85</f>
        <v/>
      </c>
      <c r="J131" s="173" t="str">
        <f>'ACTIVIDAD 8'!$G$85</f>
        <v/>
      </c>
      <c r="K131" s="173" t="str">
        <f>'ACTIVIDAD 9'!$G$85</f>
        <v/>
      </c>
      <c r="L131" s="173" t="str">
        <f>'ACTIVIDAD 10'!$G$85</f>
        <v/>
      </c>
    </row>
    <row r="132" spans="2:39" x14ac:dyDescent="0.25">
      <c r="B132" s="173" t="s">
        <v>375</v>
      </c>
      <c r="C132" s="173" t="str">
        <f>'ACTIVIDAD 1'!$G$86</f>
        <v/>
      </c>
      <c r="D132" s="173" t="str">
        <f>'ACTIVIDAD 2'!$G$86</f>
        <v/>
      </c>
      <c r="E132" s="173" t="str">
        <f>'ACTIVIDAD 3'!$G$86</f>
        <v/>
      </c>
      <c r="F132" s="173" t="str">
        <f>'ACTIVIDAD 4'!$G$86</f>
        <v/>
      </c>
      <c r="G132" s="173" t="str">
        <f>'ACTIVIDAD 5'!$G$86</f>
        <v/>
      </c>
      <c r="H132" s="173" t="str">
        <f>'ACTIVIDAD 6'!$G$86</f>
        <v/>
      </c>
      <c r="I132" s="173" t="str">
        <f>'ACTIVIDAD 7'!$G$86</f>
        <v/>
      </c>
      <c r="J132" s="173" t="str">
        <f>'ACTIVIDAD 8'!$G$86</f>
        <v/>
      </c>
      <c r="K132" s="173" t="str">
        <f>'ACTIVIDAD 9'!$G$86</f>
        <v/>
      </c>
      <c r="L132" s="173" t="str">
        <f>'ACTIVIDAD 10'!$G$86</f>
        <v/>
      </c>
    </row>
    <row r="133" spans="2:39" x14ac:dyDescent="0.25">
      <c r="B133" s="173" t="s">
        <v>376</v>
      </c>
      <c r="C133" s="173" t="str">
        <f>'ACTIVIDAD 1'!$G$87</f>
        <v/>
      </c>
      <c r="D133" s="173" t="str">
        <f>'ACTIVIDAD 2'!$G$87</f>
        <v/>
      </c>
      <c r="E133" s="173" t="str">
        <f>'ACTIVIDAD 3'!$G$87</f>
        <v/>
      </c>
      <c r="F133" s="173" t="str">
        <f>'ACTIVIDAD 4'!$G$87</f>
        <v/>
      </c>
      <c r="G133" s="173" t="str">
        <f>'ACTIVIDAD 5'!$G$87</f>
        <v/>
      </c>
      <c r="H133" s="173" t="str">
        <f>'ACTIVIDAD 6'!$G$87</f>
        <v/>
      </c>
      <c r="I133" s="173" t="str">
        <f>'ACTIVIDAD 7'!$G$87</f>
        <v/>
      </c>
      <c r="J133" s="173" t="str">
        <f>'ACTIVIDAD 8'!$G$87</f>
        <v/>
      </c>
      <c r="K133" s="173" t="str">
        <f>'ACTIVIDAD 9'!$G$87</f>
        <v/>
      </c>
      <c r="L133" s="173" t="str">
        <f>'ACTIVIDAD 10'!$G$87</f>
        <v/>
      </c>
    </row>
    <row r="134" spans="2:39" x14ac:dyDescent="0.25">
      <c r="B134" s="173" t="s">
        <v>377</v>
      </c>
      <c r="C134" s="176">
        <f>'ACTIVIDAD 1'!$I$78</f>
        <v>0</v>
      </c>
      <c r="D134" s="176">
        <f>'ACTIVIDAD 2'!$I$78</f>
        <v>0</v>
      </c>
      <c r="E134" s="176">
        <f>'ACTIVIDAD 3'!$I$78</f>
        <v>0</v>
      </c>
      <c r="F134" s="176">
        <f>'ACTIVIDAD 4'!$I$78</f>
        <v>0</v>
      </c>
      <c r="G134" s="176">
        <f>'ACTIVIDAD 5'!$I$78</f>
        <v>0</v>
      </c>
      <c r="H134" s="176">
        <f>'ACTIVIDAD 6'!$I$78</f>
        <v>0</v>
      </c>
      <c r="I134" s="176">
        <f>'ACTIVIDAD 7'!$I$78</f>
        <v>0</v>
      </c>
      <c r="J134" s="176">
        <f>'ACTIVIDAD 8'!$I$78</f>
        <v>0</v>
      </c>
      <c r="K134" s="176">
        <f>'ACTIVIDAD 9'!$I$78</f>
        <v>0</v>
      </c>
      <c r="L134" s="176">
        <f>'ACTIVIDAD 10'!$I$78</f>
        <v>0</v>
      </c>
    </row>
    <row r="135" spans="2:39" x14ac:dyDescent="0.25">
      <c r="B135" s="173" t="s">
        <v>378</v>
      </c>
      <c r="C135" s="176">
        <f>'ACTIVIDAD 1'!$I$79</f>
        <v>0</v>
      </c>
      <c r="D135" s="176">
        <f>'ACTIVIDAD 2'!$I$79</f>
        <v>0</v>
      </c>
      <c r="E135" s="176">
        <f>'ACTIVIDAD 3'!$I$79</f>
        <v>0</v>
      </c>
      <c r="F135" s="176">
        <f>'ACTIVIDAD 4'!$I$79</f>
        <v>0</v>
      </c>
      <c r="G135" s="176">
        <f>'ACTIVIDAD 5'!$I$79</f>
        <v>0</v>
      </c>
      <c r="H135" s="176">
        <f>'ACTIVIDAD 6'!$I$79</f>
        <v>0</v>
      </c>
      <c r="I135" s="176">
        <f>'ACTIVIDAD 7'!$I$79</f>
        <v>0</v>
      </c>
      <c r="J135" s="176">
        <f>'ACTIVIDAD 8'!$I$79</f>
        <v>0</v>
      </c>
      <c r="K135" s="176">
        <f>'ACTIVIDAD 9'!$I$79</f>
        <v>0</v>
      </c>
      <c r="L135" s="176">
        <f>'ACTIVIDAD 10'!$I$79</f>
        <v>0</v>
      </c>
    </row>
    <row r="136" spans="2:39" x14ac:dyDescent="0.25">
      <c r="B136" s="173" t="s">
        <v>379</v>
      </c>
      <c r="C136" s="176">
        <f>'ACTIVIDAD 1'!$I$80</f>
        <v>0</v>
      </c>
      <c r="D136" s="176">
        <f>'ACTIVIDAD 2'!$I$80</f>
        <v>0</v>
      </c>
      <c r="E136" s="176">
        <f>'ACTIVIDAD 3'!$I$80</f>
        <v>0</v>
      </c>
      <c r="F136" s="176">
        <f>'ACTIVIDAD 4'!$I$80</f>
        <v>0</v>
      </c>
      <c r="G136" s="176">
        <f>'ACTIVIDAD 5'!$I$80</f>
        <v>0</v>
      </c>
      <c r="H136" s="176">
        <f>'ACTIVIDAD 6'!$I$80</f>
        <v>0</v>
      </c>
      <c r="I136" s="176">
        <f>'ACTIVIDAD 7'!$I$80</f>
        <v>0</v>
      </c>
      <c r="J136" s="176">
        <f>'ACTIVIDAD 8'!$I$80</f>
        <v>0</v>
      </c>
      <c r="K136" s="176">
        <f>'ACTIVIDAD 9'!$I$80</f>
        <v>0</v>
      </c>
      <c r="L136" s="176">
        <f>'ACTIVIDAD 10'!$I$80</f>
        <v>0</v>
      </c>
    </row>
    <row r="137" spans="2:39" x14ac:dyDescent="0.25">
      <c r="B137" s="173" t="s">
        <v>380</v>
      </c>
      <c r="C137" s="176">
        <f>'ACTIVIDAD 1'!$I$81</f>
        <v>0</v>
      </c>
      <c r="D137" s="176">
        <f>'ACTIVIDAD 2'!$I$81</f>
        <v>0</v>
      </c>
      <c r="E137" s="176">
        <f>'ACTIVIDAD 3'!$I$81</f>
        <v>0</v>
      </c>
      <c r="F137" s="176">
        <f>'ACTIVIDAD 4'!$I$81</f>
        <v>0</v>
      </c>
      <c r="G137" s="176">
        <f>'ACTIVIDAD 5'!$I$81</f>
        <v>0</v>
      </c>
      <c r="H137" s="176">
        <f>'ACTIVIDAD 6'!$I$81</f>
        <v>0</v>
      </c>
      <c r="I137" s="176">
        <f>'ACTIVIDAD 7'!$I$81</f>
        <v>0</v>
      </c>
      <c r="J137" s="176">
        <f>'ACTIVIDAD 8'!$I$81</f>
        <v>0</v>
      </c>
      <c r="K137" s="176">
        <f>'ACTIVIDAD 9'!$I$81</f>
        <v>0</v>
      </c>
      <c r="L137" s="176">
        <f>'ACTIVIDAD 10'!$I$81</f>
        <v>0</v>
      </c>
    </row>
    <row r="138" spans="2:39" x14ac:dyDescent="0.25">
      <c r="B138" s="173" t="s">
        <v>381</v>
      </c>
      <c r="C138" s="176">
        <f>'ACTIVIDAD 1'!$I$82</f>
        <v>0</v>
      </c>
      <c r="D138" s="176">
        <f>'ACTIVIDAD 2'!$I$82</f>
        <v>0</v>
      </c>
      <c r="E138" s="176">
        <f>'ACTIVIDAD 3'!$I$82</f>
        <v>0</v>
      </c>
      <c r="F138" s="176">
        <f>'ACTIVIDAD 4'!$I$82</f>
        <v>0</v>
      </c>
      <c r="G138" s="176">
        <f>'ACTIVIDAD 5'!$I$82</f>
        <v>0</v>
      </c>
      <c r="H138" s="176">
        <f>'ACTIVIDAD 6'!$I$82</f>
        <v>0</v>
      </c>
      <c r="I138" s="176">
        <f>'ACTIVIDAD 7'!$I$82</f>
        <v>0</v>
      </c>
      <c r="J138" s="176">
        <f>'ACTIVIDAD 8'!$I$82</f>
        <v>0</v>
      </c>
      <c r="K138" s="176">
        <f>'ACTIVIDAD 9'!$I$82</f>
        <v>0</v>
      </c>
      <c r="L138" s="176">
        <f>'ACTIVIDAD 10'!$I$82</f>
        <v>0</v>
      </c>
    </row>
    <row r="139" spans="2:39" x14ac:dyDescent="0.25">
      <c r="B139" s="173" t="s">
        <v>382</v>
      </c>
      <c r="C139" s="176">
        <f>'ACTIVIDAD 1'!$I$83</f>
        <v>0</v>
      </c>
      <c r="D139" s="176">
        <f>'ACTIVIDAD 2'!$I$83</f>
        <v>0</v>
      </c>
      <c r="E139" s="176">
        <f>'ACTIVIDAD 3'!$I$83</f>
        <v>0</v>
      </c>
      <c r="F139" s="176">
        <f>'ACTIVIDAD 4'!$I$83</f>
        <v>0</v>
      </c>
      <c r="G139" s="176">
        <f>'ACTIVIDAD 5'!$I$83</f>
        <v>0</v>
      </c>
      <c r="H139" s="176">
        <f>'ACTIVIDAD 6'!$I$83</f>
        <v>0</v>
      </c>
      <c r="I139" s="176">
        <f>'ACTIVIDAD 7'!$I$83</f>
        <v>0</v>
      </c>
      <c r="J139" s="176">
        <f>'ACTIVIDAD 8'!$I$83</f>
        <v>0</v>
      </c>
      <c r="K139" s="176">
        <f>'ACTIVIDAD 9'!$I$83</f>
        <v>0</v>
      </c>
      <c r="L139" s="176">
        <f>'ACTIVIDAD 10'!$I$83</f>
        <v>0</v>
      </c>
    </row>
    <row r="140" spans="2:39" x14ac:dyDescent="0.25">
      <c r="B140" s="173" t="s">
        <v>383</v>
      </c>
      <c r="C140" s="176">
        <f>'ACTIVIDAD 1'!$I$84</f>
        <v>0</v>
      </c>
      <c r="D140" s="176">
        <f>'ACTIVIDAD 2'!$I$84</f>
        <v>0</v>
      </c>
      <c r="E140" s="176">
        <f>'ACTIVIDAD 3'!$I$84</f>
        <v>0</v>
      </c>
      <c r="F140" s="176">
        <f>'ACTIVIDAD 4'!$I$84</f>
        <v>0</v>
      </c>
      <c r="G140" s="176">
        <f>'ACTIVIDAD 5'!$I$84</f>
        <v>0</v>
      </c>
      <c r="H140" s="176">
        <f>'ACTIVIDAD 6'!$I$84</f>
        <v>0</v>
      </c>
      <c r="I140" s="176">
        <f>'ACTIVIDAD 7'!$I$84</f>
        <v>0</v>
      </c>
      <c r="J140" s="176">
        <f>'ACTIVIDAD 8'!$I$84</f>
        <v>0</v>
      </c>
      <c r="K140" s="176">
        <f>'ACTIVIDAD 9'!$I$84</f>
        <v>0</v>
      </c>
      <c r="L140" s="176">
        <f>'ACTIVIDAD 10'!$I$84</f>
        <v>0</v>
      </c>
    </row>
    <row r="141" spans="2:39" x14ac:dyDescent="0.25">
      <c r="B141" s="173" t="s">
        <v>384</v>
      </c>
      <c r="C141" s="176">
        <f>'ACTIVIDAD 1'!$I$85</f>
        <v>0</v>
      </c>
      <c r="D141" s="176">
        <f>'ACTIVIDAD 2'!$I$85</f>
        <v>0</v>
      </c>
      <c r="E141" s="176">
        <f>'ACTIVIDAD 3'!$I$85</f>
        <v>0</v>
      </c>
      <c r="F141" s="176">
        <f>'ACTIVIDAD 4'!$I$85</f>
        <v>0</v>
      </c>
      <c r="G141" s="176">
        <f>'ACTIVIDAD 5'!$I$85</f>
        <v>0</v>
      </c>
      <c r="H141" s="176">
        <f>'ACTIVIDAD 6'!$I$85</f>
        <v>0</v>
      </c>
      <c r="I141" s="176">
        <f>'ACTIVIDAD 7'!$I$85</f>
        <v>0</v>
      </c>
      <c r="J141" s="176">
        <f>'ACTIVIDAD 8'!$I$85</f>
        <v>0</v>
      </c>
      <c r="K141" s="176">
        <f>'ACTIVIDAD 9'!$I$85</f>
        <v>0</v>
      </c>
      <c r="L141" s="176">
        <f>'ACTIVIDAD 10'!$I$85</f>
        <v>0</v>
      </c>
    </row>
    <row r="142" spans="2:39" x14ac:dyDescent="0.25">
      <c r="B142" s="173" t="s">
        <v>385</v>
      </c>
      <c r="C142" s="176">
        <f>'ACTIVIDAD 1'!$I$86</f>
        <v>0</v>
      </c>
      <c r="D142" s="176">
        <f>'ACTIVIDAD 2'!$I$86</f>
        <v>0</v>
      </c>
      <c r="E142" s="176">
        <f>'ACTIVIDAD 3'!$I$86</f>
        <v>0</v>
      </c>
      <c r="F142" s="176">
        <f>'ACTIVIDAD 4'!$I$86</f>
        <v>0</v>
      </c>
      <c r="G142" s="176">
        <f>'ACTIVIDAD 5'!$I$86</f>
        <v>0</v>
      </c>
      <c r="H142" s="176">
        <f>'ACTIVIDAD 6'!$I$86</f>
        <v>0</v>
      </c>
      <c r="I142" s="176">
        <f>'ACTIVIDAD 7'!$I$86</f>
        <v>0</v>
      </c>
      <c r="J142" s="176">
        <f>'ACTIVIDAD 8'!$I$86</f>
        <v>0</v>
      </c>
      <c r="K142" s="176">
        <f>'ACTIVIDAD 9'!$I$86</f>
        <v>0</v>
      </c>
      <c r="L142" s="176">
        <f>'ACTIVIDAD 10'!$I$86</f>
        <v>0</v>
      </c>
    </row>
    <row r="143" spans="2:39" x14ac:dyDescent="0.25">
      <c r="B143" s="173" t="s">
        <v>386</v>
      </c>
      <c r="C143" s="176">
        <f>'ACTIVIDAD 1'!$I$87</f>
        <v>0</v>
      </c>
      <c r="D143" s="176">
        <f>'ACTIVIDAD 2'!$I$87</f>
        <v>0</v>
      </c>
      <c r="E143" s="176">
        <f>'ACTIVIDAD 3'!$I$87</f>
        <v>0</v>
      </c>
      <c r="F143" s="176">
        <f>'ACTIVIDAD 4'!$I$87</f>
        <v>0</v>
      </c>
      <c r="G143" s="176">
        <f>'ACTIVIDAD 5'!$I$87</f>
        <v>0</v>
      </c>
      <c r="H143" s="176">
        <f>'ACTIVIDAD 6'!$I$87</f>
        <v>0</v>
      </c>
      <c r="I143" s="176">
        <f>'ACTIVIDAD 7'!$I$87</f>
        <v>0</v>
      </c>
      <c r="J143" s="176">
        <f>'ACTIVIDAD 8'!$I$87</f>
        <v>0</v>
      </c>
      <c r="K143" s="176">
        <f>'ACTIVIDAD 9'!$I$87</f>
        <v>0</v>
      </c>
      <c r="L143" s="176">
        <f>'ACTIVIDAD 10'!$I$87</f>
        <v>0</v>
      </c>
    </row>
    <row r="144" spans="2:39" x14ac:dyDescent="0.25">
      <c r="B144" s="173" t="s">
        <v>387</v>
      </c>
      <c r="C144" s="174" t="str">
        <f>'ACTIVIDAD 1'!$J$78</f>
        <v/>
      </c>
      <c r="D144" s="174" t="str">
        <f>'ACTIVIDAD 2'!$J$78</f>
        <v/>
      </c>
      <c r="E144" s="174" t="str">
        <f>'ACTIVIDAD 3'!$J$78</f>
        <v/>
      </c>
      <c r="F144" s="174" t="str">
        <f>'ACTIVIDAD 4'!$J$78</f>
        <v/>
      </c>
      <c r="G144" s="174" t="str">
        <f>'ACTIVIDAD 5'!$J$78</f>
        <v/>
      </c>
      <c r="H144" s="174" t="str">
        <f>'ACTIVIDAD 6'!$J$78</f>
        <v/>
      </c>
      <c r="I144" s="174" t="str">
        <f>'ACTIVIDAD 7'!$J$78</f>
        <v/>
      </c>
      <c r="J144" s="174" t="str">
        <f>'ACTIVIDAD 8'!$J$78</f>
        <v/>
      </c>
      <c r="K144" s="174" t="str">
        <f>'ACTIVIDAD 9'!$J$78</f>
        <v/>
      </c>
      <c r="L144" s="174" t="str">
        <f>'ACTIVIDAD 10'!$J$78</f>
        <v/>
      </c>
    </row>
    <row r="145" spans="2:12" x14ac:dyDescent="0.25">
      <c r="B145" s="173" t="s">
        <v>388</v>
      </c>
      <c r="C145" s="174" t="str">
        <f>'ACTIVIDAD 1'!$J$79</f>
        <v/>
      </c>
      <c r="D145" s="174" t="str">
        <f>'ACTIVIDAD 2'!$J$79</f>
        <v/>
      </c>
      <c r="E145" s="174" t="str">
        <f>'ACTIVIDAD 3'!$J$79</f>
        <v/>
      </c>
      <c r="F145" s="174" t="str">
        <f>'ACTIVIDAD 4'!$J$79</f>
        <v/>
      </c>
      <c r="G145" s="174" t="str">
        <f>'ACTIVIDAD 5'!$J$79</f>
        <v/>
      </c>
      <c r="H145" s="174" t="str">
        <f>'ACTIVIDAD 6'!$J$79</f>
        <v/>
      </c>
      <c r="I145" s="174" t="str">
        <f>'ACTIVIDAD 7'!$J$79</f>
        <v/>
      </c>
      <c r="J145" s="174" t="str">
        <f>'ACTIVIDAD 8'!$J$79</f>
        <v/>
      </c>
      <c r="K145" s="174" t="str">
        <f>'ACTIVIDAD 9'!$J$79</f>
        <v/>
      </c>
      <c r="L145" s="174" t="str">
        <f>'ACTIVIDAD 10'!$J$79</f>
        <v/>
      </c>
    </row>
    <row r="146" spans="2:12" x14ac:dyDescent="0.25">
      <c r="B146" s="173" t="s">
        <v>389</v>
      </c>
      <c r="C146" s="174" t="str">
        <f>'ACTIVIDAD 1'!$J$80</f>
        <v/>
      </c>
      <c r="D146" s="174" t="str">
        <f>'ACTIVIDAD 2'!$J$80</f>
        <v/>
      </c>
      <c r="E146" s="174" t="str">
        <f>'ACTIVIDAD 3'!$J$80</f>
        <v/>
      </c>
      <c r="F146" s="174" t="str">
        <f>'ACTIVIDAD 4'!$J$80</f>
        <v/>
      </c>
      <c r="G146" s="174" t="str">
        <f>'ACTIVIDAD 5'!$J$80</f>
        <v/>
      </c>
      <c r="H146" s="174" t="str">
        <f>'ACTIVIDAD 6'!$J$80</f>
        <v/>
      </c>
      <c r="I146" s="174" t="str">
        <f>'ACTIVIDAD 7'!$J$80</f>
        <v/>
      </c>
      <c r="J146" s="174" t="str">
        <f>'ACTIVIDAD 8'!$J$80</f>
        <v/>
      </c>
      <c r="K146" s="174" t="str">
        <f>'ACTIVIDAD 9'!$J$80</f>
        <v/>
      </c>
      <c r="L146" s="174" t="str">
        <f>'ACTIVIDAD 10'!$J$80</f>
        <v/>
      </c>
    </row>
    <row r="147" spans="2:12" x14ac:dyDescent="0.25">
      <c r="B147" s="173" t="s">
        <v>390</v>
      </c>
      <c r="C147" s="174" t="str">
        <f>'ACTIVIDAD 1'!$J$81</f>
        <v/>
      </c>
      <c r="D147" s="174" t="str">
        <f>'ACTIVIDAD 2'!$J$81</f>
        <v/>
      </c>
      <c r="E147" s="174" t="str">
        <f>'ACTIVIDAD 3'!$J$81</f>
        <v/>
      </c>
      <c r="F147" s="174" t="str">
        <f>'ACTIVIDAD 4'!$J$81</f>
        <v/>
      </c>
      <c r="G147" s="174" t="str">
        <f>'ACTIVIDAD 5'!$J$81</f>
        <v/>
      </c>
      <c r="H147" s="174" t="str">
        <f>'ACTIVIDAD 6'!$J$81</f>
        <v/>
      </c>
      <c r="I147" s="174" t="str">
        <f>'ACTIVIDAD 7'!$J$81</f>
        <v/>
      </c>
      <c r="J147" s="174" t="str">
        <f>'ACTIVIDAD 8'!$J$81</f>
        <v/>
      </c>
      <c r="K147" s="174" t="str">
        <f>'ACTIVIDAD 9'!$J$81</f>
        <v/>
      </c>
      <c r="L147" s="174" t="str">
        <f>'ACTIVIDAD 10'!$J$81</f>
        <v/>
      </c>
    </row>
    <row r="148" spans="2:12" x14ac:dyDescent="0.25">
      <c r="B148" s="173" t="s">
        <v>391</v>
      </c>
      <c r="C148" s="174" t="str">
        <f>'ACTIVIDAD 1'!$J$82</f>
        <v/>
      </c>
      <c r="D148" s="174" t="str">
        <f>'ACTIVIDAD 2'!$J$82</f>
        <v/>
      </c>
      <c r="E148" s="174" t="str">
        <f>'ACTIVIDAD 3'!$J$82</f>
        <v/>
      </c>
      <c r="F148" s="174" t="str">
        <f>'ACTIVIDAD 4'!$J$82</f>
        <v/>
      </c>
      <c r="G148" s="174" t="str">
        <f>'ACTIVIDAD 5'!$J$82</f>
        <v/>
      </c>
      <c r="H148" s="174" t="str">
        <f>'ACTIVIDAD 6'!$J$82</f>
        <v/>
      </c>
      <c r="I148" s="174" t="str">
        <f>'ACTIVIDAD 7'!$J$82</f>
        <v/>
      </c>
      <c r="J148" s="174" t="str">
        <f>'ACTIVIDAD 8'!$J$82</f>
        <v/>
      </c>
      <c r="K148" s="174" t="str">
        <f>'ACTIVIDAD 9'!$J$82</f>
        <v/>
      </c>
      <c r="L148" s="174" t="str">
        <f>'ACTIVIDAD 10'!$J$82</f>
        <v/>
      </c>
    </row>
    <row r="149" spans="2:12" x14ac:dyDescent="0.25">
      <c r="B149" s="173" t="s">
        <v>392</v>
      </c>
      <c r="C149" s="174" t="str">
        <f>'ACTIVIDAD 1'!$J$83</f>
        <v/>
      </c>
      <c r="D149" s="174" t="str">
        <f>'ACTIVIDAD 2'!$J$83</f>
        <v/>
      </c>
      <c r="E149" s="174" t="str">
        <f>'ACTIVIDAD 3'!$J$83</f>
        <v/>
      </c>
      <c r="F149" s="174" t="str">
        <f>'ACTIVIDAD 4'!$J$83</f>
        <v/>
      </c>
      <c r="G149" s="174" t="str">
        <f>'ACTIVIDAD 5'!$J$83</f>
        <v/>
      </c>
      <c r="H149" s="174" t="str">
        <f>'ACTIVIDAD 6'!$J$83</f>
        <v/>
      </c>
      <c r="I149" s="174" t="str">
        <f>'ACTIVIDAD 7'!$J$83</f>
        <v/>
      </c>
      <c r="J149" s="174" t="str">
        <f>'ACTIVIDAD 8'!$J$83</f>
        <v/>
      </c>
      <c r="K149" s="174" t="str">
        <f>'ACTIVIDAD 9'!$J$83</f>
        <v/>
      </c>
      <c r="L149" s="174" t="str">
        <f>'ACTIVIDAD 10'!$J$83</f>
        <v/>
      </c>
    </row>
    <row r="150" spans="2:12" x14ac:dyDescent="0.25">
      <c r="B150" s="173" t="s">
        <v>393</v>
      </c>
      <c r="C150" s="174" t="str">
        <f>'ACTIVIDAD 1'!$J$84</f>
        <v/>
      </c>
      <c r="D150" s="174" t="str">
        <f>'ACTIVIDAD 2'!$J$84</f>
        <v/>
      </c>
      <c r="E150" s="174" t="str">
        <f>'ACTIVIDAD 3'!$J$84</f>
        <v/>
      </c>
      <c r="F150" s="174" t="str">
        <f>'ACTIVIDAD 4'!$J$84</f>
        <v/>
      </c>
      <c r="G150" s="174" t="str">
        <f>'ACTIVIDAD 5'!$J$84</f>
        <v/>
      </c>
      <c r="H150" s="174" t="str">
        <f>'ACTIVIDAD 6'!$J$84</f>
        <v/>
      </c>
      <c r="I150" s="174" t="str">
        <f>'ACTIVIDAD 7'!$J$84</f>
        <v/>
      </c>
      <c r="J150" s="174" t="str">
        <f>'ACTIVIDAD 8'!$J$84</f>
        <v/>
      </c>
      <c r="K150" s="174" t="str">
        <f>'ACTIVIDAD 9'!$J$84</f>
        <v/>
      </c>
      <c r="L150" s="174" t="str">
        <f>'ACTIVIDAD 10'!$J$84</f>
        <v/>
      </c>
    </row>
    <row r="151" spans="2:12" x14ac:dyDescent="0.25">
      <c r="B151" s="173" t="s">
        <v>394</v>
      </c>
      <c r="C151" s="174" t="str">
        <f>'ACTIVIDAD 1'!$J$85</f>
        <v/>
      </c>
      <c r="D151" s="174" t="str">
        <f>'ACTIVIDAD 2'!$J$85</f>
        <v/>
      </c>
      <c r="E151" s="174" t="str">
        <f>'ACTIVIDAD 3'!$J$85</f>
        <v/>
      </c>
      <c r="F151" s="174" t="str">
        <f>'ACTIVIDAD 4'!$J$85</f>
        <v/>
      </c>
      <c r="G151" s="174" t="str">
        <f>'ACTIVIDAD 5'!$J$85</f>
        <v/>
      </c>
      <c r="H151" s="174" t="str">
        <f>'ACTIVIDAD 6'!$J$85</f>
        <v/>
      </c>
      <c r="I151" s="174" t="str">
        <f>'ACTIVIDAD 7'!$J$85</f>
        <v/>
      </c>
      <c r="J151" s="174" t="str">
        <f>'ACTIVIDAD 8'!$J$85</f>
        <v/>
      </c>
      <c r="K151" s="174" t="str">
        <f>'ACTIVIDAD 9'!$J$85</f>
        <v/>
      </c>
      <c r="L151" s="174" t="str">
        <f>'ACTIVIDAD 10'!$J$85</f>
        <v/>
      </c>
    </row>
    <row r="152" spans="2:12" x14ac:dyDescent="0.25">
      <c r="B152" s="173" t="s">
        <v>395</v>
      </c>
      <c r="C152" s="174" t="str">
        <f>'ACTIVIDAD 1'!$J$86</f>
        <v/>
      </c>
      <c r="D152" s="174" t="str">
        <f>'ACTIVIDAD 2'!$J$86</f>
        <v/>
      </c>
      <c r="E152" s="174" t="str">
        <f>'ACTIVIDAD 3'!$J$86</f>
        <v/>
      </c>
      <c r="F152" s="174" t="str">
        <f>'ACTIVIDAD 4'!$J$86</f>
        <v/>
      </c>
      <c r="G152" s="174" t="str">
        <f>'ACTIVIDAD 5'!$J$86</f>
        <v/>
      </c>
      <c r="H152" s="174" t="str">
        <f>'ACTIVIDAD 6'!$J$86</f>
        <v/>
      </c>
      <c r="I152" s="174" t="str">
        <f>'ACTIVIDAD 7'!$J$86</f>
        <v/>
      </c>
      <c r="J152" s="174" t="str">
        <f>'ACTIVIDAD 8'!$J$86</f>
        <v/>
      </c>
      <c r="K152" s="174" t="str">
        <f>'ACTIVIDAD 9'!$J$86</f>
        <v/>
      </c>
      <c r="L152" s="174" t="str">
        <f>'ACTIVIDAD 10'!$J$86</f>
        <v/>
      </c>
    </row>
    <row r="153" spans="2:12" x14ac:dyDescent="0.25">
      <c r="B153" s="173" t="s">
        <v>396</v>
      </c>
      <c r="C153" s="174" t="str">
        <f>'ACTIVIDAD 1'!$J$87</f>
        <v/>
      </c>
      <c r="D153" s="174" t="str">
        <f>'ACTIVIDAD 2'!$J$87</f>
        <v/>
      </c>
      <c r="E153" s="174" t="str">
        <f>'ACTIVIDAD 3'!$J$87</f>
        <v/>
      </c>
      <c r="F153" s="174" t="str">
        <f>'ACTIVIDAD 4'!$J$87</f>
        <v/>
      </c>
      <c r="G153" s="174" t="str">
        <f>'ACTIVIDAD 5'!$J$87</f>
        <v/>
      </c>
      <c r="H153" s="174" t="str">
        <f>'ACTIVIDAD 6'!$J$87</f>
        <v/>
      </c>
      <c r="I153" s="174" t="str">
        <f>'ACTIVIDAD 7'!$J$87</f>
        <v/>
      </c>
      <c r="J153" s="174" t="str">
        <f>'ACTIVIDAD 8'!$J$87</f>
        <v/>
      </c>
      <c r="K153" s="174" t="str">
        <f>'ACTIVIDAD 9'!$J$87</f>
        <v/>
      </c>
      <c r="L153" s="174" t="str">
        <f>'ACTIVIDAD 10'!$J$87</f>
        <v/>
      </c>
    </row>
    <row r="154" spans="2:12" x14ac:dyDescent="0.25">
      <c r="B154" s="173" t="s">
        <v>399</v>
      </c>
      <c r="C154" s="176">
        <f>'ACTIVIDAD 1'!$I$88</f>
        <v>0</v>
      </c>
      <c r="D154" s="176">
        <f>'ACTIVIDAD 2'!$I$88</f>
        <v>0</v>
      </c>
      <c r="E154" s="176">
        <f>'ACTIVIDAD 3'!$I$88</f>
        <v>0</v>
      </c>
      <c r="F154" s="176">
        <f>'ACTIVIDAD 4'!$I$88</f>
        <v>0</v>
      </c>
      <c r="G154" s="176">
        <f>'ACTIVIDAD 5'!$I$88</f>
        <v>0</v>
      </c>
      <c r="H154" s="176">
        <f>'ACTIVIDAD 6'!$I$88</f>
        <v>0</v>
      </c>
      <c r="I154" s="176">
        <f>'ACTIVIDAD 7'!$I$88</f>
        <v>0</v>
      </c>
      <c r="J154" s="176">
        <f>'ACTIVIDAD 8'!$I$88</f>
        <v>0</v>
      </c>
      <c r="K154" s="176">
        <f>'ACTIVIDAD 9'!$I$88</f>
        <v>0</v>
      </c>
      <c r="L154" s="176">
        <f>'ACTIVIDAD 10'!$I$88</f>
        <v>0</v>
      </c>
    </row>
    <row r="155" spans="2:12" x14ac:dyDescent="0.25">
      <c r="B155" s="173" t="s">
        <v>400</v>
      </c>
      <c r="C155" s="174">
        <f>'ACTIVIDAD 1'!$J$88</f>
        <v>0</v>
      </c>
      <c r="D155" s="174">
        <f>'ACTIVIDAD 2'!$J$88</f>
        <v>0</v>
      </c>
      <c r="E155" s="174">
        <f>'ACTIVIDAD 3'!$J$88</f>
        <v>0</v>
      </c>
      <c r="F155" s="174">
        <f>'ACTIVIDAD 4'!$J$88</f>
        <v>0</v>
      </c>
      <c r="G155" s="174">
        <f>'ACTIVIDAD 5'!$J$88</f>
        <v>0</v>
      </c>
      <c r="H155" s="174">
        <f>'ACTIVIDAD 6'!$J$88</f>
        <v>0</v>
      </c>
      <c r="I155" s="174">
        <f>'ACTIVIDAD 7'!$J$88</f>
        <v>0</v>
      </c>
      <c r="J155" s="174">
        <f>'ACTIVIDAD 8'!$J$88</f>
        <v>0</v>
      </c>
      <c r="K155" s="174">
        <f>'ACTIVIDAD 9'!$J$88</f>
        <v>0</v>
      </c>
      <c r="L155" s="174">
        <f>'ACTIVIDAD 10'!$J$88</f>
        <v>0</v>
      </c>
    </row>
    <row r="156" spans="2:12" x14ac:dyDescent="0.25">
      <c r="B156" s="175" t="s">
        <v>92</v>
      </c>
      <c r="C156" s="173">
        <f>'ACTIVIDAD 1'!$D$93</f>
        <v>0</v>
      </c>
      <c r="D156" s="173">
        <f>'ACTIVIDAD 2'!$D$93</f>
        <v>0</v>
      </c>
      <c r="E156" s="173">
        <f>'ACTIVIDAD 3'!$D$93</f>
        <v>0</v>
      </c>
      <c r="F156" s="173">
        <f>'ACTIVIDAD 4'!$D$93</f>
        <v>0</v>
      </c>
      <c r="G156" s="173">
        <f>'ACTIVIDAD 5'!$D$93</f>
        <v>0</v>
      </c>
      <c r="H156" s="173">
        <f>'ACTIVIDAD 6'!$D$93</f>
        <v>0</v>
      </c>
      <c r="I156" s="173">
        <f>'ACTIVIDAD 7'!$D$93</f>
        <v>0</v>
      </c>
      <c r="J156" s="173">
        <f>'ACTIVIDAD 8'!$D$93</f>
        <v>0</v>
      </c>
      <c r="K156" s="173">
        <f>'ACTIVIDAD 9'!$D$93</f>
        <v>0</v>
      </c>
      <c r="L156" s="173">
        <f>'ACTIVIDAD 10'!$D$93</f>
        <v>0</v>
      </c>
    </row>
    <row r="157" spans="2:12" x14ac:dyDescent="0.25">
      <c r="B157" s="173" t="s">
        <v>118</v>
      </c>
      <c r="C157" s="173" t="str">
        <f>'ACTIVIDAD 1'!$N$94</f>
        <v>DE</v>
      </c>
      <c r="D157" s="173" t="str">
        <f>'ACTIVIDAD 2'!$N$94</f>
        <v>DE</v>
      </c>
      <c r="E157" s="173" t="str">
        <f>'ACTIVIDAD 3'!$N$94</f>
        <v>DE</v>
      </c>
      <c r="F157" s="173" t="str">
        <f>'ACTIVIDAD 4'!$N$94</f>
        <v>DE</v>
      </c>
      <c r="G157" s="173" t="str">
        <f>'ACTIVIDAD 5'!$N$94</f>
        <v>DE</v>
      </c>
      <c r="H157" s="173" t="str">
        <f>'ACTIVIDAD 6'!$N$94</f>
        <v>DE</v>
      </c>
      <c r="I157" s="173" t="str">
        <f>'ACTIVIDAD 7'!$N$94</f>
        <v>DE</v>
      </c>
      <c r="J157" s="173" t="str">
        <f>'ACTIVIDAD 8'!$N$94</f>
        <v>DE</v>
      </c>
      <c r="K157" s="173" t="str">
        <f>'ACTIVIDAD 9'!$N$94</f>
        <v>DE</v>
      </c>
      <c r="L157" s="173" t="str">
        <f>'ACTIVIDAD 10'!$N$94</f>
        <v>DE</v>
      </c>
    </row>
    <row r="158" spans="2:12" x14ac:dyDescent="0.25">
      <c r="B158" s="173" t="s">
        <v>79</v>
      </c>
      <c r="C158" s="173">
        <f>'ACTIVIDAD 1'!$H$97</f>
        <v>0</v>
      </c>
      <c r="D158" s="173">
        <f>'ACTIVIDAD 2'!$H$97</f>
        <v>0</v>
      </c>
      <c r="E158" s="173">
        <f>'ACTIVIDAD 3'!$H$97</f>
        <v>0</v>
      </c>
      <c r="F158" s="173">
        <f>'ACTIVIDAD 4'!$H$97</f>
        <v>0</v>
      </c>
      <c r="G158" s="173">
        <f>'ACTIVIDAD 5'!$H$97</f>
        <v>0</v>
      </c>
      <c r="H158" s="173">
        <f>'ACTIVIDAD 6'!$H$97</f>
        <v>0</v>
      </c>
      <c r="I158" s="173">
        <f>'ACTIVIDAD 7'!$H$97</f>
        <v>0</v>
      </c>
      <c r="J158" s="173">
        <f>'ACTIVIDAD 8'!$H$97</f>
        <v>0</v>
      </c>
      <c r="K158" s="173">
        <f>'ACTIVIDAD 9'!$H$97</f>
        <v>0</v>
      </c>
      <c r="L158" s="173">
        <f>'ACTIVIDAD 10'!$H$97</f>
        <v>0</v>
      </c>
    </row>
    <row r="159" spans="2:12" x14ac:dyDescent="0.25">
      <c r="B159" s="173" t="s">
        <v>86</v>
      </c>
      <c r="C159" s="173">
        <f>'ACTIVIDAD 1'!$H$98</f>
        <v>0</v>
      </c>
      <c r="D159" s="173">
        <f>'ACTIVIDAD 2'!$H$98</f>
        <v>0</v>
      </c>
      <c r="E159" s="173">
        <f>'ACTIVIDAD 3'!$H$98</f>
        <v>0</v>
      </c>
      <c r="F159" s="173">
        <f>'ACTIVIDAD 4'!$H$98</f>
        <v>0</v>
      </c>
      <c r="G159" s="173">
        <f>'ACTIVIDAD 5'!$H$98</f>
        <v>0</v>
      </c>
      <c r="H159" s="173">
        <f>'ACTIVIDAD 6'!$H$98</f>
        <v>0</v>
      </c>
      <c r="I159" s="173">
        <f>'ACTIVIDAD 7'!$H$98</f>
        <v>0</v>
      </c>
      <c r="J159" s="173">
        <f>'ACTIVIDAD 8'!$H$98</f>
        <v>0</v>
      </c>
      <c r="K159" s="173">
        <f>'ACTIVIDAD 9'!$H$98</f>
        <v>0</v>
      </c>
      <c r="L159" s="173">
        <f>'ACTIVIDAD 10'!$H$98</f>
        <v>0</v>
      </c>
    </row>
    <row r="160" spans="2:12" x14ac:dyDescent="0.25">
      <c r="B160" s="173" t="s">
        <v>87</v>
      </c>
      <c r="C160" s="173" t="str">
        <f>'ACTIVIDAD 1'!$H$99</f>
        <v/>
      </c>
      <c r="D160" s="173" t="str">
        <f>'ACTIVIDAD 2'!$H$99</f>
        <v/>
      </c>
      <c r="E160" s="173" t="str">
        <f>'ACTIVIDAD 3'!$H$99</f>
        <v/>
      </c>
      <c r="F160" s="173" t="str">
        <f>'ACTIVIDAD 4'!$H$99</f>
        <v/>
      </c>
      <c r="G160" s="173" t="str">
        <f>'ACTIVIDAD 5'!$H$99</f>
        <v/>
      </c>
      <c r="H160" s="173" t="str">
        <f>'ACTIVIDAD 6'!$H$99</f>
        <v/>
      </c>
      <c r="I160" s="173" t="str">
        <f>'ACTIVIDAD 7'!$H$99</f>
        <v/>
      </c>
      <c r="J160" s="173" t="str">
        <f>'ACTIVIDAD 8'!$H$99</f>
        <v/>
      </c>
      <c r="K160" s="173" t="str">
        <f>'ACTIVIDAD 9'!$H$99</f>
        <v/>
      </c>
      <c r="L160" s="173" t="str">
        <f>'ACTIVIDAD 10'!$H$99</f>
        <v/>
      </c>
    </row>
    <row r="161" spans="2:12" x14ac:dyDescent="0.25">
      <c r="B161" s="173" t="s">
        <v>337</v>
      </c>
      <c r="C161" s="173" t="str">
        <f>'ACTIVIDAD 1'!$G$104</f>
        <v/>
      </c>
      <c r="D161" s="173" t="str">
        <f>'ACTIVIDAD 2'!$G$104</f>
        <v/>
      </c>
      <c r="E161" s="173" t="str">
        <f>'ACTIVIDAD 3'!$G$104</f>
        <v/>
      </c>
      <c r="F161" s="173" t="str">
        <f>'ACTIVIDAD 4'!$G$104</f>
        <v/>
      </c>
      <c r="G161" s="173" t="str">
        <f>'ACTIVIDAD 5'!$G$104</f>
        <v/>
      </c>
      <c r="H161" s="173" t="str">
        <f>'ACTIVIDAD 6'!$G$104</f>
        <v/>
      </c>
      <c r="I161" s="173" t="str">
        <f>'ACTIVIDAD 7'!$G$104</f>
        <v/>
      </c>
      <c r="J161" s="173" t="str">
        <f>'ACTIVIDAD 8'!$G$104</f>
        <v/>
      </c>
      <c r="K161" s="173" t="str">
        <f>'ACTIVIDAD 9'!$G$104</f>
        <v/>
      </c>
      <c r="L161" s="173" t="str">
        <f>'ACTIVIDAD 10'!$G$104</f>
        <v/>
      </c>
    </row>
    <row r="162" spans="2:12" x14ac:dyDescent="0.25">
      <c r="B162" s="173" t="s">
        <v>338</v>
      </c>
      <c r="C162" s="173" t="str">
        <f>'ACTIVIDAD 1'!$G$105</f>
        <v/>
      </c>
      <c r="D162" s="173" t="str">
        <f>'ACTIVIDAD 2'!$G$105</f>
        <v/>
      </c>
      <c r="E162" s="173" t="str">
        <f>'ACTIVIDAD 3'!$G$105</f>
        <v/>
      </c>
      <c r="F162" s="173" t="str">
        <f>'ACTIVIDAD 4'!$G$105</f>
        <v/>
      </c>
      <c r="G162" s="173" t="str">
        <f>'ACTIVIDAD 5'!$G$105</f>
        <v/>
      </c>
      <c r="H162" s="173" t="str">
        <f>'ACTIVIDAD 6'!$G$105</f>
        <v/>
      </c>
      <c r="I162" s="173" t="str">
        <f>'ACTIVIDAD 7'!$G$105</f>
        <v/>
      </c>
      <c r="J162" s="173" t="str">
        <f>'ACTIVIDAD 8'!$G$105</f>
        <v/>
      </c>
      <c r="K162" s="173" t="str">
        <f>'ACTIVIDAD 9'!$G$105</f>
        <v/>
      </c>
      <c r="L162" s="173" t="str">
        <f>'ACTIVIDAD 10'!$G$105</f>
        <v/>
      </c>
    </row>
    <row r="163" spans="2:12" x14ac:dyDescent="0.25">
      <c r="B163" s="173" t="s">
        <v>339</v>
      </c>
      <c r="C163" s="173" t="str">
        <f>'ACTIVIDAD 1'!$G$106</f>
        <v/>
      </c>
      <c r="D163" s="173" t="str">
        <f>'ACTIVIDAD 2'!$G$106</f>
        <v/>
      </c>
      <c r="E163" s="173" t="str">
        <f>'ACTIVIDAD 3'!$G$106</f>
        <v/>
      </c>
      <c r="F163" s="173" t="str">
        <f>'ACTIVIDAD 4'!$G$106</f>
        <v/>
      </c>
      <c r="G163" s="173" t="str">
        <f>'ACTIVIDAD 5'!$G$106</f>
        <v/>
      </c>
      <c r="H163" s="173" t="str">
        <f>'ACTIVIDAD 6'!$G$106</f>
        <v/>
      </c>
      <c r="I163" s="173" t="str">
        <f>'ACTIVIDAD 7'!$G$106</f>
        <v/>
      </c>
      <c r="J163" s="173" t="str">
        <f>'ACTIVIDAD 8'!$G$106</f>
        <v/>
      </c>
      <c r="K163" s="173" t="str">
        <f>'ACTIVIDAD 9'!$G$106</f>
        <v/>
      </c>
      <c r="L163" s="173" t="str">
        <f>'ACTIVIDAD 10'!$G$106</f>
        <v/>
      </c>
    </row>
    <row r="164" spans="2:12" x14ac:dyDescent="0.25">
      <c r="B164" s="173" t="s">
        <v>340</v>
      </c>
      <c r="C164" s="173" t="str">
        <f>'ACTIVIDAD 1'!$G$107</f>
        <v/>
      </c>
      <c r="D164" s="173" t="str">
        <f>'ACTIVIDAD 2'!$G$107</f>
        <v/>
      </c>
      <c r="E164" s="173" t="str">
        <f>'ACTIVIDAD 3'!$G$107</f>
        <v/>
      </c>
      <c r="F164" s="173" t="str">
        <f>'ACTIVIDAD 4'!$G$107</f>
        <v/>
      </c>
      <c r="G164" s="173" t="str">
        <f>'ACTIVIDAD 5'!$G$107</f>
        <v/>
      </c>
      <c r="H164" s="173" t="str">
        <f>'ACTIVIDAD 6'!$G$107</f>
        <v/>
      </c>
      <c r="I164" s="173" t="str">
        <f>'ACTIVIDAD 7'!$G$107</f>
        <v/>
      </c>
      <c r="J164" s="173" t="str">
        <f>'ACTIVIDAD 8'!$G$107</f>
        <v/>
      </c>
      <c r="K164" s="173" t="str">
        <f>'ACTIVIDAD 9'!$G$107</f>
        <v/>
      </c>
      <c r="L164" s="173" t="str">
        <f>'ACTIVIDAD 10'!$G$107</f>
        <v/>
      </c>
    </row>
    <row r="165" spans="2:12" x14ac:dyDescent="0.25">
      <c r="B165" s="173" t="s">
        <v>341</v>
      </c>
      <c r="C165" s="173" t="str">
        <f>'ACTIVIDAD 1'!$G$108</f>
        <v/>
      </c>
      <c r="D165" s="173" t="str">
        <f>'ACTIVIDAD 2'!$G$108</f>
        <v/>
      </c>
      <c r="E165" s="173" t="str">
        <f>'ACTIVIDAD 3'!$G$108</f>
        <v/>
      </c>
      <c r="F165" s="173" t="str">
        <f>'ACTIVIDAD 4'!$G$108</f>
        <v/>
      </c>
      <c r="G165" s="173" t="str">
        <f>'ACTIVIDAD 5'!$G$108</f>
        <v/>
      </c>
      <c r="H165" s="173" t="str">
        <f>'ACTIVIDAD 6'!$G$108</f>
        <v/>
      </c>
      <c r="I165" s="173" t="str">
        <f>'ACTIVIDAD 7'!$G$108</f>
        <v/>
      </c>
      <c r="J165" s="173" t="str">
        <f>'ACTIVIDAD 8'!$G$108</f>
        <v/>
      </c>
      <c r="K165" s="173" t="str">
        <f>'ACTIVIDAD 9'!$G$108</f>
        <v/>
      </c>
      <c r="L165" s="173" t="str">
        <f>'ACTIVIDAD 10'!$G$108</f>
        <v/>
      </c>
    </row>
    <row r="166" spans="2:12" x14ac:dyDescent="0.25">
      <c r="B166" s="173" t="s">
        <v>342</v>
      </c>
      <c r="C166" s="173" t="str">
        <f>'ACTIVIDAD 1'!$G$109</f>
        <v/>
      </c>
      <c r="D166" s="173" t="str">
        <f>'ACTIVIDAD 2'!$G$109</f>
        <v/>
      </c>
      <c r="E166" s="173" t="str">
        <f>'ACTIVIDAD 3'!$G$109</f>
        <v/>
      </c>
      <c r="F166" s="173" t="str">
        <f>'ACTIVIDAD 4'!$G$109</f>
        <v/>
      </c>
      <c r="G166" s="173" t="str">
        <f>'ACTIVIDAD 5'!$G$109</f>
        <v/>
      </c>
      <c r="H166" s="173" t="str">
        <f>'ACTIVIDAD 6'!$G$109</f>
        <v/>
      </c>
      <c r="I166" s="173" t="str">
        <f>'ACTIVIDAD 7'!$G$109</f>
        <v/>
      </c>
      <c r="J166" s="173" t="str">
        <f>'ACTIVIDAD 8'!$G$109</f>
        <v/>
      </c>
      <c r="K166" s="173" t="str">
        <f>'ACTIVIDAD 9'!$G$109</f>
        <v/>
      </c>
      <c r="L166" s="173" t="str">
        <f>'ACTIVIDAD 10'!$G$109</f>
        <v/>
      </c>
    </row>
    <row r="167" spans="2:12" x14ac:dyDescent="0.25">
      <c r="B167" s="173" t="s">
        <v>343</v>
      </c>
      <c r="C167" s="173" t="str">
        <f>'ACTIVIDAD 1'!$G$110</f>
        <v/>
      </c>
      <c r="D167" s="173" t="str">
        <f>'ACTIVIDAD 2'!$G$110</f>
        <v/>
      </c>
      <c r="E167" s="173" t="str">
        <f>'ACTIVIDAD 3'!$G$110</f>
        <v/>
      </c>
      <c r="F167" s="173" t="str">
        <f>'ACTIVIDAD 4'!$G$110</f>
        <v/>
      </c>
      <c r="G167" s="173" t="str">
        <f>'ACTIVIDAD 5'!$G$110</f>
        <v/>
      </c>
      <c r="H167" s="173" t="str">
        <f>'ACTIVIDAD 6'!$G$110</f>
        <v/>
      </c>
      <c r="I167" s="173" t="str">
        <f>'ACTIVIDAD 7'!$G$110</f>
        <v/>
      </c>
      <c r="J167" s="173" t="str">
        <f>'ACTIVIDAD 8'!$G$110</f>
        <v/>
      </c>
      <c r="K167" s="173" t="str">
        <f>'ACTIVIDAD 9'!$G$110</f>
        <v/>
      </c>
      <c r="L167" s="173" t="str">
        <f>'ACTIVIDAD 10'!$G$110</f>
        <v/>
      </c>
    </row>
    <row r="168" spans="2:12" x14ac:dyDescent="0.25">
      <c r="B168" s="173" t="s">
        <v>344</v>
      </c>
      <c r="C168" s="173" t="str">
        <f>'ACTIVIDAD 1'!$G$111</f>
        <v/>
      </c>
      <c r="D168" s="173" t="str">
        <f>'ACTIVIDAD 2'!$G$111</f>
        <v/>
      </c>
      <c r="E168" s="173" t="str">
        <f>'ACTIVIDAD 3'!$G$111</f>
        <v/>
      </c>
      <c r="F168" s="173" t="str">
        <f>'ACTIVIDAD 4'!$G$111</f>
        <v/>
      </c>
      <c r="G168" s="173" t="str">
        <f>'ACTIVIDAD 5'!$G$111</f>
        <v/>
      </c>
      <c r="H168" s="173" t="str">
        <f>'ACTIVIDAD 6'!$G$111</f>
        <v/>
      </c>
      <c r="I168" s="173" t="str">
        <f>'ACTIVIDAD 7'!$G$111</f>
        <v/>
      </c>
      <c r="J168" s="173" t="str">
        <f>'ACTIVIDAD 8'!$G$111</f>
        <v/>
      </c>
      <c r="K168" s="173" t="str">
        <f>'ACTIVIDAD 9'!$G$111</f>
        <v/>
      </c>
      <c r="L168" s="173" t="str">
        <f>'ACTIVIDAD 10'!$G$111</f>
        <v/>
      </c>
    </row>
    <row r="169" spans="2:12" x14ac:dyDescent="0.25">
      <c r="B169" s="173" t="s">
        <v>345</v>
      </c>
      <c r="C169" s="173" t="str">
        <f>'ACTIVIDAD 1'!$G$112</f>
        <v/>
      </c>
      <c r="D169" s="173" t="str">
        <f>'ACTIVIDAD 2'!$G$112</f>
        <v/>
      </c>
      <c r="E169" s="173" t="str">
        <f>'ACTIVIDAD 3'!$G$112</f>
        <v/>
      </c>
      <c r="F169" s="173" t="str">
        <f>'ACTIVIDAD 4'!$G$112</f>
        <v/>
      </c>
      <c r="G169" s="173" t="str">
        <f>'ACTIVIDAD 5'!$G$112</f>
        <v/>
      </c>
      <c r="H169" s="173" t="str">
        <f>'ACTIVIDAD 6'!$G$112</f>
        <v/>
      </c>
      <c r="I169" s="173" t="str">
        <f>'ACTIVIDAD 7'!$G$112</f>
        <v/>
      </c>
      <c r="J169" s="173" t="str">
        <f>'ACTIVIDAD 8'!$G$112</f>
        <v/>
      </c>
      <c r="K169" s="173" t="str">
        <f>'ACTIVIDAD 9'!$G$112</f>
        <v/>
      </c>
      <c r="L169" s="173" t="str">
        <f>'ACTIVIDAD 10'!$G$112</f>
        <v/>
      </c>
    </row>
    <row r="170" spans="2:12" x14ac:dyDescent="0.25">
      <c r="B170" s="173" t="s">
        <v>346</v>
      </c>
      <c r="C170" s="173" t="str">
        <f>'ACTIVIDAD 1'!$G$113</f>
        <v/>
      </c>
      <c r="D170" s="173" t="str">
        <f>'ACTIVIDAD 2'!$G$113</f>
        <v/>
      </c>
      <c r="E170" s="173" t="str">
        <f>'ACTIVIDAD 3'!$G$113</f>
        <v/>
      </c>
      <c r="F170" s="173" t="str">
        <f>'ACTIVIDAD 4'!$G$113</f>
        <v/>
      </c>
      <c r="G170" s="173" t="str">
        <f>'ACTIVIDAD 5'!$G$113</f>
        <v/>
      </c>
      <c r="H170" s="173" t="str">
        <f>'ACTIVIDAD 6'!$G$113</f>
        <v/>
      </c>
      <c r="I170" s="173" t="str">
        <f>'ACTIVIDAD 7'!$G$113</f>
        <v/>
      </c>
      <c r="J170" s="173" t="str">
        <f>'ACTIVIDAD 8'!$G$113</f>
        <v/>
      </c>
      <c r="K170" s="173" t="str">
        <f>'ACTIVIDAD 9'!$G$113</f>
        <v/>
      </c>
      <c r="L170" s="173" t="str">
        <f>'ACTIVIDAD 10'!$G$113</f>
        <v/>
      </c>
    </row>
    <row r="171" spans="2:12" x14ac:dyDescent="0.25">
      <c r="B171" s="173" t="s">
        <v>347</v>
      </c>
      <c r="C171" s="176">
        <f>'ACTIVIDAD 1'!$I$104</f>
        <v>0</v>
      </c>
      <c r="D171" s="176">
        <f>'ACTIVIDAD 2'!$I$104</f>
        <v>0</v>
      </c>
      <c r="E171" s="176">
        <f>'ACTIVIDAD 3'!$I$104</f>
        <v>0</v>
      </c>
      <c r="F171" s="176">
        <f>'ACTIVIDAD 4'!$I$104</f>
        <v>0</v>
      </c>
      <c r="G171" s="176">
        <f>'ACTIVIDAD 5'!$I$104</f>
        <v>0</v>
      </c>
      <c r="H171" s="176">
        <f>'ACTIVIDAD 6'!$I$104</f>
        <v>0</v>
      </c>
      <c r="I171" s="176">
        <f>'ACTIVIDAD 7'!$I$104</f>
        <v>0</v>
      </c>
      <c r="J171" s="176">
        <f>'ACTIVIDAD 8'!$I$104</f>
        <v>0</v>
      </c>
      <c r="K171" s="176">
        <f>'ACTIVIDAD 9'!$I$104</f>
        <v>0</v>
      </c>
      <c r="L171" s="176">
        <f>'ACTIVIDAD 10'!$I$104</f>
        <v>0</v>
      </c>
    </row>
    <row r="172" spans="2:12" x14ac:dyDescent="0.25">
      <c r="B172" s="173" t="s">
        <v>348</v>
      </c>
      <c r="C172" s="176">
        <f>'ACTIVIDAD 1'!$I$105</f>
        <v>0</v>
      </c>
      <c r="D172" s="176">
        <f>'ACTIVIDAD 2'!$I$105</f>
        <v>0</v>
      </c>
      <c r="E172" s="176">
        <f>'ACTIVIDAD 3'!$I$105</f>
        <v>0</v>
      </c>
      <c r="F172" s="176">
        <f>'ACTIVIDAD 4'!$I$105</f>
        <v>0</v>
      </c>
      <c r="G172" s="176">
        <f>'ACTIVIDAD 5'!$I$105</f>
        <v>0</v>
      </c>
      <c r="H172" s="176">
        <f>'ACTIVIDAD 6'!$I$105</f>
        <v>0</v>
      </c>
      <c r="I172" s="176">
        <f>'ACTIVIDAD 7'!$I$105</f>
        <v>0</v>
      </c>
      <c r="J172" s="176">
        <f>'ACTIVIDAD 8'!$I$105</f>
        <v>0</v>
      </c>
      <c r="K172" s="176">
        <f>'ACTIVIDAD 9'!$I$105</f>
        <v>0</v>
      </c>
      <c r="L172" s="176">
        <f>'ACTIVIDAD 10'!$I$105</f>
        <v>0</v>
      </c>
    </row>
    <row r="173" spans="2:12" x14ac:dyDescent="0.25">
      <c r="B173" s="173" t="s">
        <v>349</v>
      </c>
      <c r="C173" s="176">
        <f>'ACTIVIDAD 1'!$I$106</f>
        <v>0</v>
      </c>
      <c r="D173" s="176">
        <f>'ACTIVIDAD 2'!$I$106</f>
        <v>0</v>
      </c>
      <c r="E173" s="176">
        <f>'ACTIVIDAD 3'!$I$106</f>
        <v>0</v>
      </c>
      <c r="F173" s="176">
        <f>'ACTIVIDAD 4'!$I$106</f>
        <v>0</v>
      </c>
      <c r="G173" s="176">
        <f>'ACTIVIDAD 5'!$I$106</f>
        <v>0</v>
      </c>
      <c r="H173" s="176">
        <f>'ACTIVIDAD 6'!$I$106</f>
        <v>0</v>
      </c>
      <c r="I173" s="176">
        <f>'ACTIVIDAD 7'!$I$106</f>
        <v>0</v>
      </c>
      <c r="J173" s="176">
        <f>'ACTIVIDAD 8'!$I$106</f>
        <v>0</v>
      </c>
      <c r="K173" s="176">
        <f>'ACTIVIDAD 9'!$I$106</f>
        <v>0</v>
      </c>
      <c r="L173" s="176">
        <f>'ACTIVIDAD 10'!$I$106</f>
        <v>0</v>
      </c>
    </row>
    <row r="174" spans="2:12" x14ac:dyDescent="0.25">
      <c r="B174" s="173" t="s">
        <v>350</v>
      </c>
      <c r="C174" s="176">
        <f>'ACTIVIDAD 1'!$I$107</f>
        <v>0</v>
      </c>
      <c r="D174" s="176">
        <f>'ACTIVIDAD 2'!$I$107</f>
        <v>0</v>
      </c>
      <c r="E174" s="176">
        <f>'ACTIVIDAD 3'!$I$107</f>
        <v>0</v>
      </c>
      <c r="F174" s="176">
        <f>'ACTIVIDAD 4'!$I$107</f>
        <v>0</v>
      </c>
      <c r="G174" s="176">
        <f>'ACTIVIDAD 5'!$I$107</f>
        <v>0</v>
      </c>
      <c r="H174" s="176">
        <f>'ACTIVIDAD 6'!$I$107</f>
        <v>0</v>
      </c>
      <c r="I174" s="176">
        <f>'ACTIVIDAD 7'!$I$107</f>
        <v>0</v>
      </c>
      <c r="J174" s="176">
        <f>'ACTIVIDAD 8'!$I$107</f>
        <v>0</v>
      </c>
      <c r="K174" s="176">
        <f>'ACTIVIDAD 9'!$I$107</f>
        <v>0</v>
      </c>
      <c r="L174" s="176">
        <f>'ACTIVIDAD 10'!$I$107</f>
        <v>0</v>
      </c>
    </row>
    <row r="175" spans="2:12" x14ac:dyDescent="0.25">
      <c r="B175" s="173" t="s">
        <v>351</v>
      </c>
      <c r="C175" s="176">
        <f>'ACTIVIDAD 1'!$I$108</f>
        <v>0</v>
      </c>
      <c r="D175" s="176">
        <f>'ACTIVIDAD 2'!$I$108</f>
        <v>0</v>
      </c>
      <c r="E175" s="176">
        <f>'ACTIVIDAD 3'!$I$108</f>
        <v>0</v>
      </c>
      <c r="F175" s="176">
        <f>'ACTIVIDAD 4'!$I$108</f>
        <v>0</v>
      </c>
      <c r="G175" s="176">
        <f>'ACTIVIDAD 5'!$I$108</f>
        <v>0</v>
      </c>
      <c r="H175" s="176">
        <f>'ACTIVIDAD 6'!$I$108</f>
        <v>0</v>
      </c>
      <c r="I175" s="176">
        <f>'ACTIVIDAD 7'!$I$108</f>
        <v>0</v>
      </c>
      <c r="J175" s="176">
        <f>'ACTIVIDAD 8'!$I$108</f>
        <v>0</v>
      </c>
      <c r="K175" s="176">
        <f>'ACTIVIDAD 9'!$I$108</f>
        <v>0</v>
      </c>
      <c r="L175" s="176">
        <f>'ACTIVIDAD 10'!$I$108</f>
        <v>0</v>
      </c>
    </row>
    <row r="176" spans="2:12" x14ac:dyDescent="0.25">
      <c r="B176" s="173" t="s">
        <v>352</v>
      </c>
      <c r="C176" s="176">
        <f>'ACTIVIDAD 1'!$I$109</f>
        <v>0</v>
      </c>
      <c r="D176" s="176">
        <f>'ACTIVIDAD 2'!$I$109</f>
        <v>0</v>
      </c>
      <c r="E176" s="176">
        <f>'ACTIVIDAD 3'!$I$109</f>
        <v>0</v>
      </c>
      <c r="F176" s="176">
        <f>'ACTIVIDAD 4'!$I$109</f>
        <v>0</v>
      </c>
      <c r="G176" s="176">
        <f>'ACTIVIDAD 5'!$I$109</f>
        <v>0</v>
      </c>
      <c r="H176" s="176">
        <f>'ACTIVIDAD 6'!$I$109</f>
        <v>0</v>
      </c>
      <c r="I176" s="176">
        <f>'ACTIVIDAD 7'!$I$109</f>
        <v>0</v>
      </c>
      <c r="J176" s="176">
        <f>'ACTIVIDAD 8'!$I$109</f>
        <v>0</v>
      </c>
      <c r="K176" s="176">
        <f>'ACTIVIDAD 9'!$I$109</f>
        <v>0</v>
      </c>
      <c r="L176" s="176">
        <f>'ACTIVIDAD 10'!$I$109</f>
        <v>0</v>
      </c>
    </row>
    <row r="177" spans="2:12" x14ac:dyDescent="0.25">
      <c r="B177" s="173" t="s">
        <v>353</v>
      </c>
      <c r="C177" s="176">
        <f>'ACTIVIDAD 1'!$I$110</f>
        <v>0</v>
      </c>
      <c r="D177" s="176">
        <f>'ACTIVIDAD 2'!$I$110</f>
        <v>0</v>
      </c>
      <c r="E177" s="176">
        <f>'ACTIVIDAD 3'!$I$110</f>
        <v>0</v>
      </c>
      <c r="F177" s="176">
        <f>'ACTIVIDAD 4'!$I$110</f>
        <v>0</v>
      </c>
      <c r="G177" s="176">
        <f>'ACTIVIDAD 5'!$I$110</f>
        <v>0</v>
      </c>
      <c r="H177" s="176">
        <f>'ACTIVIDAD 6'!$I$110</f>
        <v>0</v>
      </c>
      <c r="I177" s="176">
        <f>'ACTIVIDAD 7'!$I$110</f>
        <v>0</v>
      </c>
      <c r="J177" s="176">
        <f>'ACTIVIDAD 8'!$I$110</f>
        <v>0</v>
      </c>
      <c r="K177" s="176">
        <f>'ACTIVIDAD 9'!$I$110</f>
        <v>0</v>
      </c>
      <c r="L177" s="176">
        <f>'ACTIVIDAD 10'!$I$110</f>
        <v>0</v>
      </c>
    </row>
    <row r="178" spans="2:12" x14ac:dyDescent="0.25">
      <c r="B178" s="173" t="s">
        <v>354</v>
      </c>
      <c r="C178" s="176">
        <f>'ACTIVIDAD 1'!$I$111</f>
        <v>0</v>
      </c>
      <c r="D178" s="176">
        <f>'ACTIVIDAD 2'!$I$111</f>
        <v>0</v>
      </c>
      <c r="E178" s="176">
        <f>'ACTIVIDAD 3'!$I$111</f>
        <v>0</v>
      </c>
      <c r="F178" s="176">
        <f>'ACTIVIDAD 4'!$I$111</f>
        <v>0</v>
      </c>
      <c r="G178" s="176">
        <f>'ACTIVIDAD 5'!$I$111</f>
        <v>0</v>
      </c>
      <c r="H178" s="176">
        <f>'ACTIVIDAD 6'!$I$111</f>
        <v>0</v>
      </c>
      <c r="I178" s="176">
        <f>'ACTIVIDAD 7'!$I$111</f>
        <v>0</v>
      </c>
      <c r="J178" s="176">
        <f>'ACTIVIDAD 8'!$I$111</f>
        <v>0</v>
      </c>
      <c r="K178" s="176">
        <f>'ACTIVIDAD 9'!$I$111</f>
        <v>0</v>
      </c>
      <c r="L178" s="176">
        <f>'ACTIVIDAD 10'!$I$111</f>
        <v>0</v>
      </c>
    </row>
    <row r="179" spans="2:12" x14ac:dyDescent="0.25">
      <c r="B179" s="173" t="s">
        <v>355</v>
      </c>
      <c r="C179" s="176">
        <f>'ACTIVIDAD 1'!$I$112</f>
        <v>0</v>
      </c>
      <c r="D179" s="176">
        <f>'ACTIVIDAD 2'!$I$112</f>
        <v>0</v>
      </c>
      <c r="E179" s="176">
        <f>'ACTIVIDAD 3'!$I$112</f>
        <v>0</v>
      </c>
      <c r="F179" s="176">
        <f>'ACTIVIDAD 4'!$I$112</f>
        <v>0</v>
      </c>
      <c r="G179" s="176">
        <f>'ACTIVIDAD 5'!$I$112</f>
        <v>0</v>
      </c>
      <c r="H179" s="176">
        <f>'ACTIVIDAD 6'!$I$112</f>
        <v>0</v>
      </c>
      <c r="I179" s="176">
        <f>'ACTIVIDAD 7'!$I$112</f>
        <v>0</v>
      </c>
      <c r="J179" s="176">
        <f>'ACTIVIDAD 8'!$I$112</f>
        <v>0</v>
      </c>
      <c r="K179" s="176">
        <f>'ACTIVIDAD 9'!$I$112</f>
        <v>0</v>
      </c>
      <c r="L179" s="176">
        <f>'ACTIVIDAD 10'!$I$112</f>
        <v>0</v>
      </c>
    </row>
    <row r="180" spans="2:12" x14ac:dyDescent="0.25">
      <c r="B180" s="173" t="s">
        <v>356</v>
      </c>
      <c r="C180" s="176">
        <f>'ACTIVIDAD 1'!$I$113</f>
        <v>0</v>
      </c>
      <c r="D180" s="176">
        <f>'ACTIVIDAD 2'!$I$113</f>
        <v>0</v>
      </c>
      <c r="E180" s="176">
        <f>'ACTIVIDAD 3'!$I$113</f>
        <v>0</v>
      </c>
      <c r="F180" s="176">
        <f>'ACTIVIDAD 4'!$I$113</f>
        <v>0</v>
      </c>
      <c r="G180" s="176">
        <f>'ACTIVIDAD 5'!$I$113</f>
        <v>0</v>
      </c>
      <c r="H180" s="176">
        <f>'ACTIVIDAD 6'!$I$113</f>
        <v>0</v>
      </c>
      <c r="I180" s="176">
        <f>'ACTIVIDAD 7'!$I$113</f>
        <v>0</v>
      </c>
      <c r="J180" s="176">
        <f>'ACTIVIDAD 8'!$I$113</f>
        <v>0</v>
      </c>
      <c r="K180" s="176">
        <f>'ACTIVIDAD 9'!$I$113</f>
        <v>0</v>
      </c>
      <c r="L180" s="176">
        <f>'ACTIVIDAD 10'!$I$113</f>
        <v>0</v>
      </c>
    </row>
    <row r="181" spans="2:12" x14ac:dyDescent="0.25">
      <c r="B181" s="173" t="s">
        <v>357</v>
      </c>
      <c r="C181" s="174" t="str">
        <f>'ACTIVIDAD 1'!$J$104</f>
        <v/>
      </c>
      <c r="D181" s="174" t="str">
        <f>'ACTIVIDAD 2'!$J$104</f>
        <v/>
      </c>
      <c r="E181" s="174" t="str">
        <f>'ACTIVIDAD 3'!$J$104</f>
        <v/>
      </c>
      <c r="F181" s="174" t="str">
        <f>'ACTIVIDAD 4'!$J$104</f>
        <v/>
      </c>
      <c r="G181" s="174" t="str">
        <f>'ACTIVIDAD 5'!$J$104</f>
        <v/>
      </c>
      <c r="H181" s="174" t="str">
        <f>'ACTIVIDAD 6'!$J$104</f>
        <v/>
      </c>
      <c r="I181" s="174" t="str">
        <f>'ACTIVIDAD 7'!$J$104</f>
        <v/>
      </c>
      <c r="J181" s="174" t="str">
        <f>'ACTIVIDAD 8'!$J$104</f>
        <v/>
      </c>
      <c r="K181" s="174" t="str">
        <f>'ACTIVIDAD 9'!$J$104</f>
        <v/>
      </c>
      <c r="L181" s="174" t="str">
        <f>'ACTIVIDAD 10'!$J$104</f>
        <v/>
      </c>
    </row>
    <row r="182" spans="2:12" x14ac:dyDescent="0.25">
      <c r="B182" s="173" t="s">
        <v>358</v>
      </c>
      <c r="C182" s="174" t="str">
        <f>'ACTIVIDAD 1'!$J$105</f>
        <v/>
      </c>
      <c r="D182" s="174" t="str">
        <f>'ACTIVIDAD 2'!$J$105</f>
        <v/>
      </c>
      <c r="E182" s="174" t="str">
        <f>'ACTIVIDAD 3'!$J$105</f>
        <v/>
      </c>
      <c r="F182" s="174" t="str">
        <f>'ACTIVIDAD 4'!$J$105</f>
        <v/>
      </c>
      <c r="G182" s="174" t="str">
        <f>'ACTIVIDAD 5'!$J$105</f>
        <v/>
      </c>
      <c r="H182" s="174" t="str">
        <f>'ACTIVIDAD 6'!$J$105</f>
        <v/>
      </c>
      <c r="I182" s="174" t="str">
        <f>'ACTIVIDAD 7'!$J$105</f>
        <v/>
      </c>
      <c r="J182" s="174" t="str">
        <f>'ACTIVIDAD 8'!$J$105</f>
        <v/>
      </c>
      <c r="K182" s="174" t="str">
        <f>'ACTIVIDAD 9'!$J$105</f>
        <v/>
      </c>
      <c r="L182" s="174" t="str">
        <f>'ACTIVIDAD 10'!$J$105</f>
        <v/>
      </c>
    </row>
    <row r="183" spans="2:12" x14ac:dyDescent="0.25">
      <c r="B183" s="173" t="s">
        <v>359</v>
      </c>
      <c r="C183" s="174" t="str">
        <f>'ACTIVIDAD 1'!$J$106</f>
        <v/>
      </c>
      <c r="D183" s="174" t="str">
        <f>'ACTIVIDAD 2'!$J$106</f>
        <v/>
      </c>
      <c r="E183" s="174" t="str">
        <f>'ACTIVIDAD 3'!$J$106</f>
        <v/>
      </c>
      <c r="F183" s="174" t="str">
        <f>'ACTIVIDAD 4'!$J$106</f>
        <v/>
      </c>
      <c r="G183" s="174" t="str">
        <f>'ACTIVIDAD 5'!$J$106</f>
        <v/>
      </c>
      <c r="H183" s="174" t="str">
        <f>'ACTIVIDAD 6'!$J$106</f>
        <v/>
      </c>
      <c r="I183" s="174" t="str">
        <f>'ACTIVIDAD 7'!$J$106</f>
        <v/>
      </c>
      <c r="J183" s="174" t="str">
        <f>'ACTIVIDAD 8'!$J$106</f>
        <v/>
      </c>
      <c r="K183" s="174" t="str">
        <f>'ACTIVIDAD 9'!$J$106</f>
        <v/>
      </c>
      <c r="L183" s="174" t="str">
        <f>'ACTIVIDAD 10'!$J$106</f>
        <v/>
      </c>
    </row>
    <row r="184" spans="2:12" x14ac:dyDescent="0.25">
      <c r="B184" s="173" t="s">
        <v>360</v>
      </c>
      <c r="C184" s="174" t="str">
        <f>'ACTIVIDAD 1'!$J$107</f>
        <v/>
      </c>
      <c r="D184" s="174" t="str">
        <f>'ACTIVIDAD 2'!$J$107</f>
        <v/>
      </c>
      <c r="E184" s="174" t="str">
        <f>'ACTIVIDAD 3'!$J$107</f>
        <v/>
      </c>
      <c r="F184" s="174" t="str">
        <f>'ACTIVIDAD 4'!$J$107</f>
        <v/>
      </c>
      <c r="G184" s="174" t="str">
        <f>'ACTIVIDAD 5'!$J$107</f>
        <v/>
      </c>
      <c r="H184" s="174" t="str">
        <f>'ACTIVIDAD 6'!$J$107</f>
        <v/>
      </c>
      <c r="I184" s="174" t="str">
        <f>'ACTIVIDAD 7'!$J$107</f>
        <v/>
      </c>
      <c r="J184" s="174" t="str">
        <f>'ACTIVIDAD 8'!$J$107</f>
        <v/>
      </c>
      <c r="K184" s="174" t="str">
        <f>'ACTIVIDAD 9'!$J$107</f>
        <v/>
      </c>
      <c r="L184" s="174" t="str">
        <f>'ACTIVIDAD 10'!$J$107</f>
        <v/>
      </c>
    </row>
    <row r="185" spans="2:12" x14ac:dyDescent="0.25">
      <c r="B185" s="173" t="s">
        <v>361</v>
      </c>
      <c r="C185" s="174" t="str">
        <f>'ACTIVIDAD 1'!$J$108</f>
        <v/>
      </c>
      <c r="D185" s="174" t="str">
        <f>'ACTIVIDAD 2'!$J$108</f>
        <v/>
      </c>
      <c r="E185" s="174" t="str">
        <f>'ACTIVIDAD 3'!$J$108</f>
        <v/>
      </c>
      <c r="F185" s="174" t="str">
        <f>'ACTIVIDAD 4'!$J$108</f>
        <v/>
      </c>
      <c r="G185" s="174" t="str">
        <f>'ACTIVIDAD 5'!$J$108</f>
        <v/>
      </c>
      <c r="H185" s="174" t="str">
        <f>'ACTIVIDAD 6'!$J$108</f>
        <v/>
      </c>
      <c r="I185" s="174" t="str">
        <f>'ACTIVIDAD 7'!$J$108</f>
        <v/>
      </c>
      <c r="J185" s="174" t="str">
        <f>'ACTIVIDAD 8'!$J$108</f>
        <v/>
      </c>
      <c r="K185" s="174" t="str">
        <f>'ACTIVIDAD 9'!$J$108</f>
        <v/>
      </c>
      <c r="L185" s="174" t="str">
        <f>'ACTIVIDAD 10'!$J$108</f>
        <v/>
      </c>
    </row>
    <row r="186" spans="2:12" x14ac:dyDescent="0.25">
      <c r="B186" s="173" t="s">
        <v>362</v>
      </c>
      <c r="C186" s="174" t="str">
        <f>'ACTIVIDAD 1'!$J$109</f>
        <v/>
      </c>
      <c r="D186" s="174" t="str">
        <f>'ACTIVIDAD 2'!$J$109</f>
        <v/>
      </c>
      <c r="E186" s="174" t="str">
        <f>'ACTIVIDAD 3'!$J$109</f>
        <v/>
      </c>
      <c r="F186" s="174" t="str">
        <f>'ACTIVIDAD 4'!$J$109</f>
        <v/>
      </c>
      <c r="G186" s="174" t="str">
        <f>'ACTIVIDAD 5'!$J$109</f>
        <v/>
      </c>
      <c r="H186" s="174" t="str">
        <f>'ACTIVIDAD 6'!$J$109</f>
        <v/>
      </c>
      <c r="I186" s="174" t="str">
        <f>'ACTIVIDAD 7'!$J$109</f>
        <v/>
      </c>
      <c r="J186" s="174" t="str">
        <f>'ACTIVIDAD 8'!$J$109</f>
        <v/>
      </c>
      <c r="K186" s="174" t="str">
        <f>'ACTIVIDAD 9'!$J$109</f>
        <v/>
      </c>
      <c r="L186" s="174" t="str">
        <f>'ACTIVIDAD 10'!$J$109</f>
        <v/>
      </c>
    </row>
    <row r="187" spans="2:12" x14ac:dyDescent="0.25">
      <c r="B187" s="173" t="s">
        <v>363</v>
      </c>
      <c r="C187" s="174" t="str">
        <f>'ACTIVIDAD 1'!$J$110</f>
        <v/>
      </c>
      <c r="D187" s="174" t="str">
        <f>'ACTIVIDAD 2'!$J$110</f>
        <v/>
      </c>
      <c r="E187" s="174" t="str">
        <f>'ACTIVIDAD 3'!$J$110</f>
        <v/>
      </c>
      <c r="F187" s="174" t="str">
        <f>'ACTIVIDAD 4'!$J$110</f>
        <v/>
      </c>
      <c r="G187" s="174" t="str">
        <f>'ACTIVIDAD 5'!$J$110</f>
        <v/>
      </c>
      <c r="H187" s="174" t="str">
        <f>'ACTIVIDAD 6'!$J$110</f>
        <v/>
      </c>
      <c r="I187" s="174" t="str">
        <f>'ACTIVIDAD 7'!$J$110</f>
        <v/>
      </c>
      <c r="J187" s="174" t="str">
        <f>'ACTIVIDAD 8'!$J$110</f>
        <v/>
      </c>
      <c r="K187" s="174" t="str">
        <f>'ACTIVIDAD 9'!$J$110</f>
        <v/>
      </c>
      <c r="L187" s="174" t="str">
        <f>'ACTIVIDAD 10'!$J$110</f>
        <v/>
      </c>
    </row>
    <row r="188" spans="2:12" x14ac:dyDescent="0.25">
      <c r="B188" s="173" t="s">
        <v>364</v>
      </c>
      <c r="C188" s="174" t="str">
        <f>'ACTIVIDAD 1'!$J$111</f>
        <v/>
      </c>
      <c r="D188" s="174" t="str">
        <f>'ACTIVIDAD 2'!$J$111</f>
        <v/>
      </c>
      <c r="E188" s="174" t="str">
        <f>'ACTIVIDAD 3'!$J$111</f>
        <v/>
      </c>
      <c r="F188" s="174" t="str">
        <f>'ACTIVIDAD 4'!$J$111</f>
        <v/>
      </c>
      <c r="G188" s="174" t="str">
        <f>'ACTIVIDAD 5'!$J$111</f>
        <v/>
      </c>
      <c r="H188" s="174" t="str">
        <f>'ACTIVIDAD 6'!$J$111</f>
        <v/>
      </c>
      <c r="I188" s="174" t="str">
        <f>'ACTIVIDAD 7'!$J$111</f>
        <v/>
      </c>
      <c r="J188" s="174" t="str">
        <f>'ACTIVIDAD 8'!$J$111</f>
        <v/>
      </c>
      <c r="K188" s="174" t="str">
        <f>'ACTIVIDAD 9'!$J$111</f>
        <v/>
      </c>
      <c r="L188" s="174" t="str">
        <f>'ACTIVIDAD 10'!$J$111</f>
        <v/>
      </c>
    </row>
    <row r="189" spans="2:12" x14ac:dyDescent="0.25">
      <c r="B189" s="173" t="s">
        <v>365</v>
      </c>
      <c r="C189" s="174" t="str">
        <f>'ACTIVIDAD 1'!$J$112</f>
        <v/>
      </c>
      <c r="D189" s="174" t="str">
        <f>'ACTIVIDAD 2'!$J$112</f>
        <v/>
      </c>
      <c r="E189" s="174" t="str">
        <f>'ACTIVIDAD 3'!$J$112</f>
        <v/>
      </c>
      <c r="F189" s="174" t="str">
        <f>'ACTIVIDAD 4'!$J$112</f>
        <v/>
      </c>
      <c r="G189" s="174" t="str">
        <f>'ACTIVIDAD 5'!$J$112</f>
        <v/>
      </c>
      <c r="H189" s="174" t="str">
        <f>'ACTIVIDAD 6'!$J$112</f>
        <v/>
      </c>
      <c r="I189" s="174" t="str">
        <f>'ACTIVIDAD 7'!$J$112</f>
        <v/>
      </c>
      <c r="J189" s="174" t="str">
        <f>'ACTIVIDAD 8'!$J$112</f>
        <v/>
      </c>
      <c r="K189" s="174" t="str">
        <f>'ACTIVIDAD 9'!$J$112</f>
        <v/>
      </c>
      <c r="L189" s="174" t="str">
        <f>'ACTIVIDAD 10'!$J$112</f>
        <v/>
      </c>
    </row>
    <row r="190" spans="2:12" x14ac:dyDescent="0.25">
      <c r="B190" s="173" t="s">
        <v>366</v>
      </c>
      <c r="C190" s="174" t="str">
        <f>'ACTIVIDAD 1'!$J$113</f>
        <v/>
      </c>
      <c r="D190" s="174" t="str">
        <f>'ACTIVIDAD 2'!$J$113</f>
        <v/>
      </c>
      <c r="E190" s="174" t="str">
        <f>'ACTIVIDAD 3'!$J$113</f>
        <v/>
      </c>
      <c r="F190" s="174" t="str">
        <f>'ACTIVIDAD 4'!$J$113</f>
        <v/>
      </c>
      <c r="G190" s="174" t="str">
        <f>'ACTIVIDAD 5'!$J$113</f>
        <v/>
      </c>
      <c r="H190" s="174" t="str">
        <f>'ACTIVIDAD 6'!$J$113</f>
        <v/>
      </c>
      <c r="I190" s="174" t="str">
        <f>'ACTIVIDAD 7'!$J$113</f>
        <v/>
      </c>
      <c r="J190" s="174" t="str">
        <f>'ACTIVIDAD 8'!$J$113</f>
        <v/>
      </c>
      <c r="K190" s="174" t="str">
        <f>'ACTIVIDAD 9'!$J$113</f>
        <v/>
      </c>
      <c r="L190" s="174" t="str">
        <f>'ACTIVIDAD 10'!$J$113</f>
        <v/>
      </c>
    </row>
    <row r="191" spans="2:12" x14ac:dyDescent="0.25">
      <c r="B191" s="173" t="s">
        <v>401</v>
      </c>
      <c r="C191" s="176">
        <f>'ACTIVIDAD 1'!$I$114</f>
        <v>0</v>
      </c>
      <c r="D191" s="176">
        <f>'ACTIVIDAD 2'!$I$114</f>
        <v>0</v>
      </c>
      <c r="E191" s="176">
        <f>'ACTIVIDAD 3'!$I$114</f>
        <v>0</v>
      </c>
      <c r="F191" s="176">
        <f>'ACTIVIDAD 4'!$I$114</f>
        <v>0</v>
      </c>
      <c r="G191" s="176">
        <f>'ACTIVIDAD 5'!$I$114</f>
        <v>0</v>
      </c>
      <c r="H191" s="176">
        <f>'ACTIVIDAD 6'!$I$114</f>
        <v>0</v>
      </c>
      <c r="I191" s="176">
        <f>'ACTIVIDAD 7'!$I$114</f>
        <v>0</v>
      </c>
      <c r="J191" s="176">
        <f>'ACTIVIDAD 8'!$I$114</f>
        <v>0</v>
      </c>
      <c r="K191" s="176">
        <f>'ACTIVIDAD 9'!$I$114</f>
        <v>0</v>
      </c>
      <c r="L191" s="176">
        <f>'ACTIVIDAD 10'!$I$114</f>
        <v>0</v>
      </c>
    </row>
    <row r="192" spans="2:12" x14ac:dyDescent="0.25">
      <c r="B192" s="173" t="s">
        <v>402</v>
      </c>
      <c r="C192" s="174">
        <f>'ACTIVIDAD 1'!$J$114</f>
        <v>0</v>
      </c>
      <c r="D192" s="174">
        <f>'ACTIVIDAD 2'!$J$114</f>
        <v>0</v>
      </c>
      <c r="E192" s="174">
        <f>'ACTIVIDAD 3'!$J$114</f>
        <v>0</v>
      </c>
      <c r="F192" s="174">
        <f>'ACTIVIDAD 4'!$J$114</f>
        <v>0</v>
      </c>
      <c r="G192" s="174">
        <f>'ACTIVIDAD 5'!$J$114</f>
        <v>0</v>
      </c>
      <c r="H192" s="174">
        <f>'ACTIVIDAD 6'!$J$114</f>
        <v>0</v>
      </c>
      <c r="I192" s="174">
        <f>'ACTIVIDAD 7'!$J$114</f>
        <v>0</v>
      </c>
      <c r="J192" s="174">
        <f>'ACTIVIDAD 8'!$J$114</f>
        <v>0</v>
      </c>
      <c r="K192" s="174">
        <f>'ACTIVIDAD 9'!$J$114</f>
        <v>0</v>
      </c>
      <c r="L192" s="174">
        <f>'ACTIVIDAD 10'!$J$114</f>
        <v>0</v>
      </c>
    </row>
    <row r="193" spans="2:12" x14ac:dyDescent="0.25">
      <c r="B193" s="175" t="s">
        <v>91</v>
      </c>
      <c r="C193" s="173">
        <f>'ACTIVIDAD 1'!$D$127</f>
        <v>0</v>
      </c>
      <c r="D193" s="173">
        <f>'ACTIVIDAD 2'!$D$127</f>
        <v>0</v>
      </c>
      <c r="E193" s="173">
        <f>'ACTIVIDAD 3'!$D$127</f>
        <v>0</v>
      </c>
      <c r="F193" s="173">
        <f>'ACTIVIDAD 4'!$D$127</f>
        <v>0</v>
      </c>
      <c r="G193" s="173">
        <f>'ACTIVIDAD 5'!$D$127</f>
        <v>0</v>
      </c>
      <c r="H193" s="173">
        <f>'ACTIVIDAD 6'!$D$127</f>
        <v>0</v>
      </c>
      <c r="I193" s="173">
        <f>'ACTIVIDAD 7'!$D$127</f>
        <v>0</v>
      </c>
      <c r="J193" s="173">
        <f>'ACTIVIDAD 8'!$D$127</f>
        <v>0</v>
      </c>
      <c r="K193" s="173">
        <f>'ACTIVIDAD 9'!$D$127</f>
        <v>0</v>
      </c>
      <c r="L193" s="173">
        <f>'ACTIVIDAD 10'!$D$127</f>
        <v>0</v>
      </c>
    </row>
    <row r="194" spans="2:12" x14ac:dyDescent="0.25">
      <c r="B194" s="173" t="s">
        <v>118</v>
      </c>
      <c r="C194" s="173" t="str">
        <f>'ACTIVIDAD 1'!$N$128</f>
        <v>DE</v>
      </c>
      <c r="D194" s="173" t="str">
        <f>'ACTIVIDAD 2'!$N$128</f>
        <v>DE</v>
      </c>
      <c r="E194" s="173" t="str">
        <f>'ACTIVIDAD 3'!$N$128</f>
        <v>DE</v>
      </c>
      <c r="F194" s="173" t="str">
        <f>'ACTIVIDAD 4'!$N$128</f>
        <v>DE</v>
      </c>
      <c r="G194" s="173" t="str">
        <f>'ACTIVIDAD 5'!$N$128</f>
        <v>DE</v>
      </c>
      <c r="H194" s="173" t="str">
        <f>'ACTIVIDAD 6'!$N$128</f>
        <v>DE</v>
      </c>
      <c r="I194" s="173" t="str">
        <f>'ACTIVIDAD 7'!$N$128</f>
        <v>DE</v>
      </c>
      <c r="J194" s="173" t="str">
        <f>'ACTIVIDAD 8'!$N$128</f>
        <v>DE</v>
      </c>
      <c r="K194" s="173" t="str">
        <f>'ACTIVIDAD 9'!$N$128</f>
        <v>DE</v>
      </c>
      <c r="L194" s="173" t="str">
        <f>'ACTIVIDAD 10'!$N$128</f>
        <v>DE</v>
      </c>
    </row>
    <row r="195" spans="2:12" x14ac:dyDescent="0.25">
      <c r="B195" s="173" t="s">
        <v>79</v>
      </c>
      <c r="C195" s="173">
        <f>'ACTIVIDAD 1'!$H$131</f>
        <v>0</v>
      </c>
      <c r="D195" s="173">
        <f>'ACTIVIDAD 2'!$H$131</f>
        <v>0</v>
      </c>
      <c r="E195" s="173">
        <f>'ACTIVIDAD 3'!$H$131</f>
        <v>0</v>
      </c>
      <c r="F195" s="173">
        <f>'ACTIVIDAD 4'!$H$131</f>
        <v>0</v>
      </c>
      <c r="G195" s="173">
        <f>'ACTIVIDAD 5'!$H$131</f>
        <v>0</v>
      </c>
      <c r="H195" s="173">
        <f>'ACTIVIDAD 6'!$H$131</f>
        <v>0</v>
      </c>
      <c r="I195" s="173">
        <f>'ACTIVIDAD 7'!$H$131</f>
        <v>0</v>
      </c>
      <c r="J195" s="173">
        <f>'ACTIVIDAD 8'!$H$131</f>
        <v>0</v>
      </c>
      <c r="K195" s="173">
        <f>'ACTIVIDAD 9'!$H$131</f>
        <v>0</v>
      </c>
      <c r="L195" s="173">
        <f>'ACTIVIDAD 10'!$H$131</f>
        <v>0</v>
      </c>
    </row>
    <row r="196" spans="2:12" x14ac:dyDescent="0.25">
      <c r="B196" s="173" t="s">
        <v>86</v>
      </c>
      <c r="C196" s="173">
        <f>'ACTIVIDAD 1'!$H$132</f>
        <v>0</v>
      </c>
      <c r="D196" s="173">
        <f>'ACTIVIDAD 2'!$H$132</f>
        <v>0</v>
      </c>
      <c r="E196" s="173">
        <f>'ACTIVIDAD 3'!$H$132</f>
        <v>0</v>
      </c>
      <c r="F196" s="173">
        <f>'ACTIVIDAD 4'!$H$132</f>
        <v>0</v>
      </c>
      <c r="G196" s="173">
        <f>'ACTIVIDAD 5'!$H$132</f>
        <v>0</v>
      </c>
      <c r="H196" s="173">
        <f>'ACTIVIDAD 6'!$H$132</f>
        <v>0</v>
      </c>
      <c r="I196" s="173">
        <f>'ACTIVIDAD 7'!$H$132</f>
        <v>0</v>
      </c>
      <c r="J196" s="173">
        <f>'ACTIVIDAD 8'!$H$132</f>
        <v>0</v>
      </c>
      <c r="K196" s="173">
        <f>'ACTIVIDAD 9'!$H$132</f>
        <v>0</v>
      </c>
      <c r="L196" s="173">
        <f>'ACTIVIDAD 10'!$H$132</f>
        <v>0</v>
      </c>
    </row>
    <row r="197" spans="2:12" x14ac:dyDescent="0.25">
      <c r="B197" s="173" t="s">
        <v>87</v>
      </c>
      <c r="C197" s="173" t="str">
        <f>'ACTIVIDAD 1'!$H$133</f>
        <v/>
      </c>
      <c r="D197" s="173" t="str">
        <f>'ACTIVIDAD 2'!$H$133</f>
        <v/>
      </c>
      <c r="E197" s="173" t="str">
        <f>'ACTIVIDAD 3'!$H$133</f>
        <v/>
      </c>
      <c r="F197" s="173" t="str">
        <f>'ACTIVIDAD 4'!$H$133</f>
        <v/>
      </c>
      <c r="G197" s="173" t="str">
        <f>'ACTIVIDAD 5'!$H$133</f>
        <v/>
      </c>
      <c r="H197" s="173" t="str">
        <f>'ACTIVIDAD 6'!$H$133</f>
        <v/>
      </c>
      <c r="I197" s="173" t="str">
        <f>'ACTIVIDAD 7'!$H$133</f>
        <v/>
      </c>
      <c r="J197" s="173" t="str">
        <f>'ACTIVIDAD 8'!$H$133</f>
        <v/>
      </c>
      <c r="K197" s="173" t="str">
        <f>'ACTIVIDAD 9'!$H$133</f>
        <v/>
      </c>
      <c r="L197" s="173" t="str">
        <f>'ACTIVIDAD 10'!$H$133</f>
        <v/>
      </c>
    </row>
    <row r="198" spans="2:12" x14ac:dyDescent="0.25">
      <c r="B198" s="173" t="s">
        <v>307</v>
      </c>
      <c r="C198" s="173" t="str">
        <f>'ACTIVIDAD 1'!$G$138</f>
        <v/>
      </c>
      <c r="D198" s="173" t="str">
        <f>'ACTIVIDAD 2'!$G$138</f>
        <v/>
      </c>
      <c r="E198" s="173" t="str">
        <f>'ACTIVIDAD 3'!$G$138</f>
        <v/>
      </c>
      <c r="F198" s="173" t="str">
        <f>'ACTIVIDAD 4'!$G$138</f>
        <v/>
      </c>
      <c r="G198" s="173" t="str">
        <f>'ACTIVIDAD 5'!$G$138</f>
        <v/>
      </c>
      <c r="H198" s="173" t="str">
        <f>'ACTIVIDAD 6'!$G$138</f>
        <v/>
      </c>
      <c r="I198" s="173" t="str">
        <f>'ACTIVIDAD 7'!$G$138</f>
        <v/>
      </c>
      <c r="J198" s="173" t="str">
        <f>'ACTIVIDAD 8'!$G$138</f>
        <v/>
      </c>
      <c r="K198" s="173" t="str">
        <f>'ACTIVIDAD 9'!$G$138</f>
        <v/>
      </c>
      <c r="L198" s="173" t="str">
        <f>'ACTIVIDAD 10'!$G$138</f>
        <v/>
      </c>
    </row>
    <row r="199" spans="2:12" x14ac:dyDescent="0.25">
      <c r="B199" s="173" t="s">
        <v>308</v>
      </c>
      <c r="C199" s="173" t="str">
        <f>'ACTIVIDAD 1'!$G$139</f>
        <v/>
      </c>
      <c r="D199" s="173" t="str">
        <f>'ACTIVIDAD 2'!$G$139</f>
        <v/>
      </c>
      <c r="E199" s="173" t="str">
        <f>'ACTIVIDAD 3'!$G$139</f>
        <v/>
      </c>
      <c r="F199" s="173" t="str">
        <f>'ACTIVIDAD 4'!$G$139</f>
        <v/>
      </c>
      <c r="G199" s="173" t="str">
        <f>'ACTIVIDAD 5'!$G$139</f>
        <v/>
      </c>
      <c r="H199" s="173" t="str">
        <f>'ACTIVIDAD 6'!$G$139</f>
        <v/>
      </c>
      <c r="I199" s="173" t="str">
        <f>'ACTIVIDAD 7'!$G$139</f>
        <v/>
      </c>
      <c r="J199" s="173" t="str">
        <f>'ACTIVIDAD 8'!$G$139</f>
        <v/>
      </c>
      <c r="K199" s="173" t="str">
        <f>'ACTIVIDAD 9'!$G$139</f>
        <v/>
      </c>
      <c r="L199" s="173" t="str">
        <f>'ACTIVIDAD 10'!$G$139</f>
        <v/>
      </c>
    </row>
    <row r="200" spans="2:12" x14ac:dyDescent="0.25">
      <c r="B200" s="173" t="s">
        <v>309</v>
      </c>
      <c r="C200" s="173" t="str">
        <f>'ACTIVIDAD 1'!$G$140</f>
        <v/>
      </c>
      <c r="D200" s="173" t="str">
        <f>'ACTIVIDAD 2'!$G$140</f>
        <v/>
      </c>
      <c r="E200" s="173" t="str">
        <f>'ACTIVIDAD 3'!$G$140</f>
        <v/>
      </c>
      <c r="F200" s="173" t="str">
        <f>'ACTIVIDAD 4'!$G$140</f>
        <v/>
      </c>
      <c r="G200" s="173" t="str">
        <f>'ACTIVIDAD 5'!$G$140</f>
        <v/>
      </c>
      <c r="H200" s="173" t="str">
        <f>'ACTIVIDAD 6'!$G$140</f>
        <v/>
      </c>
      <c r="I200" s="173" t="str">
        <f>'ACTIVIDAD 7'!$G$140</f>
        <v/>
      </c>
      <c r="J200" s="173" t="str">
        <f>'ACTIVIDAD 8'!$G$140</f>
        <v/>
      </c>
      <c r="K200" s="173" t="str">
        <f>'ACTIVIDAD 9'!$G$140</f>
        <v/>
      </c>
      <c r="L200" s="173" t="str">
        <f>'ACTIVIDAD 10'!$G$140</f>
        <v/>
      </c>
    </row>
    <row r="201" spans="2:12" x14ac:dyDescent="0.25">
      <c r="B201" s="173" t="s">
        <v>310</v>
      </c>
      <c r="C201" s="173" t="str">
        <f>'ACTIVIDAD 1'!$G$141</f>
        <v/>
      </c>
      <c r="D201" s="173" t="str">
        <f>'ACTIVIDAD 2'!$G$141</f>
        <v/>
      </c>
      <c r="E201" s="173" t="str">
        <f>'ACTIVIDAD 3'!$G$141</f>
        <v/>
      </c>
      <c r="F201" s="173" t="str">
        <f>'ACTIVIDAD 4'!$G$141</f>
        <v/>
      </c>
      <c r="G201" s="173" t="str">
        <f>'ACTIVIDAD 5'!$G$141</f>
        <v/>
      </c>
      <c r="H201" s="173" t="str">
        <f>'ACTIVIDAD 6'!$G$141</f>
        <v/>
      </c>
      <c r="I201" s="173" t="str">
        <f>'ACTIVIDAD 7'!$G$141</f>
        <v/>
      </c>
      <c r="J201" s="173" t="str">
        <f>'ACTIVIDAD 8'!$G$141</f>
        <v/>
      </c>
      <c r="K201" s="173" t="str">
        <f>'ACTIVIDAD 9'!$G$141</f>
        <v/>
      </c>
      <c r="L201" s="173" t="str">
        <f>'ACTIVIDAD 10'!$G$141</f>
        <v/>
      </c>
    </row>
    <row r="202" spans="2:12" x14ac:dyDescent="0.25">
      <c r="B202" s="173" t="s">
        <v>311</v>
      </c>
      <c r="C202" s="173" t="str">
        <f>'ACTIVIDAD 1'!$G$142</f>
        <v/>
      </c>
      <c r="D202" s="173" t="str">
        <f>'ACTIVIDAD 2'!$G$142</f>
        <v/>
      </c>
      <c r="E202" s="173" t="str">
        <f>'ACTIVIDAD 3'!$G$142</f>
        <v/>
      </c>
      <c r="F202" s="173" t="str">
        <f>'ACTIVIDAD 4'!$G$142</f>
        <v/>
      </c>
      <c r="G202" s="173" t="str">
        <f>'ACTIVIDAD 5'!$G$142</f>
        <v/>
      </c>
      <c r="H202" s="173" t="str">
        <f>'ACTIVIDAD 6'!$G$142</f>
        <v/>
      </c>
      <c r="I202" s="173" t="str">
        <f>'ACTIVIDAD 7'!$G$142</f>
        <v/>
      </c>
      <c r="J202" s="173" t="str">
        <f>'ACTIVIDAD 8'!$G$142</f>
        <v/>
      </c>
      <c r="K202" s="173" t="str">
        <f>'ACTIVIDAD 9'!$G$142</f>
        <v/>
      </c>
      <c r="L202" s="173" t="str">
        <f>'ACTIVIDAD 10'!$G$142</f>
        <v/>
      </c>
    </row>
    <row r="203" spans="2:12" x14ac:dyDescent="0.25">
      <c r="B203" s="173" t="s">
        <v>312</v>
      </c>
      <c r="C203" s="173" t="str">
        <f>'ACTIVIDAD 1'!$G$143</f>
        <v/>
      </c>
      <c r="D203" s="173" t="str">
        <f>'ACTIVIDAD 2'!$G$143</f>
        <v/>
      </c>
      <c r="E203" s="173" t="str">
        <f>'ACTIVIDAD 3'!$G$143</f>
        <v/>
      </c>
      <c r="F203" s="173" t="str">
        <f>'ACTIVIDAD 4'!$G$143</f>
        <v/>
      </c>
      <c r="G203" s="173" t="str">
        <f>'ACTIVIDAD 5'!$G$143</f>
        <v/>
      </c>
      <c r="H203" s="173" t="str">
        <f>'ACTIVIDAD 6'!$G$143</f>
        <v/>
      </c>
      <c r="I203" s="173" t="str">
        <f>'ACTIVIDAD 7'!$G$143</f>
        <v/>
      </c>
      <c r="J203" s="173" t="str">
        <f>'ACTIVIDAD 8'!$G$143</f>
        <v/>
      </c>
      <c r="K203" s="173" t="str">
        <f>'ACTIVIDAD 9'!$G$143</f>
        <v/>
      </c>
      <c r="L203" s="173" t="str">
        <f>'ACTIVIDAD 10'!$G$143</f>
        <v/>
      </c>
    </row>
    <row r="204" spans="2:12" x14ac:dyDescent="0.25">
      <c r="B204" s="173" t="s">
        <v>313</v>
      </c>
      <c r="C204" s="173" t="str">
        <f>'ACTIVIDAD 1'!$G$144</f>
        <v/>
      </c>
      <c r="D204" s="173" t="str">
        <f>'ACTIVIDAD 2'!$G$144</f>
        <v/>
      </c>
      <c r="E204" s="173" t="str">
        <f>'ACTIVIDAD 3'!$G$144</f>
        <v/>
      </c>
      <c r="F204" s="173" t="str">
        <f>'ACTIVIDAD 4'!$G$144</f>
        <v/>
      </c>
      <c r="G204" s="173" t="str">
        <f>'ACTIVIDAD 5'!$G$144</f>
        <v/>
      </c>
      <c r="H204" s="173" t="str">
        <f>'ACTIVIDAD 6'!$G$144</f>
        <v/>
      </c>
      <c r="I204" s="173" t="str">
        <f>'ACTIVIDAD 7'!$G$144</f>
        <v/>
      </c>
      <c r="J204" s="173" t="str">
        <f>'ACTIVIDAD 8'!$G$144</f>
        <v/>
      </c>
      <c r="K204" s="173" t="str">
        <f>'ACTIVIDAD 9'!$G$144</f>
        <v/>
      </c>
      <c r="L204" s="173" t="str">
        <f>'ACTIVIDAD 10'!$G$144</f>
        <v/>
      </c>
    </row>
    <row r="205" spans="2:12" x14ac:dyDescent="0.25">
      <c r="B205" s="173" t="s">
        <v>314</v>
      </c>
      <c r="C205" s="173" t="str">
        <f>'ACTIVIDAD 1'!$G$145</f>
        <v/>
      </c>
      <c r="D205" s="173" t="str">
        <f>'ACTIVIDAD 2'!$G$145</f>
        <v/>
      </c>
      <c r="E205" s="173" t="str">
        <f>'ACTIVIDAD 3'!$G$145</f>
        <v/>
      </c>
      <c r="F205" s="173" t="str">
        <f>'ACTIVIDAD 4'!$G$145</f>
        <v/>
      </c>
      <c r="G205" s="173" t="str">
        <f>'ACTIVIDAD 5'!$G$145</f>
        <v/>
      </c>
      <c r="H205" s="173" t="str">
        <f>'ACTIVIDAD 6'!$G$145</f>
        <v/>
      </c>
      <c r="I205" s="173" t="str">
        <f>'ACTIVIDAD 7'!$G$145</f>
        <v/>
      </c>
      <c r="J205" s="173" t="str">
        <f>'ACTIVIDAD 8'!$G$145</f>
        <v/>
      </c>
      <c r="K205" s="173" t="str">
        <f>'ACTIVIDAD 9'!$G$145</f>
        <v/>
      </c>
      <c r="L205" s="173" t="str">
        <f>'ACTIVIDAD 10'!$G$145</f>
        <v/>
      </c>
    </row>
    <row r="206" spans="2:12" x14ac:dyDescent="0.25">
      <c r="B206" s="173" t="s">
        <v>315</v>
      </c>
      <c r="C206" s="173" t="str">
        <f>'ACTIVIDAD 1'!$G$146</f>
        <v/>
      </c>
      <c r="D206" s="173" t="str">
        <f>'ACTIVIDAD 2'!$G$146</f>
        <v/>
      </c>
      <c r="E206" s="173" t="str">
        <f>'ACTIVIDAD 3'!$G$146</f>
        <v/>
      </c>
      <c r="F206" s="173" t="str">
        <f>'ACTIVIDAD 4'!$G$146</f>
        <v/>
      </c>
      <c r="G206" s="173" t="str">
        <f>'ACTIVIDAD 5'!$G$146</f>
        <v/>
      </c>
      <c r="H206" s="173" t="str">
        <f>'ACTIVIDAD 6'!$G$146</f>
        <v/>
      </c>
      <c r="I206" s="173" t="str">
        <f>'ACTIVIDAD 7'!$G$146</f>
        <v/>
      </c>
      <c r="J206" s="173" t="str">
        <f>'ACTIVIDAD 8'!$G$146</f>
        <v/>
      </c>
      <c r="K206" s="173" t="str">
        <f>'ACTIVIDAD 9'!$G$146</f>
        <v/>
      </c>
      <c r="L206" s="173" t="str">
        <f>'ACTIVIDAD 10'!$G$146</f>
        <v/>
      </c>
    </row>
    <row r="207" spans="2:12" x14ac:dyDescent="0.25">
      <c r="B207" s="173" t="s">
        <v>316</v>
      </c>
      <c r="C207" s="173" t="str">
        <f>'ACTIVIDAD 1'!$G$147</f>
        <v/>
      </c>
      <c r="D207" s="173" t="str">
        <f>'ACTIVIDAD 2'!$G$147</f>
        <v/>
      </c>
      <c r="E207" s="173" t="str">
        <f>'ACTIVIDAD 3'!$G$147</f>
        <v/>
      </c>
      <c r="F207" s="173" t="str">
        <f>'ACTIVIDAD 4'!$G$147</f>
        <v/>
      </c>
      <c r="G207" s="173" t="str">
        <f>'ACTIVIDAD 5'!$G$147</f>
        <v/>
      </c>
      <c r="H207" s="173" t="str">
        <f>'ACTIVIDAD 6'!$G$147</f>
        <v/>
      </c>
      <c r="I207" s="173" t="str">
        <f>'ACTIVIDAD 7'!$G$147</f>
        <v/>
      </c>
      <c r="J207" s="173" t="str">
        <f>'ACTIVIDAD 8'!$G$147</f>
        <v/>
      </c>
      <c r="K207" s="173" t="str">
        <f>'ACTIVIDAD 9'!$G$147</f>
        <v/>
      </c>
      <c r="L207" s="173" t="str">
        <f>'ACTIVIDAD 10'!$G$147</f>
        <v/>
      </c>
    </row>
    <row r="208" spans="2:12" x14ac:dyDescent="0.25">
      <c r="B208" s="173" t="s">
        <v>317</v>
      </c>
      <c r="C208" s="176">
        <f>'ACTIVIDAD 1'!$I$138</f>
        <v>0</v>
      </c>
      <c r="D208" s="176">
        <f>'ACTIVIDAD 2'!$I$138</f>
        <v>0</v>
      </c>
      <c r="E208" s="176">
        <f>'ACTIVIDAD 3'!$I$138</f>
        <v>0</v>
      </c>
      <c r="F208" s="176">
        <f>'ACTIVIDAD 4'!$I$138</f>
        <v>0</v>
      </c>
      <c r="G208" s="176">
        <f>'ACTIVIDAD 5'!$I$138</f>
        <v>0</v>
      </c>
      <c r="H208" s="176">
        <f>'ACTIVIDAD 6'!$I$138</f>
        <v>0</v>
      </c>
      <c r="I208" s="176">
        <f>'ACTIVIDAD 7'!$I$138</f>
        <v>0</v>
      </c>
      <c r="J208" s="176">
        <f>'ACTIVIDAD 8'!$I$138</f>
        <v>0</v>
      </c>
      <c r="K208" s="176">
        <f>'ACTIVIDAD 9'!$I$138</f>
        <v>0</v>
      </c>
      <c r="L208" s="176">
        <f>'ACTIVIDAD 10'!$I$138</f>
        <v>0</v>
      </c>
    </row>
    <row r="209" spans="2:12" x14ac:dyDescent="0.25">
      <c r="B209" s="173" t="s">
        <v>318</v>
      </c>
      <c r="C209" s="176">
        <f>'ACTIVIDAD 1'!$I$139</f>
        <v>0</v>
      </c>
      <c r="D209" s="176">
        <f>'ACTIVIDAD 2'!$I$139</f>
        <v>0</v>
      </c>
      <c r="E209" s="176">
        <f>'ACTIVIDAD 3'!$I$139</f>
        <v>0</v>
      </c>
      <c r="F209" s="176">
        <f>'ACTIVIDAD 4'!$I$139</f>
        <v>0</v>
      </c>
      <c r="G209" s="176">
        <f>'ACTIVIDAD 5'!$I$139</f>
        <v>0</v>
      </c>
      <c r="H209" s="176">
        <f>'ACTIVIDAD 6'!$I$139</f>
        <v>0</v>
      </c>
      <c r="I209" s="176">
        <f>'ACTIVIDAD 7'!$I$139</f>
        <v>0</v>
      </c>
      <c r="J209" s="176">
        <f>'ACTIVIDAD 8'!$I$139</f>
        <v>0</v>
      </c>
      <c r="K209" s="176">
        <f>'ACTIVIDAD 9'!$I$139</f>
        <v>0</v>
      </c>
      <c r="L209" s="176">
        <f>'ACTIVIDAD 10'!$I$139</f>
        <v>0</v>
      </c>
    </row>
    <row r="210" spans="2:12" x14ac:dyDescent="0.25">
      <c r="B210" s="173" t="s">
        <v>319</v>
      </c>
      <c r="C210" s="176">
        <f>'ACTIVIDAD 1'!$I$140</f>
        <v>0</v>
      </c>
      <c r="D210" s="176">
        <f>'ACTIVIDAD 2'!$I$140</f>
        <v>0</v>
      </c>
      <c r="E210" s="176">
        <f>'ACTIVIDAD 3'!$I$140</f>
        <v>0</v>
      </c>
      <c r="F210" s="176">
        <f>'ACTIVIDAD 4'!$I$140</f>
        <v>0</v>
      </c>
      <c r="G210" s="176">
        <f>'ACTIVIDAD 5'!$I$140</f>
        <v>0</v>
      </c>
      <c r="H210" s="176">
        <f>'ACTIVIDAD 6'!$I$140</f>
        <v>0</v>
      </c>
      <c r="I210" s="176">
        <f>'ACTIVIDAD 7'!$I$140</f>
        <v>0</v>
      </c>
      <c r="J210" s="176">
        <f>'ACTIVIDAD 8'!$I$140</f>
        <v>0</v>
      </c>
      <c r="K210" s="176">
        <f>'ACTIVIDAD 9'!$I$140</f>
        <v>0</v>
      </c>
      <c r="L210" s="176">
        <f>'ACTIVIDAD 10'!$I$140</f>
        <v>0</v>
      </c>
    </row>
    <row r="211" spans="2:12" x14ac:dyDescent="0.25">
      <c r="B211" s="173" t="s">
        <v>320</v>
      </c>
      <c r="C211" s="176">
        <f>'ACTIVIDAD 1'!$I$141</f>
        <v>0</v>
      </c>
      <c r="D211" s="176">
        <f>'ACTIVIDAD 2'!$I$141</f>
        <v>0</v>
      </c>
      <c r="E211" s="176">
        <f>'ACTIVIDAD 3'!$I$141</f>
        <v>0</v>
      </c>
      <c r="F211" s="176">
        <f>'ACTIVIDAD 4'!$I$141</f>
        <v>0</v>
      </c>
      <c r="G211" s="176">
        <f>'ACTIVIDAD 5'!$I$141</f>
        <v>0</v>
      </c>
      <c r="H211" s="176">
        <f>'ACTIVIDAD 6'!$I$141</f>
        <v>0</v>
      </c>
      <c r="I211" s="176">
        <f>'ACTIVIDAD 7'!$I$141</f>
        <v>0</v>
      </c>
      <c r="J211" s="176">
        <f>'ACTIVIDAD 8'!$I$141</f>
        <v>0</v>
      </c>
      <c r="K211" s="176">
        <f>'ACTIVIDAD 9'!$I$141</f>
        <v>0</v>
      </c>
      <c r="L211" s="176">
        <f>'ACTIVIDAD 10'!$I$141</f>
        <v>0</v>
      </c>
    </row>
    <row r="212" spans="2:12" x14ac:dyDescent="0.25">
      <c r="B212" s="173" t="s">
        <v>321</v>
      </c>
      <c r="C212" s="176">
        <f>'ACTIVIDAD 1'!$I$142</f>
        <v>0</v>
      </c>
      <c r="D212" s="176">
        <f>'ACTIVIDAD 2'!$I$142</f>
        <v>0</v>
      </c>
      <c r="E212" s="176">
        <f>'ACTIVIDAD 3'!$I$142</f>
        <v>0</v>
      </c>
      <c r="F212" s="176">
        <f>'ACTIVIDAD 4'!$I$142</f>
        <v>0</v>
      </c>
      <c r="G212" s="176">
        <f>'ACTIVIDAD 5'!$I$142</f>
        <v>0</v>
      </c>
      <c r="H212" s="176">
        <f>'ACTIVIDAD 6'!$I$142</f>
        <v>0</v>
      </c>
      <c r="I212" s="176">
        <f>'ACTIVIDAD 7'!$I$142</f>
        <v>0</v>
      </c>
      <c r="J212" s="176">
        <f>'ACTIVIDAD 8'!$I$142</f>
        <v>0</v>
      </c>
      <c r="K212" s="176">
        <f>'ACTIVIDAD 9'!$I$142</f>
        <v>0</v>
      </c>
      <c r="L212" s="176">
        <f>'ACTIVIDAD 10'!$I$142</f>
        <v>0</v>
      </c>
    </row>
    <row r="213" spans="2:12" x14ac:dyDescent="0.25">
      <c r="B213" s="173" t="s">
        <v>322</v>
      </c>
      <c r="C213" s="176">
        <f>'ACTIVIDAD 1'!$I$143</f>
        <v>0</v>
      </c>
      <c r="D213" s="176">
        <f>'ACTIVIDAD 2'!$I$143</f>
        <v>0</v>
      </c>
      <c r="E213" s="176">
        <f>'ACTIVIDAD 3'!$I$143</f>
        <v>0</v>
      </c>
      <c r="F213" s="176">
        <f>'ACTIVIDAD 4'!$I$143</f>
        <v>0</v>
      </c>
      <c r="G213" s="176">
        <f>'ACTIVIDAD 5'!$I$143</f>
        <v>0</v>
      </c>
      <c r="H213" s="176">
        <f>'ACTIVIDAD 6'!$I$143</f>
        <v>0</v>
      </c>
      <c r="I213" s="176">
        <f>'ACTIVIDAD 7'!$I$143</f>
        <v>0</v>
      </c>
      <c r="J213" s="176">
        <f>'ACTIVIDAD 8'!$I$143</f>
        <v>0</v>
      </c>
      <c r="K213" s="176">
        <f>'ACTIVIDAD 9'!$I$143</f>
        <v>0</v>
      </c>
      <c r="L213" s="176">
        <f>'ACTIVIDAD 10'!$I$143</f>
        <v>0</v>
      </c>
    </row>
    <row r="214" spans="2:12" x14ac:dyDescent="0.25">
      <c r="B214" s="173" t="s">
        <v>323</v>
      </c>
      <c r="C214" s="176">
        <f>'ACTIVIDAD 1'!$I$144</f>
        <v>0</v>
      </c>
      <c r="D214" s="176">
        <f>'ACTIVIDAD 2'!$I$144</f>
        <v>0</v>
      </c>
      <c r="E214" s="176">
        <f>'ACTIVIDAD 3'!$I$144</f>
        <v>0</v>
      </c>
      <c r="F214" s="176">
        <f>'ACTIVIDAD 4'!$I$144</f>
        <v>0</v>
      </c>
      <c r="G214" s="176">
        <f>'ACTIVIDAD 5'!$I$144</f>
        <v>0</v>
      </c>
      <c r="H214" s="176">
        <f>'ACTIVIDAD 6'!$I$144</f>
        <v>0</v>
      </c>
      <c r="I214" s="176">
        <f>'ACTIVIDAD 7'!$I$144</f>
        <v>0</v>
      </c>
      <c r="J214" s="176">
        <f>'ACTIVIDAD 8'!$I$144</f>
        <v>0</v>
      </c>
      <c r="K214" s="176">
        <f>'ACTIVIDAD 9'!$I$144</f>
        <v>0</v>
      </c>
      <c r="L214" s="176">
        <f>'ACTIVIDAD 10'!$I$144</f>
        <v>0</v>
      </c>
    </row>
    <row r="215" spans="2:12" x14ac:dyDescent="0.25">
      <c r="B215" s="173" t="s">
        <v>324</v>
      </c>
      <c r="C215" s="176">
        <f>'ACTIVIDAD 1'!$I$145</f>
        <v>0</v>
      </c>
      <c r="D215" s="176">
        <f>'ACTIVIDAD 2'!$I$145</f>
        <v>0</v>
      </c>
      <c r="E215" s="176">
        <f>'ACTIVIDAD 3'!$I$145</f>
        <v>0</v>
      </c>
      <c r="F215" s="176">
        <f>'ACTIVIDAD 4'!$I$145</f>
        <v>0</v>
      </c>
      <c r="G215" s="176">
        <f>'ACTIVIDAD 5'!$I$145</f>
        <v>0</v>
      </c>
      <c r="H215" s="176">
        <f>'ACTIVIDAD 6'!$I$145</f>
        <v>0</v>
      </c>
      <c r="I215" s="176">
        <f>'ACTIVIDAD 7'!$I$145</f>
        <v>0</v>
      </c>
      <c r="J215" s="176">
        <f>'ACTIVIDAD 8'!$I$145</f>
        <v>0</v>
      </c>
      <c r="K215" s="176">
        <f>'ACTIVIDAD 9'!$I$145</f>
        <v>0</v>
      </c>
      <c r="L215" s="176">
        <f>'ACTIVIDAD 10'!$I$145</f>
        <v>0</v>
      </c>
    </row>
    <row r="216" spans="2:12" x14ac:dyDescent="0.25">
      <c r="B216" s="173" t="s">
        <v>325</v>
      </c>
      <c r="C216" s="176">
        <f>'ACTIVIDAD 1'!$I$146</f>
        <v>0</v>
      </c>
      <c r="D216" s="176">
        <f>'ACTIVIDAD 2'!$I$146</f>
        <v>0</v>
      </c>
      <c r="E216" s="176">
        <f>'ACTIVIDAD 3'!$I$146</f>
        <v>0</v>
      </c>
      <c r="F216" s="176">
        <f>'ACTIVIDAD 4'!$I$146</f>
        <v>0</v>
      </c>
      <c r="G216" s="176">
        <f>'ACTIVIDAD 5'!$I$146</f>
        <v>0</v>
      </c>
      <c r="H216" s="176">
        <f>'ACTIVIDAD 6'!$I$146</f>
        <v>0</v>
      </c>
      <c r="I216" s="176">
        <f>'ACTIVIDAD 7'!$I$146</f>
        <v>0</v>
      </c>
      <c r="J216" s="176">
        <f>'ACTIVIDAD 8'!$I$146</f>
        <v>0</v>
      </c>
      <c r="K216" s="176">
        <f>'ACTIVIDAD 9'!$I$146</f>
        <v>0</v>
      </c>
      <c r="L216" s="176">
        <f>'ACTIVIDAD 10'!$I$146</f>
        <v>0</v>
      </c>
    </row>
    <row r="217" spans="2:12" x14ac:dyDescent="0.25">
      <c r="B217" s="173" t="s">
        <v>326</v>
      </c>
      <c r="C217" s="176">
        <f>'ACTIVIDAD 1'!$I$147</f>
        <v>0</v>
      </c>
      <c r="D217" s="176">
        <f>'ACTIVIDAD 2'!$I$147</f>
        <v>0</v>
      </c>
      <c r="E217" s="176">
        <f>'ACTIVIDAD 3'!$I$147</f>
        <v>0</v>
      </c>
      <c r="F217" s="176">
        <f>'ACTIVIDAD 4'!$I$147</f>
        <v>0</v>
      </c>
      <c r="G217" s="176">
        <f>'ACTIVIDAD 5'!$I$147</f>
        <v>0</v>
      </c>
      <c r="H217" s="176">
        <f>'ACTIVIDAD 6'!$I$147</f>
        <v>0</v>
      </c>
      <c r="I217" s="176">
        <f>'ACTIVIDAD 7'!$I$147</f>
        <v>0</v>
      </c>
      <c r="J217" s="176">
        <f>'ACTIVIDAD 8'!$I$147</f>
        <v>0</v>
      </c>
      <c r="K217" s="176">
        <f>'ACTIVIDAD 9'!$I$147</f>
        <v>0</v>
      </c>
      <c r="L217" s="176">
        <f>'ACTIVIDAD 10'!$I$147</f>
        <v>0</v>
      </c>
    </row>
    <row r="218" spans="2:12" x14ac:dyDescent="0.25">
      <c r="B218" s="173" t="s">
        <v>327</v>
      </c>
      <c r="C218" s="174" t="str">
        <f>'ACTIVIDAD 1'!$J$138</f>
        <v/>
      </c>
      <c r="D218" s="174" t="str">
        <f>'ACTIVIDAD 2'!$J$138</f>
        <v/>
      </c>
      <c r="E218" s="174" t="str">
        <f>'ACTIVIDAD 3'!$J$138</f>
        <v/>
      </c>
      <c r="F218" s="174" t="str">
        <f>'ACTIVIDAD 4'!$J$138</f>
        <v/>
      </c>
      <c r="G218" s="174" t="str">
        <f>'ACTIVIDAD 5'!$J$138</f>
        <v/>
      </c>
      <c r="H218" s="174" t="str">
        <f>'ACTIVIDAD 6'!$J$138</f>
        <v/>
      </c>
      <c r="I218" s="174" t="str">
        <f>'ACTIVIDAD 7'!$J$138</f>
        <v/>
      </c>
      <c r="J218" s="174" t="str">
        <f>'ACTIVIDAD 8'!$J$138</f>
        <v/>
      </c>
      <c r="K218" s="174" t="str">
        <f>'ACTIVIDAD 9'!$J$138</f>
        <v/>
      </c>
      <c r="L218" s="174" t="str">
        <f>'ACTIVIDAD 10'!$J$138</f>
        <v/>
      </c>
    </row>
    <row r="219" spans="2:12" x14ac:dyDescent="0.25">
      <c r="B219" s="173" t="s">
        <v>328</v>
      </c>
      <c r="C219" s="174" t="str">
        <f>'ACTIVIDAD 1'!$J$139</f>
        <v/>
      </c>
      <c r="D219" s="174" t="str">
        <f>'ACTIVIDAD 2'!$J$139</f>
        <v/>
      </c>
      <c r="E219" s="174" t="str">
        <f>'ACTIVIDAD 3'!$J$139</f>
        <v/>
      </c>
      <c r="F219" s="174" t="str">
        <f>'ACTIVIDAD 4'!$J$139</f>
        <v/>
      </c>
      <c r="G219" s="174" t="str">
        <f>'ACTIVIDAD 5'!$J$139</f>
        <v/>
      </c>
      <c r="H219" s="174" t="str">
        <f>'ACTIVIDAD 6'!$J$139</f>
        <v/>
      </c>
      <c r="I219" s="174" t="str">
        <f>'ACTIVIDAD 7'!$J$139</f>
        <v/>
      </c>
      <c r="J219" s="174" t="str">
        <f>'ACTIVIDAD 8'!$J$139</f>
        <v/>
      </c>
      <c r="K219" s="174" t="str">
        <f>'ACTIVIDAD 9'!$J$139</f>
        <v/>
      </c>
      <c r="L219" s="174" t="str">
        <f>'ACTIVIDAD 10'!$J$139</f>
        <v/>
      </c>
    </row>
    <row r="220" spans="2:12" x14ac:dyDescent="0.25">
      <c r="B220" s="173" t="s">
        <v>329</v>
      </c>
      <c r="C220" s="174" t="str">
        <f>'ACTIVIDAD 1'!$J$140</f>
        <v/>
      </c>
      <c r="D220" s="174" t="str">
        <f>'ACTIVIDAD 2'!$J$140</f>
        <v/>
      </c>
      <c r="E220" s="174" t="str">
        <f>'ACTIVIDAD 3'!$J$140</f>
        <v/>
      </c>
      <c r="F220" s="174" t="str">
        <f>'ACTIVIDAD 4'!$J$140</f>
        <v/>
      </c>
      <c r="G220" s="174" t="str">
        <f>'ACTIVIDAD 5'!$J$140</f>
        <v/>
      </c>
      <c r="H220" s="174" t="str">
        <f>'ACTIVIDAD 6'!$J$140</f>
        <v/>
      </c>
      <c r="I220" s="174" t="str">
        <f>'ACTIVIDAD 7'!$J$140</f>
        <v/>
      </c>
      <c r="J220" s="174" t="str">
        <f>'ACTIVIDAD 8'!$J$140</f>
        <v/>
      </c>
      <c r="K220" s="174" t="str">
        <f>'ACTIVIDAD 9'!$J$140</f>
        <v/>
      </c>
      <c r="L220" s="174" t="str">
        <f>'ACTIVIDAD 10'!$J$140</f>
        <v/>
      </c>
    </row>
    <row r="221" spans="2:12" x14ac:dyDescent="0.25">
      <c r="B221" s="173" t="s">
        <v>330</v>
      </c>
      <c r="C221" s="174" t="str">
        <f>'ACTIVIDAD 1'!$J$141</f>
        <v/>
      </c>
      <c r="D221" s="174" t="str">
        <f>'ACTIVIDAD 2'!$J$141</f>
        <v/>
      </c>
      <c r="E221" s="174" t="str">
        <f>'ACTIVIDAD 3'!$J$141</f>
        <v/>
      </c>
      <c r="F221" s="174" t="str">
        <f>'ACTIVIDAD 4'!$J$141</f>
        <v/>
      </c>
      <c r="G221" s="174" t="str">
        <f>'ACTIVIDAD 5'!$J$141</f>
        <v/>
      </c>
      <c r="H221" s="174" t="str">
        <f>'ACTIVIDAD 6'!$J$141</f>
        <v/>
      </c>
      <c r="I221" s="174" t="str">
        <f>'ACTIVIDAD 7'!$J$141</f>
        <v/>
      </c>
      <c r="J221" s="174" t="str">
        <f>'ACTIVIDAD 8'!$J$141</f>
        <v/>
      </c>
      <c r="K221" s="174" t="str">
        <f>'ACTIVIDAD 9'!$J$141</f>
        <v/>
      </c>
      <c r="L221" s="174" t="str">
        <f>'ACTIVIDAD 10'!$J$141</f>
        <v/>
      </c>
    </row>
    <row r="222" spans="2:12" x14ac:dyDescent="0.25">
      <c r="B222" s="173" t="s">
        <v>331</v>
      </c>
      <c r="C222" s="174" t="str">
        <f>'ACTIVIDAD 1'!$J$142</f>
        <v/>
      </c>
      <c r="D222" s="174" t="str">
        <f>'ACTIVIDAD 2'!$J$142</f>
        <v/>
      </c>
      <c r="E222" s="174" t="str">
        <f>'ACTIVIDAD 3'!$J$142</f>
        <v/>
      </c>
      <c r="F222" s="174" t="str">
        <f>'ACTIVIDAD 4'!$J$142</f>
        <v/>
      </c>
      <c r="G222" s="174" t="str">
        <f>'ACTIVIDAD 5'!$J$142</f>
        <v/>
      </c>
      <c r="H222" s="174" t="str">
        <f>'ACTIVIDAD 6'!$J$142</f>
        <v/>
      </c>
      <c r="I222" s="174" t="str">
        <f>'ACTIVIDAD 7'!$J$142</f>
        <v/>
      </c>
      <c r="J222" s="174" t="str">
        <f>'ACTIVIDAD 8'!$J$142</f>
        <v/>
      </c>
      <c r="K222" s="174" t="str">
        <f>'ACTIVIDAD 9'!$J$142</f>
        <v/>
      </c>
      <c r="L222" s="174" t="str">
        <f>'ACTIVIDAD 10'!$J$142</f>
        <v/>
      </c>
    </row>
    <row r="223" spans="2:12" x14ac:dyDescent="0.25">
      <c r="B223" s="173" t="s">
        <v>332</v>
      </c>
      <c r="C223" s="174" t="str">
        <f>'ACTIVIDAD 1'!$J$143</f>
        <v/>
      </c>
      <c r="D223" s="174" t="str">
        <f>'ACTIVIDAD 2'!$J$143</f>
        <v/>
      </c>
      <c r="E223" s="174" t="str">
        <f>'ACTIVIDAD 3'!$J$143</f>
        <v/>
      </c>
      <c r="F223" s="174" t="str">
        <f>'ACTIVIDAD 4'!$J$143</f>
        <v/>
      </c>
      <c r="G223" s="174" t="str">
        <f>'ACTIVIDAD 5'!$J$143</f>
        <v/>
      </c>
      <c r="H223" s="174" t="str">
        <f>'ACTIVIDAD 6'!$J$143</f>
        <v/>
      </c>
      <c r="I223" s="174" t="str">
        <f>'ACTIVIDAD 7'!$J$143</f>
        <v/>
      </c>
      <c r="J223" s="174" t="str">
        <f>'ACTIVIDAD 8'!$J$143</f>
        <v/>
      </c>
      <c r="K223" s="174" t="str">
        <f>'ACTIVIDAD 9'!$J$143</f>
        <v/>
      </c>
      <c r="L223" s="174" t="str">
        <f>'ACTIVIDAD 10'!$J$143</f>
        <v/>
      </c>
    </row>
    <row r="224" spans="2:12" x14ac:dyDescent="0.25">
      <c r="B224" s="173" t="s">
        <v>333</v>
      </c>
      <c r="C224" s="174" t="str">
        <f>'ACTIVIDAD 1'!$J$144</f>
        <v/>
      </c>
      <c r="D224" s="174" t="str">
        <f>'ACTIVIDAD 2'!$J$144</f>
        <v/>
      </c>
      <c r="E224" s="174" t="str">
        <f>'ACTIVIDAD 3'!$J$144</f>
        <v/>
      </c>
      <c r="F224" s="174" t="str">
        <f>'ACTIVIDAD 4'!$J$144</f>
        <v/>
      </c>
      <c r="G224" s="174" t="str">
        <f>'ACTIVIDAD 5'!$J$144</f>
        <v/>
      </c>
      <c r="H224" s="174" t="str">
        <f>'ACTIVIDAD 6'!$J$144</f>
        <v/>
      </c>
      <c r="I224" s="174" t="str">
        <f>'ACTIVIDAD 7'!$J$144</f>
        <v/>
      </c>
      <c r="J224" s="174" t="str">
        <f>'ACTIVIDAD 8'!$J$144</f>
        <v/>
      </c>
      <c r="K224" s="174" t="str">
        <f>'ACTIVIDAD 9'!$J$144</f>
        <v/>
      </c>
      <c r="L224" s="174" t="str">
        <f>'ACTIVIDAD 10'!$J$144</f>
        <v/>
      </c>
    </row>
    <row r="225" spans="2:12" x14ac:dyDescent="0.25">
      <c r="B225" s="173" t="s">
        <v>334</v>
      </c>
      <c r="C225" s="174" t="str">
        <f>'ACTIVIDAD 1'!$J$145</f>
        <v/>
      </c>
      <c r="D225" s="174" t="str">
        <f>'ACTIVIDAD 2'!$J$145</f>
        <v/>
      </c>
      <c r="E225" s="174" t="str">
        <f>'ACTIVIDAD 3'!$J$145</f>
        <v/>
      </c>
      <c r="F225" s="174" t="str">
        <f>'ACTIVIDAD 4'!$J$145</f>
        <v/>
      </c>
      <c r="G225" s="174" t="str">
        <f>'ACTIVIDAD 5'!$J$145</f>
        <v/>
      </c>
      <c r="H225" s="174" t="str">
        <f>'ACTIVIDAD 6'!$J$145</f>
        <v/>
      </c>
      <c r="I225" s="174" t="str">
        <f>'ACTIVIDAD 7'!$J$145</f>
        <v/>
      </c>
      <c r="J225" s="174" t="str">
        <f>'ACTIVIDAD 8'!$J$145</f>
        <v/>
      </c>
      <c r="K225" s="174" t="str">
        <f>'ACTIVIDAD 9'!$J$145</f>
        <v/>
      </c>
      <c r="L225" s="174" t="str">
        <f>'ACTIVIDAD 10'!$J$145</f>
        <v/>
      </c>
    </row>
    <row r="226" spans="2:12" x14ac:dyDescent="0.25">
      <c r="B226" s="173" t="s">
        <v>335</v>
      </c>
      <c r="C226" s="174" t="str">
        <f>'ACTIVIDAD 1'!$J$146</f>
        <v/>
      </c>
      <c r="D226" s="174" t="str">
        <f>'ACTIVIDAD 2'!$J$146</f>
        <v/>
      </c>
      <c r="E226" s="174" t="str">
        <f>'ACTIVIDAD 3'!$J$146</f>
        <v/>
      </c>
      <c r="F226" s="174" t="str">
        <f>'ACTIVIDAD 4'!$J$146</f>
        <v/>
      </c>
      <c r="G226" s="174" t="str">
        <f>'ACTIVIDAD 5'!$J$146</f>
        <v/>
      </c>
      <c r="H226" s="174" t="str">
        <f>'ACTIVIDAD 6'!$J$146</f>
        <v/>
      </c>
      <c r="I226" s="174" t="str">
        <f>'ACTIVIDAD 7'!$J$146</f>
        <v/>
      </c>
      <c r="J226" s="174" t="str">
        <f>'ACTIVIDAD 8'!$J$146</f>
        <v/>
      </c>
      <c r="K226" s="174" t="str">
        <f>'ACTIVIDAD 9'!$J$146</f>
        <v/>
      </c>
      <c r="L226" s="174" t="str">
        <f>'ACTIVIDAD 10'!$J$146</f>
        <v/>
      </c>
    </row>
    <row r="227" spans="2:12" x14ac:dyDescent="0.25">
      <c r="B227" s="173" t="s">
        <v>336</v>
      </c>
      <c r="C227" s="174" t="str">
        <f>'ACTIVIDAD 1'!$J$147</f>
        <v/>
      </c>
      <c r="D227" s="174" t="str">
        <f>'ACTIVIDAD 2'!$J$147</f>
        <v/>
      </c>
      <c r="E227" s="174" t="str">
        <f>'ACTIVIDAD 3'!$J$147</f>
        <v/>
      </c>
      <c r="F227" s="174" t="str">
        <f>'ACTIVIDAD 4'!$J$147</f>
        <v/>
      </c>
      <c r="G227" s="174" t="str">
        <f>'ACTIVIDAD 5'!$J$147</f>
        <v/>
      </c>
      <c r="H227" s="174" t="str">
        <f>'ACTIVIDAD 6'!$J$147</f>
        <v/>
      </c>
      <c r="I227" s="174" t="str">
        <f>'ACTIVIDAD 7'!$J$147</f>
        <v/>
      </c>
      <c r="J227" s="174" t="str">
        <f>'ACTIVIDAD 8'!$J$147</f>
        <v/>
      </c>
      <c r="K227" s="174" t="str">
        <f>'ACTIVIDAD 9'!$J$147</f>
        <v/>
      </c>
      <c r="L227" s="174" t="str">
        <f>'ACTIVIDAD 10'!$J$147</f>
        <v/>
      </c>
    </row>
    <row r="228" spans="2:12" x14ac:dyDescent="0.25">
      <c r="B228" s="173" t="s">
        <v>403</v>
      </c>
      <c r="C228" s="176">
        <f>'ACTIVIDAD 1'!$I$148</f>
        <v>0</v>
      </c>
      <c r="D228" s="176">
        <f>'ACTIVIDAD 2'!$I$148</f>
        <v>0</v>
      </c>
      <c r="E228" s="176">
        <f>'ACTIVIDAD 3'!$I$148</f>
        <v>0</v>
      </c>
      <c r="F228" s="176">
        <f>'ACTIVIDAD 4'!$I$148</f>
        <v>0</v>
      </c>
      <c r="G228" s="176">
        <f>'ACTIVIDAD 5'!$I$148</f>
        <v>0</v>
      </c>
      <c r="H228" s="176">
        <f>'ACTIVIDAD 6'!$I$148</f>
        <v>0</v>
      </c>
      <c r="I228" s="176">
        <f>'ACTIVIDAD 7'!$I$148</f>
        <v>0</v>
      </c>
      <c r="J228" s="176">
        <f>'ACTIVIDAD 8'!$I$148</f>
        <v>0</v>
      </c>
      <c r="K228" s="176">
        <f>'ACTIVIDAD 9'!$I$148</f>
        <v>0</v>
      </c>
      <c r="L228" s="176">
        <f>'ACTIVIDAD 10'!$I$148</f>
        <v>0</v>
      </c>
    </row>
    <row r="229" spans="2:12" x14ac:dyDescent="0.25">
      <c r="B229" s="173" t="s">
        <v>404</v>
      </c>
      <c r="C229" s="174">
        <f>'ACTIVIDAD 1'!$J$148</f>
        <v>0</v>
      </c>
      <c r="D229" s="174">
        <f>'ACTIVIDAD 2'!$J$148</f>
        <v>0</v>
      </c>
      <c r="E229" s="174">
        <f>'ACTIVIDAD 3'!$J$148</f>
        <v>0</v>
      </c>
      <c r="F229" s="174">
        <f>'ACTIVIDAD 4'!$J$148</f>
        <v>0</v>
      </c>
      <c r="G229" s="174">
        <f>'ACTIVIDAD 5'!$J$148</f>
        <v>0</v>
      </c>
      <c r="H229" s="174">
        <f>'ACTIVIDAD 6'!$J$148</f>
        <v>0</v>
      </c>
      <c r="I229" s="174">
        <f>'ACTIVIDAD 7'!$J$148</f>
        <v>0</v>
      </c>
      <c r="J229" s="174">
        <f>'ACTIVIDAD 8'!$J$148</f>
        <v>0</v>
      </c>
      <c r="K229" s="174">
        <f>'ACTIVIDAD 9'!$J$148</f>
        <v>0</v>
      </c>
      <c r="L229" s="174">
        <f>'ACTIVIDAD 10'!$J$148</f>
        <v>0</v>
      </c>
    </row>
    <row r="230" spans="2:12" x14ac:dyDescent="0.25">
      <c r="B230" s="175" t="s">
        <v>90</v>
      </c>
      <c r="C230" s="173">
        <f>'ACTIVIDAD 1'!$D$153</f>
        <v>0</v>
      </c>
      <c r="D230" s="173">
        <f>'ACTIVIDAD 2'!$D$153</f>
        <v>0</v>
      </c>
      <c r="E230" s="173">
        <f>'ACTIVIDAD 3'!$D$153</f>
        <v>0</v>
      </c>
      <c r="F230" s="173">
        <f>'ACTIVIDAD 4'!$D$153</f>
        <v>0</v>
      </c>
      <c r="G230" s="173">
        <f>'ACTIVIDAD 5'!$D$153</f>
        <v>0</v>
      </c>
      <c r="H230" s="173">
        <f>'ACTIVIDAD 6'!$D$153</f>
        <v>0</v>
      </c>
      <c r="I230" s="173">
        <f>'ACTIVIDAD 7'!$D$153</f>
        <v>0</v>
      </c>
      <c r="J230" s="173">
        <f>'ACTIVIDAD 8'!$D$153</f>
        <v>0</v>
      </c>
      <c r="K230" s="173">
        <f>'ACTIVIDAD 9'!$D$153</f>
        <v>0</v>
      </c>
      <c r="L230" s="173">
        <f>'ACTIVIDAD 10'!$D$153</f>
        <v>0</v>
      </c>
    </row>
    <row r="231" spans="2:12" x14ac:dyDescent="0.25">
      <c r="B231" s="173" t="s">
        <v>118</v>
      </c>
      <c r="C231" s="173" t="str">
        <f>'ACTIVIDAD 1'!$N$154</f>
        <v>DE</v>
      </c>
      <c r="D231" s="173" t="str">
        <f>'ACTIVIDAD 2'!$N$154</f>
        <v>DE</v>
      </c>
      <c r="E231" s="173" t="str">
        <f>'ACTIVIDAD 3'!$N$154</f>
        <v>DE</v>
      </c>
      <c r="F231" s="173" t="str">
        <f>'ACTIVIDAD 4'!$N$154</f>
        <v>DE</v>
      </c>
      <c r="G231" s="173" t="str">
        <f>'ACTIVIDAD 5'!$N$154</f>
        <v>DE</v>
      </c>
      <c r="H231" s="173" t="str">
        <f>'ACTIVIDAD 6'!$N$154</f>
        <v>DE</v>
      </c>
      <c r="I231" s="173" t="str">
        <f>'ACTIVIDAD 7'!$N$154</f>
        <v>DE</v>
      </c>
      <c r="J231" s="173" t="str">
        <f>'ACTIVIDAD 8'!$N$154</f>
        <v>DE</v>
      </c>
      <c r="K231" s="173" t="str">
        <f>'ACTIVIDAD 9'!$N$154</f>
        <v>DE</v>
      </c>
      <c r="L231" s="173" t="str">
        <f>'ACTIVIDAD 10'!$N$154</f>
        <v>DE</v>
      </c>
    </row>
    <row r="232" spans="2:12" x14ac:dyDescent="0.25">
      <c r="B232" s="173" t="s">
        <v>79</v>
      </c>
      <c r="C232" s="173">
        <f>'ACTIVIDAD 1'!$H$157</f>
        <v>0</v>
      </c>
      <c r="D232" s="173">
        <f>'ACTIVIDAD 2'!$H$157</f>
        <v>0</v>
      </c>
      <c r="E232" s="173">
        <f>'ACTIVIDAD 3'!$H$157</f>
        <v>0</v>
      </c>
      <c r="F232" s="173">
        <f>'ACTIVIDAD 4'!$H$157</f>
        <v>0</v>
      </c>
      <c r="G232" s="173">
        <f>'ACTIVIDAD 5'!$H$157</f>
        <v>0</v>
      </c>
      <c r="H232" s="173">
        <f>'ACTIVIDAD 6'!$H$157</f>
        <v>0</v>
      </c>
      <c r="I232" s="173">
        <f>'ACTIVIDAD 7'!$H$157</f>
        <v>0</v>
      </c>
      <c r="J232" s="173">
        <f>'ACTIVIDAD 8'!$H$157</f>
        <v>0</v>
      </c>
      <c r="K232" s="173">
        <f>'ACTIVIDAD 9'!$H$157</f>
        <v>0</v>
      </c>
      <c r="L232" s="173">
        <f>'ACTIVIDAD 10'!$H$157</f>
        <v>0</v>
      </c>
    </row>
    <row r="233" spans="2:12" x14ac:dyDescent="0.25">
      <c r="B233" s="173" t="s">
        <v>86</v>
      </c>
      <c r="C233" s="173">
        <f>'ACTIVIDAD 1'!$H$158</f>
        <v>0</v>
      </c>
      <c r="D233" s="173">
        <f>'ACTIVIDAD 2'!$H$158</f>
        <v>0</v>
      </c>
      <c r="E233" s="173">
        <f>'ACTIVIDAD 3'!$H$158</f>
        <v>0</v>
      </c>
      <c r="F233" s="173">
        <f>'ACTIVIDAD 4'!$H$158</f>
        <v>0</v>
      </c>
      <c r="G233" s="173">
        <f>'ACTIVIDAD 5'!$H$158</f>
        <v>0</v>
      </c>
      <c r="H233" s="173">
        <f>'ACTIVIDAD 6'!$H$158</f>
        <v>0</v>
      </c>
      <c r="I233" s="173">
        <f>'ACTIVIDAD 7'!$H$158</f>
        <v>0</v>
      </c>
      <c r="J233" s="173">
        <f>'ACTIVIDAD 8'!$H$158</f>
        <v>0</v>
      </c>
      <c r="K233" s="173">
        <f>'ACTIVIDAD 9'!$H$158</f>
        <v>0</v>
      </c>
      <c r="L233" s="173">
        <f>'ACTIVIDAD 10'!$H$158</f>
        <v>0</v>
      </c>
    </row>
    <row r="234" spans="2:12" x14ac:dyDescent="0.25">
      <c r="B234" s="173" t="s">
        <v>87</v>
      </c>
      <c r="C234" s="173" t="str">
        <f>'ACTIVIDAD 1'!$H$159</f>
        <v/>
      </c>
      <c r="D234" s="173" t="str">
        <f>'ACTIVIDAD 2'!$H$159</f>
        <v/>
      </c>
      <c r="E234" s="173" t="str">
        <f>'ACTIVIDAD 3'!$H$159</f>
        <v/>
      </c>
      <c r="F234" s="173" t="str">
        <f>'ACTIVIDAD 4'!$H$159</f>
        <v/>
      </c>
      <c r="G234" s="173" t="str">
        <f>'ACTIVIDAD 5'!$H$159</f>
        <v/>
      </c>
      <c r="H234" s="173" t="str">
        <f>'ACTIVIDAD 6'!$H$159</f>
        <v/>
      </c>
      <c r="I234" s="173" t="str">
        <f>'ACTIVIDAD 7'!$H$159</f>
        <v/>
      </c>
      <c r="J234" s="173" t="str">
        <f>'ACTIVIDAD 8'!$H$159</f>
        <v/>
      </c>
      <c r="K234" s="173" t="str">
        <f>'ACTIVIDAD 9'!$H$159</f>
        <v/>
      </c>
      <c r="L234" s="173" t="str">
        <f>'ACTIVIDAD 10'!$H$159</f>
        <v/>
      </c>
    </row>
    <row r="235" spans="2:12" x14ac:dyDescent="0.25">
      <c r="B235" s="173" t="s">
        <v>277</v>
      </c>
      <c r="C235" s="173" t="str">
        <f>'ACTIVIDAD 1'!$G$164</f>
        <v/>
      </c>
      <c r="D235" s="173" t="str">
        <f>'ACTIVIDAD 2'!$G$164</f>
        <v/>
      </c>
      <c r="E235" s="173" t="str">
        <f>'ACTIVIDAD 3'!$G$164</f>
        <v/>
      </c>
      <c r="F235" s="173" t="str">
        <f>'ACTIVIDAD 4'!$G$164</f>
        <v/>
      </c>
      <c r="G235" s="173" t="str">
        <f>'ACTIVIDAD 5'!$G$164</f>
        <v/>
      </c>
      <c r="H235" s="173" t="str">
        <f>'ACTIVIDAD 6'!$G$164</f>
        <v/>
      </c>
      <c r="I235" s="173" t="str">
        <f>'ACTIVIDAD 7'!$G$164</f>
        <v/>
      </c>
      <c r="J235" s="173" t="str">
        <f>'ACTIVIDAD 8'!$G$164</f>
        <v/>
      </c>
      <c r="K235" s="173" t="str">
        <f>'ACTIVIDAD 9'!$G$164</f>
        <v/>
      </c>
      <c r="L235" s="173" t="str">
        <f>'ACTIVIDAD 10'!$G$164</f>
        <v/>
      </c>
    </row>
    <row r="236" spans="2:12" x14ac:dyDescent="0.25">
      <c r="B236" s="173" t="s">
        <v>278</v>
      </c>
      <c r="C236" s="173" t="str">
        <f>'ACTIVIDAD 1'!$G$165</f>
        <v/>
      </c>
      <c r="D236" s="173" t="str">
        <f>'ACTIVIDAD 2'!$G$165</f>
        <v/>
      </c>
      <c r="E236" s="173" t="str">
        <f>'ACTIVIDAD 3'!$G$165</f>
        <v/>
      </c>
      <c r="F236" s="173" t="str">
        <f>'ACTIVIDAD 4'!$G$165</f>
        <v/>
      </c>
      <c r="G236" s="173" t="str">
        <f>'ACTIVIDAD 5'!$G$165</f>
        <v/>
      </c>
      <c r="H236" s="173" t="str">
        <f>'ACTIVIDAD 6'!$G$165</f>
        <v/>
      </c>
      <c r="I236" s="173" t="str">
        <f>'ACTIVIDAD 7'!$G$165</f>
        <v/>
      </c>
      <c r="J236" s="173" t="str">
        <f>'ACTIVIDAD 8'!$G$165</f>
        <v/>
      </c>
      <c r="K236" s="173" t="str">
        <f>'ACTIVIDAD 9'!$G$165</f>
        <v/>
      </c>
      <c r="L236" s="173" t="str">
        <f>'ACTIVIDAD 10'!$G$165</f>
        <v/>
      </c>
    </row>
    <row r="237" spans="2:12" x14ac:dyDescent="0.25">
      <c r="B237" s="173" t="s">
        <v>279</v>
      </c>
      <c r="C237" s="173" t="str">
        <f>'ACTIVIDAD 1'!$G$166</f>
        <v/>
      </c>
      <c r="D237" s="173" t="str">
        <f>'ACTIVIDAD 2'!$G$166</f>
        <v/>
      </c>
      <c r="E237" s="173" t="str">
        <f>'ACTIVIDAD 3'!$G$166</f>
        <v/>
      </c>
      <c r="F237" s="173" t="str">
        <f>'ACTIVIDAD 4'!$G$166</f>
        <v/>
      </c>
      <c r="G237" s="173" t="str">
        <f>'ACTIVIDAD 5'!$G$166</f>
        <v/>
      </c>
      <c r="H237" s="173" t="str">
        <f>'ACTIVIDAD 6'!$G$166</f>
        <v/>
      </c>
      <c r="I237" s="173" t="str">
        <f>'ACTIVIDAD 7'!$G$166</f>
        <v/>
      </c>
      <c r="J237" s="173" t="str">
        <f>'ACTIVIDAD 8'!$G$166</f>
        <v/>
      </c>
      <c r="K237" s="173" t="str">
        <f>'ACTIVIDAD 9'!$G$166</f>
        <v/>
      </c>
      <c r="L237" s="173" t="str">
        <f>'ACTIVIDAD 10'!$G$166</f>
        <v/>
      </c>
    </row>
    <row r="238" spans="2:12" x14ac:dyDescent="0.25">
      <c r="B238" s="173" t="s">
        <v>280</v>
      </c>
      <c r="C238" s="173" t="str">
        <f>'ACTIVIDAD 1'!$G$167</f>
        <v/>
      </c>
      <c r="D238" s="173" t="str">
        <f>'ACTIVIDAD 2'!$G$167</f>
        <v/>
      </c>
      <c r="E238" s="173" t="str">
        <f>'ACTIVIDAD 3'!$G$167</f>
        <v/>
      </c>
      <c r="F238" s="173" t="str">
        <f>'ACTIVIDAD 4'!$G$167</f>
        <v/>
      </c>
      <c r="G238" s="173" t="str">
        <f>'ACTIVIDAD 5'!$G$167</f>
        <v/>
      </c>
      <c r="H238" s="173" t="str">
        <f>'ACTIVIDAD 6'!$G$167</f>
        <v/>
      </c>
      <c r="I238" s="173" t="str">
        <f>'ACTIVIDAD 7'!$G$167</f>
        <v/>
      </c>
      <c r="J238" s="173" t="str">
        <f>'ACTIVIDAD 8'!$G$167</f>
        <v/>
      </c>
      <c r="K238" s="173" t="str">
        <f>'ACTIVIDAD 9'!$G$167</f>
        <v/>
      </c>
      <c r="L238" s="173" t="str">
        <f>'ACTIVIDAD 10'!$G$167</f>
        <v/>
      </c>
    </row>
    <row r="239" spans="2:12" x14ac:dyDescent="0.25">
      <c r="B239" s="173" t="s">
        <v>281</v>
      </c>
      <c r="C239" s="173" t="str">
        <f>'ACTIVIDAD 1'!$G$168</f>
        <v/>
      </c>
      <c r="D239" s="173" t="str">
        <f>'ACTIVIDAD 2'!$G$168</f>
        <v/>
      </c>
      <c r="E239" s="173" t="str">
        <f>'ACTIVIDAD 3'!$G$168</f>
        <v/>
      </c>
      <c r="F239" s="173" t="str">
        <f>'ACTIVIDAD 4'!$G$168</f>
        <v/>
      </c>
      <c r="G239" s="173" t="str">
        <f>'ACTIVIDAD 5'!$G$168</f>
        <v/>
      </c>
      <c r="H239" s="173" t="str">
        <f>'ACTIVIDAD 6'!$G$168</f>
        <v/>
      </c>
      <c r="I239" s="173" t="str">
        <f>'ACTIVIDAD 7'!$G$168</f>
        <v/>
      </c>
      <c r="J239" s="173" t="str">
        <f>'ACTIVIDAD 8'!$G$168</f>
        <v/>
      </c>
      <c r="K239" s="173" t="str">
        <f>'ACTIVIDAD 9'!$G$168</f>
        <v/>
      </c>
      <c r="L239" s="173" t="str">
        <f>'ACTIVIDAD 10'!$G$168</f>
        <v/>
      </c>
    </row>
    <row r="240" spans="2:12" x14ac:dyDescent="0.25">
      <c r="B240" s="173" t="s">
        <v>282</v>
      </c>
      <c r="C240" s="173" t="str">
        <f>'ACTIVIDAD 1'!$G$169</f>
        <v/>
      </c>
      <c r="D240" s="173" t="str">
        <f>'ACTIVIDAD 2'!$G$169</f>
        <v/>
      </c>
      <c r="E240" s="173" t="str">
        <f>'ACTIVIDAD 3'!$G$169</f>
        <v/>
      </c>
      <c r="F240" s="173" t="str">
        <f>'ACTIVIDAD 4'!$G$169</f>
        <v/>
      </c>
      <c r="G240" s="173" t="str">
        <f>'ACTIVIDAD 5'!$G$169</f>
        <v/>
      </c>
      <c r="H240" s="173" t="str">
        <f>'ACTIVIDAD 6'!$G$169</f>
        <v/>
      </c>
      <c r="I240" s="173" t="str">
        <f>'ACTIVIDAD 7'!$G$169</f>
        <v/>
      </c>
      <c r="J240" s="173" t="str">
        <f>'ACTIVIDAD 8'!$G$169</f>
        <v/>
      </c>
      <c r="K240" s="173" t="str">
        <f>'ACTIVIDAD 9'!$G$169</f>
        <v/>
      </c>
      <c r="L240" s="173" t="str">
        <f>'ACTIVIDAD 10'!$G$169</f>
        <v/>
      </c>
    </row>
    <row r="241" spans="2:12" x14ac:dyDescent="0.25">
      <c r="B241" s="173" t="s">
        <v>283</v>
      </c>
      <c r="C241" s="173" t="str">
        <f>'ACTIVIDAD 1'!$G$170</f>
        <v/>
      </c>
      <c r="D241" s="173" t="str">
        <f>'ACTIVIDAD 2'!$G$170</f>
        <v/>
      </c>
      <c r="E241" s="173" t="str">
        <f>'ACTIVIDAD 3'!$G$170</f>
        <v/>
      </c>
      <c r="F241" s="173" t="str">
        <f>'ACTIVIDAD 4'!$G$170</f>
        <v/>
      </c>
      <c r="G241" s="173" t="str">
        <f>'ACTIVIDAD 5'!$G$170</f>
        <v/>
      </c>
      <c r="H241" s="173" t="str">
        <f>'ACTIVIDAD 6'!$G$170</f>
        <v/>
      </c>
      <c r="I241" s="173" t="str">
        <f>'ACTIVIDAD 7'!$G$170</f>
        <v/>
      </c>
      <c r="J241" s="173" t="str">
        <f>'ACTIVIDAD 8'!$G$170</f>
        <v/>
      </c>
      <c r="K241" s="173" t="str">
        <f>'ACTIVIDAD 9'!$G$170</f>
        <v/>
      </c>
      <c r="L241" s="173" t="str">
        <f>'ACTIVIDAD 10'!$G$170</f>
        <v/>
      </c>
    </row>
    <row r="242" spans="2:12" x14ac:dyDescent="0.25">
      <c r="B242" s="173" t="s">
        <v>284</v>
      </c>
      <c r="C242" s="173" t="str">
        <f>'ACTIVIDAD 1'!$G$171</f>
        <v/>
      </c>
      <c r="D242" s="173" t="str">
        <f>'ACTIVIDAD 2'!$G$171</f>
        <v/>
      </c>
      <c r="E242" s="173" t="str">
        <f>'ACTIVIDAD 3'!$G$171</f>
        <v/>
      </c>
      <c r="F242" s="173" t="str">
        <f>'ACTIVIDAD 4'!$G$171</f>
        <v/>
      </c>
      <c r="G242" s="173" t="str">
        <f>'ACTIVIDAD 5'!$G$171</f>
        <v/>
      </c>
      <c r="H242" s="173" t="str">
        <f>'ACTIVIDAD 6'!$G$171</f>
        <v/>
      </c>
      <c r="I242" s="173" t="str">
        <f>'ACTIVIDAD 7'!$G$171</f>
        <v/>
      </c>
      <c r="J242" s="173" t="str">
        <f>'ACTIVIDAD 8'!$G$171</f>
        <v/>
      </c>
      <c r="K242" s="173" t="str">
        <f>'ACTIVIDAD 9'!$G$171</f>
        <v/>
      </c>
      <c r="L242" s="173" t="str">
        <f>'ACTIVIDAD 10'!$G$171</f>
        <v/>
      </c>
    </row>
    <row r="243" spans="2:12" x14ac:dyDescent="0.25">
      <c r="B243" s="173" t="s">
        <v>285</v>
      </c>
      <c r="C243" s="173" t="str">
        <f>'ACTIVIDAD 1'!$G$172</f>
        <v/>
      </c>
      <c r="D243" s="173" t="str">
        <f>'ACTIVIDAD 2'!$G$172</f>
        <v/>
      </c>
      <c r="E243" s="173" t="str">
        <f>'ACTIVIDAD 3'!$G$172</f>
        <v/>
      </c>
      <c r="F243" s="173" t="str">
        <f>'ACTIVIDAD 4'!$G$172</f>
        <v/>
      </c>
      <c r="G243" s="173" t="str">
        <f>'ACTIVIDAD 5'!$G$172</f>
        <v/>
      </c>
      <c r="H243" s="173" t="str">
        <f>'ACTIVIDAD 6'!$G$172</f>
        <v/>
      </c>
      <c r="I243" s="173" t="str">
        <f>'ACTIVIDAD 7'!$G$172</f>
        <v/>
      </c>
      <c r="J243" s="173" t="str">
        <f>'ACTIVIDAD 8'!$G$172</f>
        <v/>
      </c>
      <c r="K243" s="173" t="str">
        <f>'ACTIVIDAD 9'!$G$172</f>
        <v/>
      </c>
      <c r="L243" s="173" t="str">
        <f>'ACTIVIDAD 10'!$G$172</f>
        <v/>
      </c>
    </row>
    <row r="244" spans="2:12" x14ac:dyDescent="0.25">
      <c r="B244" s="173" t="s">
        <v>286</v>
      </c>
      <c r="C244" s="173" t="str">
        <f>'ACTIVIDAD 1'!$G$173</f>
        <v/>
      </c>
      <c r="D244" s="173" t="str">
        <f>'ACTIVIDAD 2'!$G$173</f>
        <v/>
      </c>
      <c r="E244" s="173" t="str">
        <f>'ACTIVIDAD 3'!$G$173</f>
        <v/>
      </c>
      <c r="F244" s="173" t="str">
        <f>'ACTIVIDAD 4'!$G$173</f>
        <v/>
      </c>
      <c r="G244" s="173" t="str">
        <f>'ACTIVIDAD 5'!$G$173</f>
        <v/>
      </c>
      <c r="H244" s="173" t="str">
        <f>'ACTIVIDAD 6'!$G$173</f>
        <v/>
      </c>
      <c r="I244" s="173" t="str">
        <f>'ACTIVIDAD 7'!$G$173</f>
        <v/>
      </c>
      <c r="J244" s="173" t="str">
        <f>'ACTIVIDAD 8'!$G$173</f>
        <v/>
      </c>
      <c r="K244" s="173" t="str">
        <f>'ACTIVIDAD 9'!$G$173</f>
        <v/>
      </c>
      <c r="L244" s="173" t="str">
        <f>'ACTIVIDAD 10'!$G$173</f>
        <v/>
      </c>
    </row>
    <row r="245" spans="2:12" x14ac:dyDescent="0.25">
      <c r="B245" s="173" t="s">
        <v>287</v>
      </c>
      <c r="C245" s="176">
        <f>'ACTIVIDAD 1'!$I$164</f>
        <v>0</v>
      </c>
      <c r="D245" s="176">
        <f>'ACTIVIDAD 2'!$I$164</f>
        <v>0</v>
      </c>
      <c r="E245" s="176">
        <f>'ACTIVIDAD 3'!$I$164</f>
        <v>0</v>
      </c>
      <c r="F245" s="176">
        <f>'ACTIVIDAD 4'!$I$164</f>
        <v>0</v>
      </c>
      <c r="G245" s="176">
        <f>'ACTIVIDAD 5'!$I$164</f>
        <v>0</v>
      </c>
      <c r="H245" s="176">
        <f>'ACTIVIDAD 6'!$I$164</f>
        <v>0</v>
      </c>
      <c r="I245" s="176">
        <f>'ACTIVIDAD 7'!$I$164</f>
        <v>0</v>
      </c>
      <c r="J245" s="176">
        <f>'ACTIVIDAD 8'!$I$164</f>
        <v>0</v>
      </c>
      <c r="K245" s="176">
        <f>'ACTIVIDAD 9'!$I$164</f>
        <v>0</v>
      </c>
      <c r="L245" s="176">
        <f>'ACTIVIDAD 10'!$I$164</f>
        <v>0</v>
      </c>
    </row>
    <row r="246" spans="2:12" x14ac:dyDescent="0.25">
      <c r="B246" s="173" t="s">
        <v>288</v>
      </c>
      <c r="C246" s="176">
        <f>'ACTIVIDAD 1'!$I$165</f>
        <v>0</v>
      </c>
      <c r="D246" s="176">
        <f>'ACTIVIDAD 2'!$I$165</f>
        <v>0</v>
      </c>
      <c r="E246" s="176">
        <f>'ACTIVIDAD 3'!$I$165</f>
        <v>0</v>
      </c>
      <c r="F246" s="176">
        <f>'ACTIVIDAD 4'!$I$165</f>
        <v>0</v>
      </c>
      <c r="G246" s="176">
        <f>'ACTIVIDAD 5'!$I$165</f>
        <v>0</v>
      </c>
      <c r="H246" s="176">
        <f>'ACTIVIDAD 6'!$I$165</f>
        <v>0</v>
      </c>
      <c r="I246" s="176">
        <f>'ACTIVIDAD 7'!$I$165</f>
        <v>0</v>
      </c>
      <c r="J246" s="176">
        <f>'ACTIVIDAD 8'!$I$165</f>
        <v>0</v>
      </c>
      <c r="K246" s="176">
        <f>'ACTIVIDAD 9'!$I$165</f>
        <v>0</v>
      </c>
      <c r="L246" s="176">
        <f>'ACTIVIDAD 10'!$I$165</f>
        <v>0</v>
      </c>
    </row>
    <row r="247" spans="2:12" x14ac:dyDescent="0.25">
      <c r="B247" s="173" t="s">
        <v>289</v>
      </c>
      <c r="C247" s="176">
        <f>'ACTIVIDAD 1'!$I$166</f>
        <v>0</v>
      </c>
      <c r="D247" s="176">
        <f>'ACTIVIDAD 2'!$I$166</f>
        <v>0</v>
      </c>
      <c r="E247" s="176">
        <f>'ACTIVIDAD 3'!$I$166</f>
        <v>0</v>
      </c>
      <c r="F247" s="176">
        <f>'ACTIVIDAD 4'!$I$166</f>
        <v>0</v>
      </c>
      <c r="G247" s="176">
        <f>'ACTIVIDAD 5'!$I$166</f>
        <v>0</v>
      </c>
      <c r="H247" s="176">
        <f>'ACTIVIDAD 6'!$I$166</f>
        <v>0</v>
      </c>
      <c r="I247" s="176">
        <f>'ACTIVIDAD 7'!$I$166</f>
        <v>0</v>
      </c>
      <c r="J247" s="176">
        <f>'ACTIVIDAD 8'!$I$166</f>
        <v>0</v>
      </c>
      <c r="K247" s="176">
        <f>'ACTIVIDAD 9'!$I$166</f>
        <v>0</v>
      </c>
      <c r="L247" s="176">
        <f>'ACTIVIDAD 10'!$I$166</f>
        <v>0</v>
      </c>
    </row>
    <row r="248" spans="2:12" x14ac:dyDescent="0.25">
      <c r="B248" s="173" t="s">
        <v>290</v>
      </c>
      <c r="C248" s="176">
        <f>'ACTIVIDAD 1'!$I$167</f>
        <v>0</v>
      </c>
      <c r="D248" s="176">
        <f>'ACTIVIDAD 2'!$I$167</f>
        <v>0</v>
      </c>
      <c r="E248" s="176">
        <f>'ACTIVIDAD 3'!$I$167</f>
        <v>0</v>
      </c>
      <c r="F248" s="176">
        <f>'ACTIVIDAD 4'!$I$167</f>
        <v>0</v>
      </c>
      <c r="G248" s="176">
        <f>'ACTIVIDAD 5'!$I$167</f>
        <v>0</v>
      </c>
      <c r="H248" s="176">
        <f>'ACTIVIDAD 6'!$I$167</f>
        <v>0</v>
      </c>
      <c r="I248" s="176">
        <f>'ACTIVIDAD 7'!$I$167</f>
        <v>0</v>
      </c>
      <c r="J248" s="176">
        <f>'ACTIVIDAD 8'!$I$167</f>
        <v>0</v>
      </c>
      <c r="K248" s="176">
        <f>'ACTIVIDAD 9'!$I$167</f>
        <v>0</v>
      </c>
      <c r="L248" s="176">
        <f>'ACTIVIDAD 10'!$I$167</f>
        <v>0</v>
      </c>
    </row>
    <row r="249" spans="2:12" x14ac:dyDescent="0.25">
      <c r="B249" s="173" t="s">
        <v>291</v>
      </c>
      <c r="C249" s="176">
        <f>'ACTIVIDAD 1'!$I$168</f>
        <v>0</v>
      </c>
      <c r="D249" s="176">
        <f>'ACTIVIDAD 2'!$I$168</f>
        <v>0</v>
      </c>
      <c r="E249" s="176">
        <f>'ACTIVIDAD 3'!$I$168</f>
        <v>0</v>
      </c>
      <c r="F249" s="176">
        <f>'ACTIVIDAD 4'!$I$168</f>
        <v>0</v>
      </c>
      <c r="G249" s="176">
        <f>'ACTIVIDAD 5'!$I$168</f>
        <v>0</v>
      </c>
      <c r="H249" s="176">
        <f>'ACTIVIDAD 6'!$I$168</f>
        <v>0</v>
      </c>
      <c r="I249" s="176">
        <f>'ACTIVIDAD 7'!$I$168</f>
        <v>0</v>
      </c>
      <c r="J249" s="176">
        <f>'ACTIVIDAD 8'!$I$168</f>
        <v>0</v>
      </c>
      <c r="K249" s="176">
        <f>'ACTIVIDAD 9'!$I$168</f>
        <v>0</v>
      </c>
      <c r="L249" s="176">
        <f>'ACTIVIDAD 10'!$I$168</f>
        <v>0</v>
      </c>
    </row>
    <row r="250" spans="2:12" x14ac:dyDescent="0.25">
      <c r="B250" s="173" t="s">
        <v>292</v>
      </c>
      <c r="C250" s="176">
        <f>'ACTIVIDAD 1'!$I$169</f>
        <v>0</v>
      </c>
      <c r="D250" s="176">
        <f>'ACTIVIDAD 2'!$I$169</f>
        <v>0</v>
      </c>
      <c r="E250" s="176">
        <f>'ACTIVIDAD 3'!$I$169</f>
        <v>0</v>
      </c>
      <c r="F250" s="176">
        <f>'ACTIVIDAD 4'!$I$169</f>
        <v>0</v>
      </c>
      <c r="G250" s="176">
        <f>'ACTIVIDAD 5'!$I$169</f>
        <v>0</v>
      </c>
      <c r="H250" s="176">
        <f>'ACTIVIDAD 6'!$I$169</f>
        <v>0</v>
      </c>
      <c r="I250" s="176">
        <f>'ACTIVIDAD 7'!$I$169</f>
        <v>0</v>
      </c>
      <c r="J250" s="176">
        <f>'ACTIVIDAD 8'!$I$169</f>
        <v>0</v>
      </c>
      <c r="K250" s="176">
        <f>'ACTIVIDAD 9'!$I$169</f>
        <v>0</v>
      </c>
      <c r="L250" s="176">
        <f>'ACTIVIDAD 10'!$I$169</f>
        <v>0</v>
      </c>
    </row>
    <row r="251" spans="2:12" x14ac:dyDescent="0.25">
      <c r="B251" s="173" t="s">
        <v>293</v>
      </c>
      <c r="C251" s="176">
        <f>'ACTIVIDAD 1'!$I$170</f>
        <v>0</v>
      </c>
      <c r="D251" s="176">
        <f>'ACTIVIDAD 2'!$I$170</f>
        <v>0</v>
      </c>
      <c r="E251" s="176">
        <f>'ACTIVIDAD 3'!$I$170</f>
        <v>0</v>
      </c>
      <c r="F251" s="176">
        <f>'ACTIVIDAD 4'!$I$170</f>
        <v>0</v>
      </c>
      <c r="G251" s="176">
        <f>'ACTIVIDAD 5'!$I$170</f>
        <v>0</v>
      </c>
      <c r="H251" s="176">
        <f>'ACTIVIDAD 6'!$I$170</f>
        <v>0</v>
      </c>
      <c r="I251" s="176">
        <f>'ACTIVIDAD 7'!$I$170</f>
        <v>0</v>
      </c>
      <c r="J251" s="176">
        <f>'ACTIVIDAD 8'!$I$170</f>
        <v>0</v>
      </c>
      <c r="K251" s="176">
        <f>'ACTIVIDAD 9'!$I$170</f>
        <v>0</v>
      </c>
      <c r="L251" s="176">
        <f>'ACTIVIDAD 10'!$I$170</f>
        <v>0</v>
      </c>
    </row>
    <row r="252" spans="2:12" x14ac:dyDescent="0.25">
      <c r="B252" s="173" t="s">
        <v>294</v>
      </c>
      <c r="C252" s="176">
        <f>'ACTIVIDAD 1'!$I$171</f>
        <v>0</v>
      </c>
      <c r="D252" s="176">
        <f>'ACTIVIDAD 2'!$I$171</f>
        <v>0</v>
      </c>
      <c r="E252" s="176">
        <f>'ACTIVIDAD 3'!$I$171</f>
        <v>0</v>
      </c>
      <c r="F252" s="176">
        <f>'ACTIVIDAD 4'!$I$171</f>
        <v>0</v>
      </c>
      <c r="G252" s="176">
        <f>'ACTIVIDAD 5'!$I$171</f>
        <v>0</v>
      </c>
      <c r="H252" s="176">
        <f>'ACTIVIDAD 6'!$I$171</f>
        <v>0</v>
      </c>
      <c r="I252" s="176">
        <f>'ACTIVIDAD 7'!$I$171</f>
        <v>0</v>
      </c>
      <c r="J252" s="176">
        <f>'ACTIVIDAD 8'!$I$171</f>
        <v>0</v>
      </c>
      <c r="K252" s="176">
        <f>'ACTIVIDAD 9'!$I$171</f>
        <v>0</v>
      </c>
      <c r="L252" s="176">
        <f>'ACTIVIDAD 10'!$I$171</f>
        <v>0</v>
      </c>
    </row>
    <row r="253" spans="2:12" x14ac:dyDescent="0.25">
      <c r="B253" s="173" t="s">
        <v>295</v>
      </c>
      <c r="C253" s="176">
        <f>'ACTIVIDAD 1'!$I$172</f>
        <v>0</v>
      </c>
      <c r="D253" s="176">
        <f>'ACTIVIDAD 2'!$I$172</f>
        <v>0</v>
      </c>
      <c r="E253" s="176">
        <f>'ACTIVIDAD 3'!$I$172</f>
        <v>0</v>
      </c>
      <c r="F253" s="176">
        <f>'ACTIVIDAD 4'!$I$172</f>
        <v>0</v>
      </c>
      <c r="G253" s="176">
        <f>'ACTIVIDAD 5'!$I$172</f>
        <v>0</v>
      </c>
      <c r="H253" s="176">
        <f>'ACTIVIDAD 6'!$I$172</f>
        <v>0</v>
      </c>
      <c r="I253" s="176">
        <f>'ACTIVIDAD 7'!$I$172</f>
        <v>0</v>
      </c>
      <c r="J253" s="176">
        <f>'ACTIVIDAD 8'!$I$172</f>
        <v>0</v>
      </c>
      <c r="K253" s="176">
        <f>'ACTIVIDAD 9'!$I$172</f>
        <v>0</v>
      </c>
      <c r="L253" s="176">
        <f>'ACTIVIDAD 10'!$I$172</f>
        <v>0</v>
      </c>
    </row>
    <row r="254" spans="2:12" x14ac:dyDescent="0.25">
      <c r="B254" s="173" t="s">
        <v>296</v>
      </c>
      <c r="C254" s="176">
        <f>'ACTIVIDAD 1'!$I$173</f>
        <v>0</v>
      </c>
      <c r="D254" s="176">
        <f>'ACTIVIDAD 2'!$I$173</f>
        <v>0</v>
      </c>
      <c r="E254" s="176">
        <f>'ACTIVIDAD 3'!$I$173</f>
        <v>0</v>
      </c>
      <c r="F254" s="176">
        <f>'ACTIVIDAD 4'!$I$173</f>
        <v>0</v>
      </c>
      <c r="G254" s="176">
        <f>'ACTIVIDAD 5'!$I$173</f>
        <v>0</v>
      </c>
      <c r="H254" s="176">
        <f>'ACTIVIDAD 6'!$I$173</f>
        <v>0</v>
      </c>
      <c r="I254" s="176">
        <f>'ACTIVIDAD 7'!$I$173</f>
        <v>0</v>
      </c>
      <c r="J254" s="176">
        <f>'ACTIVIDAD 8'!$I$173</f>
        <v>0</v>
      </c>
      <c r="K254" s="176">
        <f>'ACTIVIDAD 9'!$I$173</f>
        <v>0</v>
      </c>
      <c r="L254" s="176">
        <f>'ACTIVIDAD 10'!$I$173</f>
        <v>0</v>
      </c>
    </row>
    <row r="255" spans="2:12" x14ac:dyDescent="0.25">
      <c r="B255" s="173" t="s">
        <v>297</v>
      </c>
      <c r="C255" s="174" t="str">
        <f>'ACTIVIDAD 1'!$J$164</f>
        <v/>
      </c>
      <c r="D255" s="174" t="str">
        <f>'ACTIVIDAD 2'!$J$164</f>
        <v/>
      </c>
      <c r="E255" s="174" t="str">
        <f>'ACTIVIDAD 3'!$J$164</f>
        <v/>
      </c>
      <c r="F255" s="174" t="str">
        <f>'ACTIVIDAD 4'!$J$164</f>
        <v/>
      </c>
      <c r="G255" s="174" t="str">
        <f>'ACTIVIDAD 5'!$J$164</f>
        <v/>
      </c>
      <c r="H255" s="174" t="str">
        <f>'ACTIVIDAD 6'!$J$164</f>
        <v/>
      </c>
      <c r="I255" s="174" t="str">
        <f>'ACTIVIDAD 7'!$J$164</f>
        <v/>
      </c>
      <c r="J255" s="174" t="str">
        <f>'ACTIVIDAD 8'!$J$164</f>
        <v/>
      </c>
      <c r="K255" s="174" t="str">
        <f>'ACTIVIDAD 9'!$J$164</f>
        <v/>
      </c>
      <c r="L255" s="174" t="str">
        <f>'ACTIVIDAD 10'!$J$164</f>
        <v/>
      </c>
    </row>
    <row r="256" spans="2:12" x14ac:dyDescent="0.25">
      <c r="B256" s="173" t="s">
        <v>298</v>
      </c>
      <c r="C256" s="174" t="str">
        <f>'ACTIVIDAD 1'!$J$165</f>
        <v/>
      </c>
      <c r="D256" s="174" t="str">
        <f>'ACTIVIDAD 2'!$J$165</f>
        <v/>
      </c>
      <c r="E256" s="174" t="str">
        <f>'ACTIVIDAD 3'!$J$165</f>
        <v/>
      </c>
      <c r="F256" s="174" t="str">
        <f>'ACTIVIDAD 4'!$J$165</f>
        <v/>
      </c>
      <c r="G256" s="174" t="str">
        <f>'ACTIVIDAD 5'!$J$165</f>
        <v/>
      </c>
      <c r="H256" s="174" t="str">
        <f>'ACTIVIDAD 6'!$J$165</f>
        <v/>
      </c>
      <c r="I256" s="174" t="str">
        <f>'ACTIVIDAD 7'!$J$165</f>
        <v/>
      </c>
      <c r="J256" s="174" t="str">
        <f>'ACTIVIDAD 8'!$J$165</f>
        <v/>
      </c>
      <c r="K256" s="174" t="str">
        <f>'ACTIVIDAD 9'!$J$165</f>
        <v/>
      </c>
      <c r="L256" s="174" t="str">
        <f>'ACTIVIDAD 10'!$J$165</f>
        <v/>
      </c>
    </row>
    <row r="257" spans="2:12" x14ac:dyDescent="0.25">
      <c r="B257" s="173" t="s">
        <v>299</v>
      </c>
      <c r="C257" s="174" t="str">
        <f>'ACTIVIDAD 1'!$J$166</f>
        <v/>
      </c>
      <c r="D257" s="174" t="str">
        <f>'ACTIVIDAD 2'!$J$166</f>
        <v/>
      </c>
      <c r="E257" s="174" t="str">
        <f>'ACTIVIDAD 3'!$J$166</f>
        <v/>
      </c>
      <c r="F257" s="174" t="str">
        <f>'ACTIVIDAD 4'!$J$166</f>
        <v/>
      </c>
      <c r="G257" s="174" t="str">
        <f>'ACTIVIDAD 5'!$J$166</f>
        <v/>
      </c>
      <c r="H257" s="174" t="str">
        <f>'ACTIVIDAD 6'!$J$166</f>
        <v/>
      </c>
      <c r="I257" s="174" t="str">
        <f>'ACTIVIDAD 7'!$J$166</f>
        <v/>
      </c>
      <c r="J257" s="174" t="str">
        <f>'ACTIVIDAD 8'!$J$166</f>
        <v/>
      </c>
      <c r="K257" s="174" t="str">
        <f>'ACTIVIDAD 9'!$J$166</f>
        <v/>
      </c>
      <c r="L257" s="174" t="str">
        <f>'ACTIVIDAD 10'!$J$166</f>
        <v/>
      </c>
    </row>
    <row r="258" spans="2:12" x14ac:dyDescent="0.25">
      <c r="B258" s="173" t="s">
        <v>300</v>
      </c>
      <c r="C258" s="174" t="str">
        <f>'ACTIVIDAD 1'!$J$167</f>
        <v/>
      </c>
      <c r="D258" s="174" t="str">
        <f>'ACTIVIDAD 2'!$J$167</f>
        <v/>
      </c>
      <c r="E258" s="174" t="str">
        <f>'ACTIVIDAD 3'!$J$167</f>
        <v/>
      </c>
      <c r="F258" s="174" t="str">
        <f>'ACTIVIDAD 4'!$J$167</f>
        <v/>
      </c>
      <c r="G258" s="174" t="str">
        <f>'ACTIVIDAD 5'!$J$167</f>
        <v/>
      </c>
      <c r="H258" s="174" t="str">
        <f>'ACTIVIDAD 6'!$J$167</f>
        <v/>
      </c>
      <c r="I258" s="174" t="str">
        <f>'ACTIVIDAD 7'!$J$167</f>
        <v/>
      </c>
      <c r="J258" s="174" t="str">
        <f>'ACTIVIDAD 8'!$J$167</f>
        <v/>
      </c>
      <c r="K258" s="174" t="str">
        <f>'ACTIVIDAD 9'!$J$167</f>
        <v/>
      </c>
      <c r="L258" s="174" t="str">
        <f>'ACTIVIDAD 10'!$J$167</f>
        <v/>
      </c>
    </row>
    <row r="259" spans="2:12" x14ac:dyDescent="0.25">
      <c r="B259" s="173" t="s">
        <v>301</v>
      </c>
      <c r="C259" s="174" t="str">
        <f>'ACTIVIDAD 1'!$J$168</f>
        <v/>
      </c>
      <c r="D259" s="174" t="str">
        <f>'ACTIVIDAD 2'!$J$168</f>
        <v/>
      </c>
      <c r="E259" s="174" t="str">
        <f>'ACTIVIDAD 3'!$J$168</f>
        <v/>
      </c>
      <c r="F259" s="174" t="str">
        <f>'ACTIVIDAD 4'!$J$168</f>
        <v/>
      </c>
      <c r="G259" s="174" t="str">
        <f>'ACTIVIDAD 5'!$J$168</f>
        <v/>
      </c>
      <c r="H259" s="174" t="str">
        <f>'ACTIVIDAD 6'!$J$168</f>
        <v/>
      </c>
      <c r="I259" s="174" t="str">
        <f>'ACTIVIDAD 7'!$J$168</f>
        <v/>
      </c>
      <c r="J259" s="174" t="str">
        <f>'ACTIVIDAD 8'!$J$168</f>
        <v/>
      </c>
      <c r="K259" s="174" t="str">
        <f>'ACTIVIDAD 9'!$J$168</f>
        <v/>
      </c>
      <c r="L259" s="174" t="str">
        <f>'ACTIVIDAD 10'!$J$168</f>
        <v/>
      </c>
    </row>
    <row r="260" spans="2:12" x14ac:dyDescent="0.25">
      <c r="B260" s="173" t="s">
        <v>302</v>
      </c>
      <c r="C260" s="174" t="str">
        <f>'ACTIVIDAD 1'!$J$169</f>
        <v/>
      </c>
      <c r="D260" s="174" t="str">
        <f>'ACTIVIDAD 2'!$J$169</f>
        <v/>
      </c>
      <c r="E260" s="174" t="str">
        <f>'ACTIVIDAD 3'!$J$169</f>
        <v/>
      </c>
      <c r="F260" s="174" t="str">
        <f>'ACTIVIDAD 4'!$J$169</f>
        <v/>
      </c>
      <c r="G260" s="174" t="str">
        <f>'ACTIVIDAD 5'!$J$169</f>
        <v/>
      </c>
      <c r="H260" s="174" t="str">
        <f>'ACTIVIDAD 6'!$J$169</f>
        <v/>
      </c>
      <c r="I260" s="174" t="str">
        <f>'ACTIVIDAD 7'!$J$169</f>
        <v/>
      </c>
      <c r="J260" s="174" t="str">
        <f>'ACTIVIDAD 8'!$J$169</f>
        <v/>
      </c>
      <c r="K260" s="174" t="str">
        <f>'ACTIVIDAD 9'!$J$169</f>
        <v/>
      </c>
      <c r="L260" s="174" t="str">
        <f>'ACTIVIDAD 10'!$J$169</f>
        <v/>
      </c>
    </row>
    <row r="261" spans="2:12" x14ac:dyDescent="0.25">
      <c r="B261" s="173" t="s">
        <v>303</v>
      </c>
      <c r="C261" s="174" t="str">
        <f>'ACTIVIDAD 1'!$J$170</f>
        <v/>
      </c>
      <c r="D261" s="174" t="str">
        <f>'ACTIVIDAD 2'!$J$170</f>
        <v/>
      </c>
      <c r="E261" s="174" t="str">
        <f>'ACTIVIDAD 3'!$J$170</f>
        <v/>
      </c>
      <c r="F261" s="174" t="str">
        <f>'ACTIVIDAD 4'!$J$170</f>
        <v/>
      </c>
      <c r="G261" s="174" t="str">
        <f>'ACTIVIDAD 5'!$J$170</f>
        <v/>
      </c>
      <c r="H261" s="174" t="str">
        <f>'ACTIVIDAD 6'!$J$170</f>
        <v/>
      </c>
      <c r="I261" s="174" t="str">
        <f>'ACTIVIDAD 7'!$J$170</f>
        <v/>
      </c>
      <c r="J261" s="174" t="str">
        <f>'ACTIVIDAD 8'!$J$170</f>
        <v/>
      </c>
      <c r="K261" s="174" t="str">
        <f>'ACTIVIDAD 9'!$J$170</f>
        <v/>
      </c>
      <c r="L261" s="174" t="str">
        <f>'ACTIVIDAD 10'!$J$170</f>
        <v/>
      </c>
    </row>
    <row r="262" spans="2:12" x14ac:dyDescent="0.25">
      <c r="B262" s="173" t="s">
        <v>304</v>
      </c>
      <c r="C262" s="174" t="str">
        <f>'ACTIVIDAD 1'!$J$171</f>
        <v/>
      </c>
      <c r="D262" s="174" t="str">
        <f>'ACTIVIDAD 2'!$J$171</f>
        <v/>
      </c>
      <c r="E262" s="174" t="str">
        <f>'ACTIVIDAD 3'!$J$171</f>
        <v/>
      </c>
      <c r="F262" s="174" t="str">
        <f>'ACTIVIDAD 4'!$J$171</f>
        <v/>
      </c>
      <c r="G262" s="174" t="str">
        <f>'ACTIVIDAD 5'!$J$171</f>
        <v/>
      </c>
      <c r="H262" s="174" t="str">
        <f>'ACTIVIDAD 6'!$J$171</f>
        <v/>
      </c>
      <c r="I262" s="174" t="str">
        <f>'ACTIVIDAD 7'!$J$171</f>
        <v/>
      </c>
      <c r="J262" s="174" t="str">
        <f>'ACTIVIDAD 8'!$J$171</f>
        <v/>
      </c>
      <c r="K262" s="174" t="str">
        <f>'ACTIVIDAD 9'!$J$171</f>
        <v/>
      </c>
      <c r="L262" s="174" t="str">
        <f>'ACTIVIDAD 10'!$J$171</f>
        <v/>
      </c>
    </row>
    <row r="263" spans="2:12" x14ac:dyDescent="0.25">
      <c r="B263" s="173" t="s">
        <v>305</v>
      </c>
      <c r="C263" s="174" t="str">
        <f>'ACTIVIDAD 1'!$J$172</f>
        <v/>
      </c>
      <c r="D263" s="174" t="str">
        <f>'ACTIVIDAD 2'!$J$172</f>
        <v/>
      </c>
      <c r="E263" s="174" t="str">
        <f>'ACTIVIDAD 3'!$J$172</f>
        <v/>
      </c>
      <c r="F263" s="174" t="str">
        <f>'ACTIVIDAD 4'!$J$172</f>
        <v/>
      </c>
      <c r="G263" s="174" t="str">
        <f>'ACTIVIDAD 5'!$J$172</f>
        <v/>
      </c>
      <c r="H263" s="174" t="str">
        <f>'ACTIVIDAD 6'!$J$172</f>
        <v/>
      </c>
      <c r="I263" s="174" t="str">
        <f>'ACTIVIDAD 7'!$J$172</f>
        <v/>
      </c>
      <c r="J263" s="174" t="str">
        <f>'ACTIVIDAD 8'!$J$172</f>
        <v/>
      </c>
      <c r="K263" s="174" t="str">
        <f>'ACTIVIDAD 9'!$J$172</f>
        <v/>
      </c>
      <c r="L263" s="174" t="str">
        <f>'ACTIVIDAD 10'!$J$172</f>
        <v/>
      </c>
    </row>
    <row r="264" spans="2:12" x14ac:dyDescent="0.25">
      <c r="B264" s="173" t="s">
        <v>306</v>
      </c>
      <c r="C264" s="174" t="str">
        <f>'ACTIVIDAD 1'!$J$173</f>
        <v/>
      </c>
      <c r="D264" s="174" t="str">
        <f>'ACTIVIDAD 2'!$J$173</f>
        <v/>
      </c>
      <c r="E264" s="174" t="str">
        <f>'ACTIVIDAD 3'!$J$173</f>
        <v/>
      </c>
      <c r="F264" s="174" t="str">
        <f>'ACTIVIDAD 4'!$J$173</f>
        <v/>
      </c>
      <c r="G264" s="174" t="str">
        <f>'ACTIVIDAD 5'!$J$173</f>
        <v/>
      </c>
      <c r="H264" s="174" t="str">
        <f>'ACTIVIDAD 6'!$J$173</f>
        <v/>
      </c>
      <c r="I264" s="174" t="str">
        <f>'ACTIVIDAD 7'!$J$173</f>
        <v/>
      </c>
      <c r="J264" s="174" t="str">
        <f>'ACTIVIDAD 8'!$J$173</f>
        <v/>
      </c>
      <c r="K264" s="174" t="str">
        <f>'ACTIVIDAD 9'!$J$173</f>
        <v/>
      </c>
      <c r="L264" s="174" t="str">
        <f>'ACTIVIDAD 10'!$J$173</f>
        <v/>
      </c>
    </row>
    <row r="265" spans="2:12" x14ac:dyDescent="0.25">
      <c r="B265" s="173" t="s">
        <v>405</v>
      </c>
      <c r="C265" s="176">
        <f>'ACTIVIDAD 1'!$I$174</f>
        <v>0</v>
      </c>
      <c r="D265" s="176">
        <f>'ACTIVIDAD 2'!$I$174</f>
        <v>0</v>
      </c>
      <c r="E265" s="176">
        <f>'ACTIVIDAD 3'!$I$174</f>
        <v>0</v>
      </c>
      <c r="F265" s="176">
        <f>'ACTIVIDAD 4'!$I$174</f>
        <v>0</v>
      </c>
      <c r="G265" s="176">
        <f>'ACTIVIDAD 5'!$I$174</f>
        <v>0</v>
      </c>
      <c r="H265" s="176">
        <f>'ACTIVIDAD 6'!$I$174</f>
        <v>0</v>
      </c>
      <c r="I265" s="176">
        <f>'ACTIVIDAD 7'!$I$174</f>
        <v>0</v>
      </c>
      <c r="J265" s="176">
        <f>'ACTIVIDAD 8'!$I$174</f>
        <v>0</v>
      </c>
      <c r="K265" s="176">
        <f>'ACTIVIDAD 9'!$I$174</f>
        <v>0</v>
      </c>
      <c r="L265" s="176">
        <f>'ACTIVIDAD 10'!$I$174</f>
        <v>0</v>
      </c>
    </row>
    <row r="266" spans="2:12" x14ac:dyDescent="0.25">
      <c r="B266" s="173" t="s">
        <v>406</v>
      </c>
      <c r="C266" s="174">
        <f>'ACTIVIDAD 1'!$J$174</f>
        <v>0</v>
      </c>
      <c r="D266" s="174">
        <f>'ACTIVIDAD 2'!$J$174</f>
        <v>0</v>
      </c>
      <c r="E266" s="174">
        <f>'ACTIVIDAD 3'!$J$174</f>
        <v>0</v>
      </c>
      <c r="F266" s="174">
        <f>'ACTIVIDAD 4'!$J$174</f>
        <v>0</v>
      </c>
      <c r="G266" s="174">
        <f>'ACTIVIDAD 5'!$J$174</f>
        <v>0</v>
      </c>
      <c r="H266" s="174">
        <f>'ACTIVIDAD 6'!$J$174</f>
        <v>0</v>
      </c>
      <c r="I266" s="174">
        <f>'ACTIVIDAD 7'!$J$174</f>
        <v>0</v>
      </c>
      <c r="J266" s="174">
        <f>'ACTIVIDAD 8'!$J$174</f>
        <v>0</v>
      </c>
      <c r="K266" s="174">
        <f>'ACTIVIDAD 9'!$J$174</f>
        <v>0</v>
      </c>
      <c r="L266" s="174">
        <f>'ACTIVIDAD 10'!$J$174</f>
        <v>0</v>
      </c>
    </row>
    <row r="267" spans="2:12" x14ac:dyDescent="0.25">
      <c r="B267" s="173"/>
    </row>
    <row r="270" spans="2:12" x14ac:dyDescent="0.25">
      <c r="B270" s="160" t="s">
        <v>928</v>
      </c>
      <c r="C270" s="173" t="str">
        <f>'ACTIVIDAD 1'!G49</f>
        <v/>
      </c>
      <c r="D270" s="176">
        <f>'ACTIVIDAD 1'!I49</f>
        <v>0</v>
      </c>
      <c r="E270" s="174" t="str">
        <f>'ACTIVIDAD 1'!J49</f>
        <v/>
      </c>
    </row>
    <row r="271" spans="2:12" x14ac:dyDescent="0.25">
      <c r="B271" s="160" t="s">
        <v>929</v>
      </c>
      <c r="C271" s="173" t="str">
        <f>'ACTIVIDAD 1'!G50</f>
        <v/>
      </c>
      <c r="D271" s="176">
        <f>'ACTIVIDAD 1'!I50</f>
        <v>0</v>
      </c>
      <c r="E271" s="174" t="str">
        <f>'ACTIVIDAD 1'!J50</f>
        <v/>
      </c>
    </row>
    <row r="272" spans="2:12" x14ac:dyDescent="0.25">
      <c r="B272" s="160" t="s">
        <v>930</v>
      </c>
      <c r="C272" s="173" t="str">
        <f>'ACTIVIDAD 1'!G51</f>
        <v/>
      </c>
      <c r="D272" s="176">
        <f>'ACTIVIDAD 1'!I51</f>
        <v>0</v>
      </c>
      <c r="E272" s="174" t="str">
        <f>'ACTIVIDAD 1'!J51</f>
        <v/>
      </c>
    </row>
    <row r="273" spans="2:5" x14ac:dyDescent="0.25">
      <c r="B273" s="160" t="s">
        <v>931</v>
      </c>
      <c r="C273" s="173" t="str">
        <f>'ACTIVIDAD 1'!G52</f>
        <v/>
      </c>
      <c r="D273" s="176">
        <f>'ACTIVIDAD 1'!I52</f>
        <v>0</v>
      </c>
      <c r="E273" s="174" t="str">
        <f>'ACTIVIDAD 1'!J52</f>
        <v/>
      </c>
    </row>
    <row r="274" spans="2:5" x14ac:dyDescent="0.25">
      <c r="B274" s="160" t="s">
        <v>932</v>
      </c>
      <c r="C274" s="173" t="str">
        <f>'ACTIVIDAD 1'!G53</f>
        <v/>
      </c>
      <c r="D274" s="176">
        <f>'ACTIVIDAD 1'!I53</f>
        <v>0</v>
      </c>
      <c r="E274" s="174" t="str">
        <f>'ACTIVIDAD 1'!J53</f>
        <v/>
      </c>
    </row>
    <row r="275" spans="2:5" x14ac:dyDescent="0.25">
      <c r="B275" s="160" t="s">
        <v>933</v>
      </c>
      <c r="C275" s="173" t="str">
        <f>'ACTIVIDAD 1'!G54</f>
        <v/>
      </c>
      <c r="D275" s="176">
        <f>'ACTIVIDAD 1'!I54</f>
        <v>0</v>
      </c>
      <c r="E275" s="174" t="str">
        <f>'ACTIVIDAD 1'!J54</f>
        <v/>
      </c>
    </row>
    <row r="276" spans="2:5" x14ac:dyDescent="0.25">
      <c r="B276" s="160" t="s">
        <v>934</v>
      </c>
      <c r="C276" s="173" t="str">
        <f>'ACTIVIDAD 1'!G55</f>
        <v/>
      </c>
      <c r="D276" s="176">
        <f>'ACTIVIDAD 1'!I55</f>
        <v>0</v>
      </c>
      <c r="E276" s="174" t="str">
        <f>'ACTIVIDAD 1'!J55</f>
        <v/>
      </c>
    </row>
    <row r="277" spans="2:5" x14ac:dyDescent="0.25">
      <c r="B277" s="160" t="s">
        <v>935</v>
      </c>
      <c r="C277" s="173" t="str">
        <f>'ACTIVIDAD 1'!G56</f>
        <v/>
      </c>
      <c r="D277" s="176">
        <f>'ACTIVIDAD 1'!I56</f>
        <v>0</v>
      </c>
      <c r="E277" s="174" t="str">
        <f>'ACTIVIDAD 1'!J56</f>
        <v/>
      </c>
    </row>
    <row r="278" spans="2:5" x14ac:dyDescent="0.25">
      <c r="B278" s="160" t="s">
        <v>936</v>
      </c>
      <c r="C278" s="173" t="str">
        <f>'ACTIVIDAD 1'!G57</f>
        <v/>
      </c>
      <c r="D278" s="176">
        <f>'ACTIVIDAD 1'!I57</f>
        <v>0</v>
      </c>
      <c r="E278" s="174" t="str">
        <f>'ACTIVIDAD 1'!J57</f>
        <v/>
      </c>
    </row>
    <row r="279" spans="2:5" x14ac:dyDescent="0.25">
      <c r="B279" s="160" t="s">
        <v>937</v>
      </c>
      <c r="C279" s="173" t="str">
        <f>'ACTIVIDAD 1'!G58</f>
        <v/>
      </c>
      <c r="D279" s="176">
        <f>'ACTIVIDAD 1'!I58</f>
        <v>0</v>
      </c>
      <c r="E279" s="174" t="str">
        <f>'ACTIVIDAD 1'!J58</f>
        <v/>
      </c>
    </row>
    <row r="280" spans="2:5" x14ac:dyDescent="0.25">
      <c r="B280" s="160" t="s">
        <v>938</v>
      </c>
      <c r="C280" s="173" t="str">
        <f>'ACTIVIDAD 1'!G78</f>
        <v/>
      </c>
      <c r="D280" s="176">
        <f>'ACTIVIDAD 1'!I78</f>
        <v>0</v>
      </c>
      <c r="E280" s="174" t="str">
        <f>'ACTIVIDAD 1'!J78</f>
        <v/>
      </c>
    </row>
    <row r="281" spans="2:5" x14ac:dyDescent="0.25">
      <c r="B281" s="160" t="s">
        <v>939</v>
      </c>
      <c r="C281" s="173" t="str">
        <f>'ACTIVIDAD 1'!G79</f>
        <v/>
      </c>
      <c r="D281" s="176">
        <f>'ACTIVIDAD 1'!I79</f>
        <v>0</v>
      </c>
      <c r="E281" s="174" t="str">
        <f>'ACTIVIDAD 1'!J79</f>
        <v/>
      </c>
    </row>
    <row r="282" spans="2:5" x14ac:dyDescent="0.25">
      <c r="B282" s="160" t="s">
        <v>940</v>
      </c>
      <c r="C282" s="173" t="str">
        <f>'ACTIVIDAD 1'!G80</f>
        <v/>
      </c>
      <c r="D282" s="176">
        <f>'ACTIVIDAD 1'!I80</f>
        <v>0</v>
      </c>
      <c r="E282" s="174" t="str">
        <f>'ACTIVIDAD 1'!J80</f>
        <v/>
      </c>
    </row>
    <row r="283" spans="2:5" x14ac:dyDescent="0.25">
      <c r="B283" s="160" t="s">
        <v>941</v>
      </c>
      <c r="C283" s="173" t="str">
        <f>'ACTIVIDAD 1'!G81</f>
        <v/>
      </c>
      <c r="D283" s="176">
        <f>'ACTIVIDAD 1'!I81</f>
        <v>0</v>
      </c>
      <c r="E283" s="174" t="str">
        <f>'ACTIVIDAD 1'!J81</f>
        <v/>
      </c>
    </row>
    <row r="284" spans="2:5" x14ac:dyDescent="0.25">
      <c r="B284" s="160" t="s">
        <v>942</v>
      </c>
      <c r="C284" s="173" t="str">
        <f>'ACTIVIDAD 1'!G82</f>
        <v/>
      </c>
      <c r="D284" s="176">
        <f>'ACTIVIDAD 1'!I82</f>
        <v>0</v>
      </c>
      <c r="E284" s="174" t="str">
        <f>'ACTIVIDAD 1'!J82</f>
        <v/>
      </c>
    </row>
    <row r="285" spans="2:5" x14ac:dyDescent="0.25">
      <c r="B285" s="160" t="s">
        <v>943</v>
      </c>
      <c r="C285" s="173" t="str">
        <f>'ACTIVIDAD 1'!G83</f>
        <v/>
      </c>
      <c r="D285" s="176">
        <f>'ACTIVIDAD 1'!I83</f>
        <v>0</v>
      </c>
      <c r="E285" s="174" t="str">
        <f>'ACTIVIDAD 1'!J83</f>
        <v/>
      </c>
    </row>
    <row r="286" spans="2:5" x14ac:dyDescent="0.25">
      <c r="B286" s="160" t="s">
        <v>944</v>
      </c>
      <c r="C286" s="173" t="str">
        <f>'ACTIVIDAD 1'!G84</f>
        <v/>
      </c>
      <c r="D286" s="176">
        <f>'ACTIVIDAD 1'!I84</f>
        <v>0</v>
      </c>
      <c r="E286" s="174" t="str">
        <f>'ACTIVIDAD 1'!J84</f>
        <v/>
      </c>
    </row>
    <row r="287" spans="2:5" x14ac:dyDescent="0.25">
      <c r="B287" s="160" t="s">
        <v>945</v>
      </c>
      <c r="C287" s="173" t="str">
        <f>'ACTIVIDAD 1'!G85</f>
        <v/>
      </c>
      <c r="D287" s="176">
        <f>'ACTIVIDAD 1'!I85</f>
        <v>0</v>
      </c>
      <c r="E287" s="174" t="str">
        <f>'ACTIVIDAD 1'!J85</f>
        <v/>
      </c>
    </row>
    <row r="288" spans="2:5" x14ac:dyDescent="0.25">
      <c r="B288" s="160" t="s">
        <v>946</v>
      </c>
      <c r="C288" s="173" t="str">
        <f>'ACTIVIDAD 1'!G86</f>
        <v/>
      </c>
      <c r="D288" s="176">
        <f>'ACTIVIDAD 1'!I86</f>
        <v>0</v>
      </c>
      <c r="E288" s="174" t="str">
        <f>'ACTIVIDAD 1'!J86</f>
        <v/>
      </c>
    </row>
    <row r="289" spans="2:5" x14ac:dyDescent="0.25">
      <c r="B289" s="160" t="s">
        <v>947</v>
      </c>
      <c r="C289" s="173" t="str">
        <f>'ACTIVIDAD 1'!G87</f>
        <v/>
      </c>
      <c r="D289" s="176">
        <f>'ACTIVIDAD 1'!I87</f>
        <v>0</v>
      </c>
      <c r="E289" s="174" t="str">
        <f>'ACTIVIDAD 1'!J87</f>
        <v/>
      </c>
    </row>
    <row r="290" spans="2:5" x14ac:dyDescent="0.25">
      <c r="B290" s="160" t="s">
        <v>948</v>
      </c>
      <c r="C290" s="173" t="str">
        <f>'ACTIVIDAD 1'!G104</f>
        <v/>
      </c>
      <c r="D290" s="176">
        <f>'ACTIVIDAD 1'!I104</f>
        <v>0</v>
      </c>
      <c r="E290" s="174" t="str">
        <f>'ACTIVIDAD 1'!J104</f>
        <v/>
      </c>
    </row>
    <row r="291" spans="2:5" x14ac:dyDescent="0.25">
      <c r="B291" s="160" t="s">
        <v>949</v>
      </c>
      <c r="C291" s="173" t="str">
        <f>'ACTIVIDAD 1'!G105</f>
        <v/>
      </c>
      <c r="D291" s="176">
        <f>'ACTIVIDAD 1'!I105</f>
        <v>0</v>
      </c>
      <c r="E291" s="174" t="str">
        <f>'ACTIVIDAD 1'!J105</f>
        <v/>
      </c>
    </row>
    <row r="292" spans="2:5" x14ac:dyDescent="0.25">
      <c r="B292" s="160" t="s">
        <v>950</v>
      </c>
      <c r="C292" s="173" t="str">
        <f>'ACTIVIDAD 1'!G106</f>
        <v/>
      </c>
      <c r="D292" s="176">
        <f>'ACTIVIDAD 1'!I106</f>
        <v>0</v>
      </c>
      <c r="E292" s="174" t="str">
        <f>'ACTIVIDAD 1'!J106</f>
        <v/>
      </c>
    </row>
    <row r="293" spans="2:5" x14ac:dyDescent="0.25">
      <c r="B293" s="160" t="s">
        <v>951</v>
      </c>
      <c r="C293" s="173" t="str">
        <f>'ACTIVIDAD 1'!G107</f>
        <v/>
      </c>
      <c r="D293" s="176">
        <f>'ACTIVIDAD 1'!I107</f>
        <v>0</v>
      </c>
      <c r="E293" s="174" t="str">
        <f>'ACTIVIDAD 1'!J107</f>
        <v/>
      </c>
    </row>
    <row r="294" spans="2:5" x14ac:dyDescent="0.25">
      <c r="B294" s="160" t="s">
        <v>952</v>
      </c>
      <c r="C294" s="173" t="str">
        <f>'ACTIVIDAD 1'!G108</f>
        <v/>
      </c>
      <c r="D294" s="176">
        <f>'ACTIVIDAD 1'!I108</f>
        <v>0</v>
      </c>
      <c r="E294" s="174" t="str">
        <f>'ACTIVIDAD 1'!J108</f>
        <v/>
      </c>
    </row>
    <row r="295" spans="2:5" x14ac:dyDescent="0.25">
      <c r="B295" s="160" t="s">
        <v>953</v>
      </c>
      <c r="C295" s="173" t="str">
        <f>'ACTIVIDAD 1'!G109</f>
        <v/>
      </c>
      <c r="D295" s="176">
        <f>'ACTIVIDAD 1'!I109</f>
        <v>0</v>
      </c>
      <c r="E295" s="174" t="str">
        <f>'ACTIVIDAD 1'!J109</f>
        <v/>
      </c>
    </row>
    <row r="296" spans="2:5" x14ac:dyDescent="0.25">
      <c r="B296" s="160" t="s">
        <v>954</v>
      </c>
      <c r="C296" s="173" t="str">
        <f>'ACTIVIDAD 1'!G110</f>
        <v/>
      </c>
      <c r="D296" s="176">
        <f>'ACTIVIDAD 1'!I110</f>
        <v>0</v>
      </c>
      <c r="E296" s="174" t="str">
        <f>'ACTIVIDAD 1'!J110</f>
        <v/>
      </c>
    </row>
    <row r="297" spans="2:5" x14ac:dyDescent="0.25">
      <c r="B297" s="160" t="s">
        <v>955</v>
      </c>
      <c r="C297" s="173" t="str">
        <f>'ACTIVIDAD 1'!G111</f>
        <v/>
      </c>
      <c r="D297" s="176">
        <f>'ACTIVIDAD 1'!I111</f>
        <v>0</v>
      </c>
      <c r="E297" s="174" t="str">
        <f>'ACTIVIDAD 1'!J111</f>
        <v/>
      </c>
    </row>
    <row r="298" spans="2:5" x14ac:dyDescent="0.25">
      <c r="B298" s="160" t="s">
        <v>956</v>
      </c>
      <c r="C298" s="173" t="str">
        <f>'ACTIVIDAD 1'!G112</f>
        <v/>
      </c>
      <c r="D298" s="176">
        <f>'ACTIVIDAD 1'!I112</f>
        <v>0</v>
      </c>
      <c r="E298" s="174" t="str">
        <f>'ACTIVIDAD 1'!J112</f>
        <v/>
      </c>
    </row>
    <row r="299" spans="2:5" x14ac:dyDescent="0.25">
      <c r="B299" s="160" t="s">
        <v>957</v>
      </c>
      <c r="C299" s="173" t="str">
        <f>'ACTIVIDAD 1'!G113</f>
        <v/>
      </c>
      <c r="D299" s="176">
        <f>'ACTIVIDAD 1'!I113</f>
        <v>0</v>
      </c>
      <c r="E299" s="174" t="str">
        <f>'ACTIVIDAD 1'!J113</f>
        <v/>
      </c>
    </row>
    <row r="300" spans="2:5" x14ac:dyDescent="0.25">
      <c r="B300" s="160" t="s">
        <v>958</v>
      </c>
      <c r="C300" s="173" t="str">
        <f>'ACTIVIDAD 1'!G138</f>
        <v/>
      </c>
      <c r="D300" s="176">
        <f>'ACTIVIDAD 1'!I138</f>
        <v>0</v>
      </c>
      <c r="E300" s="174" t="str">
        <f>'ACTIVIDAD 1'!J138</f>
        <v/>
      </c>
    </row>
    <row r="301" spans="2:5" x14ac:dyDescent="0.25">
      <c r="B301" s="160" t="s">
        <v>959</v>
      </c>
      <c r="C301" s="173" t="str">
        <f>'ACTIVIDAD 1'!G139</f>
        <v/>
      </c>
      <c r="D301" s="176">
        <f>'ACTIVIDAD 1'!I139</f>
        <v>0</v>
      </c>
      <c r="E301" s="174" t="str">
        <f>'ACTIVIDAD 1'!J139</f>
        <v/>
      </c>
    </row>
    <row r="302" spans="2:5" x14ac:dyDescent="0.25">
      <c r="B302" s="160" t="s">
        <v>960</v>
      </c>
      <c r="C302" s="173" t="str">
        <f>'ACTIVIDAD 1'!G140</f>
        <v/>
      </c>
      <c r="D302" s="176">
        <f>'ACTIVIDAD 1'!I140</f>
        <v>0</v>
      </c>
      <c r="E302" s="174" t="str">
        <f>'ACTIVIDAD 1'!J140</f>
        <v/>
      </c>
    </row>
    <row r="303" spans="2:5" x14ac:dyDescent="0.25">
      <c r="B303" s="160" t="s">
        <v>961</v>
      </c>
      <c r="C303" s="173" t="str">
        <f>'ACTIVIDAD 1'!G141</f>
        <v/>
      </c>
      <c r="D303" s="176">
        <f>'ACTIVIDAD 1'!I141</f>
        <v>0</v>
      </c>
      <c r="E303" s="174" t="str">
        <f>'ACTIVIDAD 1'!J141</f>
        <v/>
      </c>
    </row>
    <row r="304" spans="2:5" x14ac:dyDescent="0.25">
      <c r="B304" s="160" t="s">
        <v>962</v>
      </c>
      <c r="C304" s="173" t="str">
        <f>'ACTIVIDAD 1'!G142</f>
        <v/>
      </c>
      <c r="D304" s="176">
        <f>'ACTIVIDAD 1'!I142</f>
        <v>0</v>
      </c>
      <c r="E304" s="174" t="str">
        <f>'ACTIVIDAD 1'!J142</f>
        <v/>
      </c>
    </row>
    <row r="305" spans="2:5" x14ac:dyDescent="0.25">
      <c r="B305" s="160" t="s">
        <v>963</v>
      </c>
      <c r="C305" s="173" t="str">
        <f>'ACTIVIDAD 1'!G143</f>
        <v/>
      </c>
      <c r="D305" s="176">
        <f>'ACTIVIDAD 1'!I143</f>
        <v>0</v>
      </c>
      <c r="E305" s="174" t="str">
        <f>'ACTIVIDAD 1'!J143</f>
        <v/>
      </c>
    </row>
    <row r="306" spans="2:5" x14ac:dyDescent="0.25">
      <c r="B306" s="160" t="s">
        <v>964</v>
      </c>
      <c r="C306" s="173" t="str">
        <f>'ACTIVIDAD 1'!G144</f>
        <v/>
      </c>
      <c r="D306" s="176">
        <f>'ACTIVIDAD 1'!I144</f>
        <v>0</v>
      </c>
      <c r="E306" s="174" t="str">
        <f>'ACTIVIDAD 1'!J144</f>
        <v/>
      </c>
    </row>
    <row r="307" spans="2:5" x14ac:dyDescent="0.25">
      <c r="B307" s="160" t="s">
        <v>965</v>
      </c>
      <c r="C307" s="173" t="str">
        <f>'ACTIVIDAD 1'!G145</f>
        <v/>
      </c>
      <c r="D307" s="176">
        <f>'ACTIVIDAD 1'!I145</f>
        <v>0</v>
      </c>
      <c r="E307" s="174" t="str">
        <f>'ACTIVIDAD 1'!J145</f>
        <v/>
      </c>
    </row>
    <row r="308" spans="2:5" x14ac:dyDescent="0.25">
      <c r="B308" s="160" t="s">
        <v>966</v>
      </c>
      <c r="C308" s="173" t="str">
        <f>'ACTIVIDAD 1'!G146</f>
        <v/>
      </c>
      <c r="D308" s="176">
        <f>'ACTIVIDAD 1'!I146</f>
        <v>0</v>
      </c>
      <c r="E308" s="174" t="str">
        <f>'ACTIVIDAD 1'!J146</f>
        <v/>
      </c>
    </row>
    <row r="309" spans="2:5" x14ac:dyDescent="0.25">
      <c r="B309" s="160" t="s">
        <v>967</v>
      </c>
      <c r="C309" s="173" t="str">
        <f>'ACTIVIDAD 1'!G147</f>
        <v/>
      </c>
      <c r="D309" s="176">
        <f>'ACTIVIDAD 1'!I147</f>
        <v>0</v>
      </c>
      <c r="E309" s="174" t="str">
        <f>'ACTIVIDAD 1'!J147</f>
        <v/>
      </c>
    </row>
    <row r="310" spans="2:5" x14ac:dyDescent="0.25">
      <c r="B310" s="160" t="s">
        <v>968</v>
      </c>
      <c r="C310" s="173" t="str">
        <f>'ACTIVIDAD 1'!G164</f>
        <v/>
      </c>
      <c r="D310" s="176">
        <f>'ACTIVIDAD 1'!I164</f>
        <v>0</v>
      </c>
      <c r="E310" s="174" t="str">
        <f>'ACTIVIDAD 1'!J164</f>
        <v/>
      </c>
    </row>
    <row r="311" spans="2:5" x14ac:dyDescent="0.25">
      <c r="B311" s="160" t="s">
        <v>969</v>
      </c>
      <c r="C311" s="173" t="str">
        <f>'ACTIVIDAD 1'!G165</f>
        <v/>
      </c>
      <c r="D311" s="176">
        <f>'ACTIVIDAD 1'!I165</f>
        <v>0</v>
      </c>
      <c r="E311" s="174" t="str">
        <f>'ACTIVIDAD 1'!J165</f>
        <v/>
      </c>
    </row>
    <row r="312" spans="2:5" x14ac:dyDescent="0.25">
      <c r="B312" s="160" t="s">
        <v>970</v>
      </c>
      <c r="C312" s="173" t="str">
        <f>'ACTIVIDAD 1'!G166</f>
        <v/>
      </c>
      <c r="D312" s="176">
        <f>'ACTIVIDAD 1'!I166</f>
        <v>0</v>
      </c>
      <c r="E312" s="174" t="str">
        <f>'ACTIVIDAD 1'!J166</f>
        <v/>
      </c>
    </row>
    <row r="313" spans="2:5" x14ac:dyDescent="0.25">
      <c r="B313" s="160" t="s">
        <v>971</v>
      </c>
      <c r="C313" s="173" t="str">
        <f>'ACTIVIDAD 1'!G167</f>
        <v/>
      </c>
      <c r="D313" s="176">
        <f>'ACTIVIDAD 1'!I167</f>
        <v>0</v>
      </c>
      <c r="E313" s="174" t="str">
        <f>'ACTIVIDAD 1'!J167</f>
        <v/>
      </c>
    </row>
    <row r="314" spans="2:5" x14ac:dyDescent="0.25">
      <c r="B314" s="160" t="s">
        <v>972</v>
      </c>
      <c r="C314" s="173" t="str">
        <f>'ACTIVIDAD 1'!G168</f>
        <v/>
      </c>
      <c r="D314" s="176">
        <f>'ACTIVIDAD 1'!I168</f>
        <v>0</v>
      </c>
      <c r="E314" s="174" t="str">
        <f>'ACTIVIDAD 1'!J168</f>
        <v/>
      </c>
    </row>
    <row r="315" spans="2:5" x14ac:dyDescent="0.25">
      <c r="B315" s="160" t="s">
        <v>973</v>
      </c>
      <c r="C315" s="173" t="str">
        <f>'ACTIVIDAD 1'!G169</f>
        <v/>
      </c>
      <c r="D315" s="176">
        <f>'ACTIVIDAD 1'!I169</f>
        <v>0</v>
      </c>
      <c r="E315" s="174" t="str">
        <f>'ACTIVIDAD 1'!J169</f>
        <v/>
      </c>
    </row>
    <row r="316" spans="2:5" x14ac:dyDescent="0.25">
      <c r="B316" s="160" t="s">
        <v>974</v>
      </c>
      <c r="C316" s="173" t="str">
        <f>'ACTIVIDAD 1'!G170</f>
        <v/>
      </c>
      <c r="D316" s="176">
        <f>'ACTIVIDAD 1'!I170</f>
        <v>0</v>
      </c>
      <c r="E316" s="174" t="str">
        <f>'ACTIVIDAD 1'!J170</f>
        <v/>
      </c>
    </row>
    <row r="317" spans="2:5" x14ac:dyDescent="0.25">
      <c r="B317" s="160" t="s">
        <v>975</v>
      </c>
      <c r="C317" s="173" t="str">
        <f>'ACTIVIDAD 1'!G171</f>
        <v/>
      </c>
      <c r="D317" s="176">
        <f>'ACTIVIDAD 1'!I171</f>
        <v>0</v>
      </c>
      <c r="E317" s="174" t="str">
        <f>'ACTIVIDAD 1'!J171</f>
        <v/>
      </c>
    </row>
    <row r="318" spans="2:5" x14ac:dyDescent="0.25">
      <c r="B318" s="160" t="s">
        <v>976</v>
      </c>
      <c r="C318" s="173" t="str">
        <f>'ACTIVIDAD 1'!G172</f>
        <v/>
      </c>
      <c r="D318" s="176">
        <f>'ACTIVIDAD 1'!I172</f>
        <v>0</v>
      </c>
      <c r="E318" s="174" t="str">
        <f>'ACTIVIDAD 1'!J172</f>
        <v/>
      </c>
    </row>
    <row r="319" spans="2:5" x14ac:dyDescent="0.25">
      <c r="B319" s="160" t="s">
        <v>977</v>
      </c>
      <c r="C319" s="173" t="str">
        <f>'ACTIVIDAD 1'!G173</f>
        <v/>
      </c>
      <c r="D319" s="176">
        <f>'ACTIVIDAD 1'!I173</f>
        <v>0</v>
      </c>
      <c r="E319" s="174" t="str">
        <f>'ACTIVIDAD 1'!J173</f>
        <v/>
      </c>
    </row>
    <row r="320" spans="2:5" x14ac:dyDescent="0.25">
      <c r="B320" s="160" t="s">
        <v>478</v>
      </c>
      <c r="C320" s="173" t="str">
        <f>'ACTIVIDAD 2'!G49</f>
        <v/>
      </c>
      <c r="D320" s="176">
        <f>'ACTIVIDAD 2'!I49</f>
        <v>0</v>
      </c>
      <c r="E320" s="174" t="str">
        <f>'ACTIVIDAD 2'!J49</f>
        <v/>
      </c>
    </row>
    <row r="321" spans="2:5" x14ac:dyDescent="0.25">
      <c r="B321" s="160" t="s">
        <v>479</v>
      </c>
      <c r="C321" s="173" t="str">
        <f>'ACTIVIDAD 2'!G50</f>
        <v/>
      </c>
      <c r="D321" s="176">
        <f>'ACTIVIDAD 2'!I50</f>
        <v>0</v>
      </c>
      <c r="E321" s="174" t="str">
        <f>'ACTIVIDAD 2'!J50</f>
        <v/>
      </c>
    </row>
    <row r="322" spans="2:5" x14ac:dyDescent="0.25">
      <c r="B322" s="160" t="s">
        <v>480</v>
      </c>
      <c r="C322" s="173" t="str">
        <f>'ACTIVIDAD 2'!G51</f>
        <v/>
      </c>
      <c r="D322" s="176">
        <f>'ACTIVIDAD 2'!I51</f>
        <v>0</v>
      </c>
      <c r="E322" s="174" t="str">
        <f>'ACTIVIDAD 2'!J51</f>
        <v/>
      </c>
    </row>
    <row r="323" spans="2:5" x14ac:dyDescent="0.25">
      <c r="B323" s="160" t="s">
        <v>481</v>
      </c>
      <c r="C323" s="173" t="str">
        <f>'ACTIVIDAD 2'!G52</f>
        <v/>
      </c>
      <c r="D323" s="176">
        <f>'ACTIVIDAD 2'!I52</f>
        <v>0</v>
      </c>
      <c r="E323" s="174" t="str">
        <f>'ACTIVIDAD 2'!J52</f>
        <v/>
      </c>
    </row>
    <row r="324" spans="2:5" x14ac:dyDescent="0.25">
      <c r="B324" s="160" t="s">
        <v>482</v>
      </c>
      <c r="C324" s="173" t="str">
        <f>'ACTIVIDAD 2'!G53</f>
        <v/>
      </c>
      <c r="D324" s="176">
        <f>'ACTIVIDAD 2'!I53</f>
        <v>0</v>
      </c>
      <c r="E324" s="174" t="str">
        <f>'ACTIVIDAD 2'!J53</f>
        <v/>
      </c>
    </row>
    <row r="325" spans="2:5" x14ac:dyDescent="0.25">
      <c r="B325" s="160" t="s">
        <v>483</v>
      </c>
      <c r="C325" s="173" t="str">
        <f>'ACTIVIDAD 2'!G54</f>
        <v/>
      </c>
      <c r="D325" s="176">
        <f>'ACTIVIDAD 2'!I54</f>
        <v>0</v>
      </c>
      <c r="E325" s="174" t="str">
        <f>'ACTIVIDAD 2'!J54</f>
        <v/>
      </c>
    </row>
    <row r="326" spans="2:5" x14ac:dyDescent="0.25">
      <c r="B326" s="160" t="s">
        <v>484</v>
      </c>
      <c r="C326" s="173" t="str">
        <f>'ACTIVIDAD 2'!G55</f>
        <v/>
      </c>
      <c r="D326" s="176">
        <f>'ACTIVIDAD 2'!I55</f>
        <v>0</v>
      </c>
      <c r="E326" s="174" t="str">
        <f>'ACTIVIDAD 2'!J55</f>
        <v/>
      </c>
    </row>
    <row r="327" spans="2:5" x14ac:dyDescent="0.25">
      <c r="B327" s="160" t="s">
        <v>485</v>
      </c>
      <c r="C327" s="173" t="str">
        <f>'ACTIVIDAD 2'!G56</f>
        <v/>
      </c>
      <c r="D327" s="176">
        <f>'ACTIVIDAD 2'!I56</f>
        <v>0</v>
      </c>
      <c r="E327" s="174" t="str">
        <f>'ACTIVIDAD 2'!J56</f>
        <v/>
      </c>
    </row>
    <row r="328" spans="2:5" x14ac:dyDescent="0.25">
      <c r="B328" s="160" t="s">
        <v>486</v>
      </c>
      <c r="C328" s="173" t="str">
        <f>'ACTIVIDAD 2'!G57</f>
        <v/>
      </c>
      <c r="D328" s="176">
        <f>'ACTIVIDAD 2'!I57</f>
        <v>0</v>
      </c>
      <c r="E328" s="174" t="str">
        <f>'ACTIVIDAD 2'!J57</f>
        <v/>
      </c>
    </row>
    <row r="329" spans="2:5" x14ac:dyDescent="0.25">
      <c r="B329" s="160" t="s">
        <v>487</v>
      </c>
      <c r="C329" s="173" t="str">
        <f>'ACTIVIDAD 2'!G58</f>
        <v/>
      </c>
      <c r="D329" s="176">
        <f>'ACTIVIDAD 2'!I58</f>
        <v>0</v>
      </c>
      <c r="E329" s="174" t="str">
        <f>'ACTIVIDAD 2'!J58</f>
        <v/>
      </c>
    </row>
    <row r="330" spans="2:5" x14ac:dyDescent="0.25">
      <c r="B330" s="160" t="s">
        <v>488</v>
      </c>
      <c r="C330" s="173" t="str">
        <f>'ACTIVIDAD 2'!G78</f>
        <v/>
      </c>
      <c r="D330" s="176">
        <f>'ACTIVIDAD 2'!I78</f>
        <v>0</v>
      </c>
      <c r="E330" s="174" t="str">
        <f>'ACTIVIDAD 2'!J78</f>
        <v/>
      </c>
    </row>
    <row r="331" spans="2:5" x14ac:dyDescent="0.25">
      <c r="B331" s="160" t="s">
        <v>489</v>
      </c>
      <c r="C331" s="173" t="str">
        <f>'ACTIVIDAD 2'!G79</f>
        <v/>
      </c>
      <c r="D331" s="176">
        <f>'ACTIVIDAD 2'!I79</f>
        <v>0</v>
      </c>
      <c r="E331" s="174" t="str">
        <f>'ACTIVIDAD 2'!J79</f>
        <v/>
      </c>
    </row>
    <row r="332" spans="2:5" x14ac:dyDescent="0.25">
      <c r="B332" s="160" t="s">
        <v>490</v>
      </c>
      <c r="C332" s="173" t="str">
        <f>'ACTIVIDAD 2'!G80</f>
        <v/>
      </c>
      <c r="D332" s="176">
        <f>'ACTIVIDAD 2'!I80</f>
        <v>0</v>
      </c>
      <c r="E332" s="174" t="str">
        <f>'ACTIVIDAD 2'!J80</f>
        <v/>
      </c>
    </row>
    <row r="333" spans="2:5" x14ac:dyDescent="0.25">
      <c r="B333" s="160" t="s">
        <v>491</v>
      </c>
      <c r="C333" s="173" t="str">
        <f>'ACTIVIDAD 2'!G81</f>
        <v/>
      </c>
      <c r="D333" s="176">
        <f>'ACTIVIDAD 2'!I81</f>
        <v>0</v>
      </c>
      <c r="E333" s="174" t="str">
        <f>'ACTIVIDAD 2'!J81</f>
        <v/>
      </c>
    </row>
    <row r="334" spans="2:5" x14ac:dyDescent="0.25">
      <c r="B334" s="160" t="s">
        <v>492</v>
      </c>
      <c r="C334" s="173" t="str">
        <f>'ACTIVIDAD 2'!G82</f>
        <v/>
      </c>
      <c r="D334" s="176">
        <f>'ACTIVIDAD 2'!I82</f>
        <v>0</v>
      </c>
      <c r="E334" s="174" t="str">
        <f>'ACTIVIDAD 2'!J82</f>
        <v/>
      </c>
    </row>
    <row r="335" spans="2:5" x14ac:dyDescent="0.25">
      <c r="B335" s="160" t="s">
        <v>493</v>
      </c>
      <c r="C335" s="173" t="str">
        <f>'ACTIVIDAD 2'!G83</f>
        <v/>
      </c>
      <c r="D335" s="176">
        <f>'ACTIVIDAD 2'!I83</f>
        <v>0</v>
      </c>
      <c r="E335" s="174" t="str">
        <f>'ACTIVIDAD 2'!J83</f>
        <v/>
      </c>
    </row>
    <row r="336" spans="2:5" x14ac:dyDescent="0.25">
      <c r="B336" s="160" t="s">
        <v>494</v>
      </c>
      <c r="C336" s="173" t="str">
        <f>'ACTIVIDAD 2'!G84</f>
        <v/>
      </c>
      <c r="D336" s="176">
        <f>'ACTIVIDAD 2'!I84</f>
        <v>0</v>
      </c>
      <c r="E336" s="174" t="str">
        <f>'ACTIVIDAD 2'!J84</f>
        <v/>
      </c>
    </row>
    <row r="337" spans="2:5" x14ac:dyDescent="0.25">
      <c r="B337" s="160" t="s">
        <v>495</v>
      </c>
      <c r="C337" s="173" t="str">
        <f>'ACTIVIDAD 2'!G85</f>
        <v/>
      </c>
      <c r="D337" s="176">
        <f>'ACTIVIDAD 2'!I85</f>
        <v>0</v>
      </c>
      <c r="E337" s="174" t="str">
        <f>'ACTIVIDAD 2'!J85</f>
        <v/>
      </c>
    </row>
    <row r="338" spans="2:5" x14ac:dyDescent="0.25">
      <c r="B338" s="160" t="s">
        <v>496</v>
      </c>
      <c r="C338" s="173" t="str">
        <f>'ACTIVIDAD 2'!G86</f>
        <v/>
      </c>
      <c r="D338" s="176">
        <f>'ACTIVIDAD 2'!I86</f>
        <v>0</v>
      </c>
      <c r="E338" s="174" t="str">
        <f>'ACTIVIDAD 2'!J86</f>
        <v/>
      </c>
    </row>
    <row r="339" spans="2:5" x14ac:dyDescent="0.25">
      <c r="B339" s="160" t="s">
        <v>497</v>
      </c>
      <c r="C339" s="173" t="str">
        <f>'ACTIVIDAD 2'!G87</f>
        <v/>
      </c>
      <c r="D339" s="176">
        <f>'ACTIVIDAD 2'!I87</f>
        <v>0</v>
      </c>
      <c r="E339" s="174" t="str">
        <f>'ACTIVIDAD 2'!J87</f>
        <v/>
      </c>
    </row>
    <row r="340" spans="2:5" x14ac:dyDescent="0.25">
      <c r="B340" s="160" t="s">
        <v>498</v>
      </c>
      <c r="C340" s="173" t="str">
        <f>'ACTIVIDAD 2'!G104</f>
        <v/>
      </c>
      <c r="D340" s="176">
        <f>'ACTIVIDAD 2'!I104</f>
        <v>0</v>
      </c>
      <c r="E340" s="174" t="str">
        <f>'ACTIVIDAD 2'!J104</f>
        <v/>
      </c>
    </row>
    <row r="341" spans="2:5" x14ac:dyDescent="0.25">
      <c r="B341" s="160" t="s">
        <v>499</v>
      </c>
      <c r="C341" s="173" t="str">
        <f>'ACTIVIDAD 2'!G105</f>
        <v/>
      </c>
      <c r="D341" s="176">
        <f>'ACTIVIDAD 2'!I105</f>
        <v>0</v>
      </c>
      <c r="E341" s="174" t="str">
        <f>'ACTIVIDAD 2'!J105</f>
        <v/>
      </c>
    </row>
    <row r="342" spans="2:5" x14ac:dyDescent="0.25">
      <c r="B342" s="160" t="s">
        <v>500</v>
      </c>
      <c r="C342" s="173" t="str">
        <f>'ACTIVIDAD 2'!G106</f>
        <v/>
      </c>
      <c r="D342" s="176">
        <f>'ACTIVIDAD 2'!I106</f>
        <v>0</v>
      </c>
      <c r="E342" s="174" t="str">
        <f>'ACTIVIDAD 2'!J106</f>
        <v/>
      </c>
    </row>
    <row r="343" spans="2:5" x14ac:dyDescent="0.25">
      <c r="B343" s="160" t="s">
        <v>501</v>
      </c>
      <c r="C343" s="173" t="str">
        <f>'ACTIVIDAD 2'!G107</f>
        <v/>
      </c>
      <c r="D343" s="176">
        <f>'ACTIVIDAD 2'!I107</f>
        <v>0</v>
      </c>
      <c r="E343" s="174" t="str">
        <f>'ACTIVIDAD 2'!J107</f>
        <v/>
      </c>
    </row>
    <row r="344" spans="2:5" x14ac:dyDescent="0.25">
      <c r="B344" s="160" t="s">
        <v>502</v>
      </c>
      <c r="C344" s="173" t="str">
        <f>'ACTIVIDAD 2'!G108</f>
        <v/>
      </c>
      <c r="D344" s="176">
        <f>'ACTIVIDAD 2'!I108</f>
        <v>0</v>
      </c>
      <c r="E344" s="174" t="str">
        <f>'ACTIVIDAD 2'!J108</f>
        <v/>
      </c>
    </row>
    <row r="345" spans="2:5" x14ac:dyDescent="0.25">
      <c r="B345" s="160" t="s">
        <v>503</v>
      </c>
      <c r="C345" s="173" t="str">
        <f>'ACTIVIDAD 2'!G109</f>
        <v/>
      </c>
      <c r="D345" s="176">
        <f>'ACTIVIDAD 2'!I109</f>
        <v>0</v>
      </c>
      <c r="E345" s="174" t="str">
        <f>'ACTIVIDAD 2'!J109</f>
        <v/>
      </c>
    </row>
    <row r="346" spans="2:5" x14ac:dyDescent="0.25">
      <c r="B346" s="160" t="s">
        <v>504</v>
      </c>
      <c r="C346" s="173" t="str">
        <f>'ACTIVIDAD 2'!G110</f>
        <v/>
      </c>
      <c r="D346" s="176">
        <f>'ACTIVIDAD 2'!I110</f>
        <v>0</v>
      </c>
      <c r="E346" s="174" t="str">
        <f>'ACTIVIDAD 2'!J110</f>
        <v/>
      </c>
    </row>
    <row r="347" spans="2:5" x14ac:dyDescent="0.25">
      <c r="B347" s="160" t="s">
        <v>505</v>
      </c>
      <c r="C347" s="173" t="str">
        <f>'ACTIVIDAD 2'!G111</f>
        <v/>
      </c>
      <c r="D347" s="176">
        <f>'ACTIVIDAD 2'!I111</f>
        <v>0</v>
      </c>
      <c r="E347" s="174" t="str">
        <f>'ACTIVIDAD 2'!J111</f>
        <v/>
      </c>
    </row>
    <row r="348" spans="2:5" x14ac:dyDescent="0.25">
      <c r="B348" s="160" t="s">
        <v>506</v>
      </c>
      <c r="C348" s="173" t="str">
        <f>'ACTIVIDAD 2'!G112</f>
        <v/>
      </c>
      <c r="D348" s="176">
        <f>'ACTIVIDAD 2'!I112</f>
        <v>0</v>
      </c>
      <c r="E348" s="174" t="str">
        <f>'ACTIVIDAD 2'!J112</f>
        <v/>
      </c>
    </row>
    <row r="349" spans="2:5" x14ac:dyDescent="0.25">
      <c r="B349" s="160" t="s">
        <v>507</v>
      </c>
      <c r="C349" s="173" t="str">
        <f>'ACTIVIDAD 2'!G113</f>
        <v/>
      </c>
      <c r="D349" s="176">
        <f>'ACTIVIDAD 2'!I113</f>
        <v>0</v>
      </c>
      <c r="E349" s="174" t="str">
        <f>'ACTIVIDAD 2'!J113</f>
        <v/>
      </c>
    </row>
    <row r="350" spans="2:5" x14ac:dyDescent="0.25">
      <c r="B350" s="160" t="s">
        <v>508</v>
      </c>
      <c r="C350" s="173" t="str">
        <f>'ACTIVIDAD 2'!G138</f>
        <v/>
      </c>
      <c r="D350" s="176">
        <f>'ACTIVIDAD 2'!I138</f>
        <v>0</v>
      </c>
      <c r="E350" s="174" t="str">
        <f>'ACTIVIDAD 2'!J138</f>
        <v/>
      </c>
    </row>
    <row r="351" spans="2:5" x14ac:dyDescent="0.25">
      <c r="B351" s="160" t="s">
        <v>509</v>
      </c>
      <c r="C351" s="173" t="str">
        <f>'ACTIVIDAD 2'!G139</f>
        <v/>
      </c>
      <c r="D351" s="176">
        <f>'ACTIVIDAD 2'!I139</f>
        <v>0</v>
      </c>
      <c r="E351" s="174" t="str">
        <f>'ACTIVIDAD 2'!J139</f>
        <v/>
      </c>
    </row>
    <row r="352" spans="2:5" x14ac:dyDescent="0.25">
      <c r="B352" s="160" t="s">
        <v>510</v>
      </c>
      <c r="C352" s="173" t="str">
        <f>'ACTIVIDAD 2'!G140</f>
        <v/>
      </c>
      <c r="D352" s="176">
        <f>'ACTIVIDAD 2'!I140</f>
        <v>0</v>
      </c>
      <c r="E352" s="174" t="str">
        <f>'ACTIVIDAD 2'!J140</f>
        <v/>
      </c>
    </row>
    <row r="353" spans="2:5" x14ac:dyDescent="0.25">
      <c r="B353" s="160" t="s">
        <v>511</v>
      </c>
      <c r="C353" s="173" t="str">
        <f>'ACTIVIDAD 2'!G141</f>
        <v/>
      </c>
      <c r="D353" s="176">
        <f>'ACTIVIDAD 2'!I141</f>
        <v>0</v>
      </c>
      <c r="E353" s="174" t="str">
        <f>'ACTIVIDAD 2'!J141</f>
        <v/>
      </c>
    </row>
    <row r="354" spans="2:5" x14ac:dyDescent="0.25">
      <c r="B354" s="160" t="s">
        <v>512</v>
      </c>
      <c r="C354" s="173" t="str">
        <f>'ACTIVIDAD 2'!G142</f>
        <v/>
      </c>
      <c r="D354" s="176">
        <f>'ACTIVIDAD 2'!I142</f>
        <v>0</v>
      </c>
      <c r="E354" s="174" t="str">
        <f>'ACTIVIDAD 2'!J142</f>
        <v/>
      </c>
    </row>
    <row r="355" spans="2:5" x14ac:dyDescent="0.25">
      <c r="B355" s="160" t="s">
        <v>513</v>
      </c>
      <c r="C355" s="173" t="str">
        <f>'ACTIVIDAD 2'!G143</f>
        <v/>
      </c>
      <c r="D355" s="176">
        <f>'ACTIVIDAD 2'!I143</f>
        <v>0</v>
      </c>
      <c r="E355" s="174" t="str">
        <f>'ACTIVIDAD 2'!J143</f>
        <v/>
      </c>
    </row>
    <row r="356" spans="2:5" x14ac:dyDescent="0.25">
      <c r="B356" s="160" t="s">
        <v>514</v>
      </c>
      <c r="C356" s="173" t="str">
        <f>'ACTIVIDAD 2'!G144</f>
        <v/>
      </c>
      <c r="D356" s="176">
        <f>'ACTIVIDAD 2'!I144</f>
        <v>0</v>
      </c>
      <c r="E356" s="174" t="str">
        <f>'ACTIVIDAD 2'!J144</f>
        <v/>
      </c>
    </row>
    <row r="357" spans="2:5" x14ac:dyDescent="0.25">
      <c r="B357" s="160" t="s">
        <v>515</v>
      </c>
      <c r="C357" s="173" t="str">
        <f>'ACTIVIDAD 2'!G145</f>
        <v/>
      </c>
      <c r="D357" s="176">
        <f>'ACTIVIDAD 2'!I145</f>
        <v>0</v>
      </c>
      <c r="E357" s="174" t="str">
        <f>'ACTIVIDAD 2'!J145</f>
        <v/>
      </c>
    </row>
    <row r="358" spans="2:5" x14ac:dyDescent="0.25">
      <c r="B358" s="160" t="s">
        <v>516</v>
      </c>
      <c r="C358" s="173" t="str">
        <f>'ACTIVIDAD 2'!G146</f>
        <v/>
      </c>
      <c r="D358" s="176">
        <f>'ACTIVIDAD 2'!I146</f>
        <v>0</v>
      </c>
      <c r="E358" s="174" t="str">
        <f>'ACTIVIDAD 2'!J146</f>
        <v/>
      </c>
    </row>
    <row r="359" spans="2:5" x14ac:dyDescent="0.25">
      <c r="B359" s="160" t="s">
        <v>517</v>
      </c>
      <c r="C359" s="173" t="str">
        <f>'ACTIVIDAD 2'!G147</f>
        <v/>
      </c>
      <c r="D359" s="176">
        <f>'ACTIVIDAD 2'!I147</f>
        <v>0</v>
      </c>
      <c r="E359" s="174" t="str">
        <f>'ACTIVIDAD 2'!J147</f>
        <v/>
      </c>
    </row>
    <row r="360" spans="2:5" x14ac:dyDescent="0.25">
      <c r="B360" s="160" t="s">
        <v>518</v>
      </c>
      <c r="C360" s="173" t="str">
        <f>'ACTIVIDAD 2'!G164</f>
        <v/>
      </c>
      <c r="D360" s="176">
        <f>'ACTIVIDAD 2'!I164</f>
        <v>0</v>
      </c>
      <c r="E360" s="174" t="str">
        <f>'ACTIVIDAD 2'!J164</f>
        <v/>
      </c>
    </row>
    <row r="361" spans="2:5" x14ac:dyDescent="0.25">
      <c r="B361" s="160" t="s">
        <v>519</v>
      </c>
      <c r="C361" s="173" t="str">
        <f>'ACTIVIDAD 2'!G165</f>
        <v/>
      </c>
      <c r="D361" s="176">
        <f>'ACTIVIDAD 2'!I165</f>
        <v>0</v>
      </c>
      <c r="E361" s="174" t="str">
        <f>'ACTIVIDAD 2'!J165</f>
        <v/>
      </c>
    </row>
    <row r="362" spans="2:5" x14ac:dyDescent="0.25">
      <c r="B362" s="160" t="s">
        <v>520</v>
      </c>
      <c r="C362" s="173" t="str">
        <f>'ACTIVIDAD 2'!G166</f>
        <v/>
      </c>
      <c r="D362" s="176">
        <f>'ACTIVIDAD 2'!I166</f>
        <v>0</v>
      </c>
      <c r="E362" s="174" t="str">
        <f>'ACTIVIDAD 2'!J166</f>
        <v/>
      </c>
    </row>
    <row r="363" spans="2:5" x14ac:dyDescent="0.25">
      <c r="B363" s="160" t="s">
        <v>521</v>
      </c>
      <c r="C363" s="173" t="str">
        <f>'ACTIVIDAD 2'!G167</f>
        <v/>
      </c>
      <c r="D363" s="176">
        <f>'ACTIVIDAD 2'!I167</f>
        <v>0</v>
      </c>
      <c r="E363" s="174" t="str">
        <f>'ACTIVIDAD 2'!J167</f>
        <v/>
      </c>
    </row>
    <row r="364" spans="2:5" x14ac:dyDescent="0.25">
      <c r="B364" s="160" t="s">
        <v>522</v>
      </c>
      <c r="C364" s="173" t="str">
        <f>'ACTIVIDAD 2'!G168</f>
        <v/>
      </c>
      <c r="D364" s="176">
        <f>'ACTIVIDAD 2'!I168</f>
        <v>0</v>
      </c>
      <c r="E364" s="174" t="str">
        <f>'ACTIVIDAD 2'!J168</f>
        <v/>
      </c>
    </row>
    <row r="365" spans="2:5" x14ac:dyDescent="0.25">
      <c r="B365" s="160" t="s">
        <v>523</v>
      </c>
      <c r="C365" s="173" t="str">
        <f>'ACTIVIDAD 2'!G169</f>
        <v/>
      </c>
      <c r="D365" s="176">
        <f>'ACTIVIDAD 2'!I169</f>
        <v>0</v>
      </c>
      <c r="E365" s="174" t="str">
        <f>'ACTIVIDAD 2'!J169</f>
        <v/>
      </c>
    </row>
    <row r="366" spans="2:5" x14ac:dyDescent="0.25">
      <c r="B366" s="160" t="s">
        <v>524</v>
      </c>
      <c r="C366" s="173" t="str">
        <f>'ACTIVIDAD 2'!G170</f>
        <v/>
      </c>
      <c r="D366" s="176">
        <f>'ACTIVIDAD 2'!I170</f>
        <v>0</v>
      </c>
      <c r="E366" s="174" t="str">
        <f>'ACTIVIDAD 2'!J170</f>
        <v/>
      </c>
    </row>
    <row r="367" spans="2:5" x14ac:dyDescent="0.25">
      <c r="B367" s="160" t="s">
        <v>525</v>
      </c>
      <c r="C367" s="173" t="str">
        <f>'ACTIVIDAD 2'!G171</f>
        <v/>
      </c>
      <c r="D367" s="176">
        <f>'ACTIVIDAD 2'!I171</f>
        <v>0</v>
      </c>
      <c r="E367" s="174" t="str">
        <f>'ACTIVIDAD 2'!J171</f>
        <v/>
      </c>
    </row>
    <row r="368" spans="2:5" x14ac:dyDescent="0.25">
      <c r="B368" s="160" t="s">
        <v>526</v>
      </c>
      <c r="C368" s="173" t="str">
        <f>'ACTIVIDAD 2'!G172</f>
        <v/>
      </c>
      <c r="D368" s="176">
        <f>'ACTIVIDAD 2'!I172</f>
        <v>0</v>
      </c>
      <c r="E368" s="174" t="str">
        <f>'ACTIVIDAD 2'!J172</f>
        <v/>
      </c>
    </row>
    <row r="369" spans="2:5" x14ac:dyDescent="0.25">
      <c r="B369" s="160" t="s">
        <v>527</v>
      </c>
      <c r="C369" s="173" t="str">
        <f>'ACTIVIDAD 2'!G173</f>
        <v/>
      </c>
      <c r="D369" s="176">
        <f>'ACTIVIDAD 2'!I173</f>
        <v>0</v>
      </c>
      <c r="E369" s="174" t="str">
        <f>'ACTIVIDAD 2'!J173</f>
        <v/>
      </c>
    </row>
    <row r="370" spans="2:5" x14ac:dyDescent="0.25">
      <c r="B370" s="160" t="s">
        <v>528</v>
      </c>
      <c r="C370" s="173" t="str">
        <f>'ACTIVIDAD 3'!G49</f>
        <v/>
      </c>
      <c r="D370" s="176">
        <f>'ACTIVIDAD 3'!I49</f>
        <v>0</v>
      </c>
      <c r="E370" s="174" t="str">
        <f>'ACTIVIDAD 3'!J49</f>
        <v/>
      </c>
    </row>
    <row r="371" spans="2:5" x14ac:dyDescent="0.25">
      <c r="B371" s="160" t="s">
        <v>529</v>
      </c>
      <c r="C371" s="173" t="str">
        <f>'ACTIVIDAD 3'!G50</f>
        <v/>
      </c>
      <c r="D371" s="176">
        <f>'ACTIVIDAD 3'!I50</f>
        <v>0</v>
      </c>
      <c r="E371" s="174" t="str">
        <f>'ACTIVIDAD 3'!J50</f>
        <v/>
      </c>
    </row>
    <row r="372" spans="2:5" x14ac:dyDescent="0.25">
      <c r="B372" s="160" t="s">
        <v>530</v>
      </c>
      <c r="C372" s="173" t="str">
        <f>'ACTIVIDAD 3'!G51</f>
        <v/>
      </c>
      <c r="D372" s="176">
        <f>'ACTIVIDAD 3'!I51</f>
        <v>0</v>
      </c>
      <c r="E372" s="174" t="str">
        <f>'ACTIVIDAD 3'!J51</f>
        <v/>
      </c>
    </row>
    <row r="373" spans="2:5" x14ac:dyDescent="0.25">
      <c r="B373" s="160" t="s">
        <v>531</v>
      </c>
      <c r="C373" s="173" t="str">
        <f>'ACTIVIDAD 3'!G52</f>
        <v/>
      </c>
      <c r="D373" s="176">
        <f>'ACTIVIDAD 3'!I52</f>
        <v>0</v>
      </c>
      <c r="E373" s="174" t="str">
        <f>'ACTIVIDAD 3'!J52</f>
        <v/>
      </c>
    </row>
    <row r="374" spans="2:5" x14ac:dyDescent="0.25">
      <c r="B374" s="160" t="s">
        <v>532</v>
      </c>
      <c r="C374" s="173" t="str">
        <f>'ACTIVIDAD 3'!G53</f>
        <v/>
      </c>
      <c r="D374" s="176">
        <f>'ACTIVIDAD 3'!I53</f>
        <v>0</v>
      </c>
      <c r="E374" s="174" t="str">
        <f>'ACTIVIDAD 3'!J53</f>
        <v/>
      </c>
    </row>
    <row r="375" spans="2:5" x14ac:dyDescent="0.25">
      <c r="B375" s="160" t="s">
        <v>533</v>
      </c>
      <c r="C375" s="173" t="str">
        <f>'ACTIVIDAD 3'!G54</f>
        <v/>
      </c>
      <c r="D375" s="176">
        <f>'ACTIVIDAD 3'!I54</f>
        <v>0</v>
      </c>
      <c r="E375" s="174" t="str">
        <f>'ACTIVIDAD 3'!J54</f>
        <v/>
      </c>
    </row>
    <row r="376" spans="2:5" x14ac:dyDescent="0.25">
      <c r="B376" s="160" t="s">
        <v>534</v>
      </c>
      <c r="C376" s="173" t="str">
        <f>'ACTIVIDAD 3'!G55</f>
        <v/>
      </c>
      <c r="D376" s="176">
        <f>'ACTIVIDAD 3'!I55</f>
        <v>0</v>
      </c>
      <c r="E376" s="174" t="str">
        <f>'ACTIVIDAD 3'!J55</f>
        <v/>
      </c>
    </row>
    <row r="377" spans="2:5" x14ac:dyDescent="0.25">
      <c r="B377" s="160" t="s">
        <v>535</v>
      </c>
      <c r="C377" s="173" t="str">
        <f>'ACTIVIDAD 3'!G56</f>
        <v/>
      </c>
      <c r="D377" s="176">
        <f>'ACTIVIDAD 3'!I56</f>
        <v>0</v>
      </c>
      <c r="E377" s="174" t="str">
        <f>'ACTIVIDAD 3'!J56</f>
        <v/>
      </c>
    </row>
    <row r="378" spans="2:5" x14ac:dyDescent="0.25">
      <c r="B378" s="160" t="s">
        <v>536</v>
      </c>
      <c r="C378" s="173" t="str">
        <f>'ACTIVIDAD 3'!G57</f>
        <v/>
      </c>
      <c r="D378" s="176">
        <f>'ACTIVIDAD 3'!I57</f>
        <v>0</v>
      </c>
      <c r="E378" s="174" t="str">
        <f>'ACTIVIDAD 3'!J57</f>
        <v/>
      </c>
    </row>
    <row r="379" spans="2:5" x14ac:dyDescent="0.25">
      <c r="B379" s="160" t="s">
        <v>537</v>
      </c>
      <c r="C379" s="173" t="str">
        <f>'ACTIVIDAD 3'!G58</f>
        <v/>
      </c>
      <c r="D379" s="176">
        <f>'ACTIVIDAD 3'!I58</f>
        <v>0</v>
      </c>
      <c r="E379" s="174" t="str">
        <f>'ACTIVIDAD 3'!J58</f>
        <v/>
      </c>
    </row>
    <row r="380" spans="2:5" x14ac:dyDescent="0.25">
      <c r="B380" s="160" t="s">
        <v>538</v>
      </c>
      <c r="C380" s="173" t="str">
        <f>'ACTIVIDAD 3'!G78</f>
        <v/>
      </c>
      <c r="D380" s="176">
        <f>'ACTIVIDAD 3'!I78</f>
        <v>0</v>
      </c>
      <c r="E380" s="174" t="str">
        <f>'ACTIVIDAD 3'!J78</f>
        <v/>
      </c>
    </row>
    <row r="381" spans="2:5" x14ac:dyDescent="0.25">
      <c r="B381" s="160" t="s">
        <v>539</v>
      </c>
      <c r="C381" s="173" t="str">
        <f>'ACTIVIDAD 3'!G79</f>
        <v/>
      </c>
      <c r="D381" s="176">
        <f>'ACTIVIDAD 3'!I79</f>
        <v>0</v>
      </c>
      <c r="E381" s="174" t="str">
        <f>'ACTIVIDAD 3'!J79</f>
        <v/>
      </c>
    </row>
    <row r="382" spans="2:5" x14ac:dyDescent="0.25">
      <c r="B382" s="160" t="s">
        <v>540</v>
      </c>
      <c r="C382" s="173" t="str">
        <f>'ACTIVIDAD 3'!G80</f>
        <v/>
      </c>
      <c r="D382" s="176">
        <f>'ACTIVIDAD 3'!I80</f>
        <v>0</v>
      </c>
      <c r="E382" s="174" t="str">
        <f>'ACTIVIDAD 3'!J80</f>
        <v/>
      </c>
    </row>
    <row r="383" spans="2:5" x14ac:dyDescent="0.25">
      <c r="B383" s="160" t="s">
        <v>541</v>
      </c>
      <c r="C383" s="173" t="str">
        <f>'ACTIVIDAD 3'!G81</f>
        <v/>
      </c>
      <c r="D383" s="176">
        <f>'ACTIVIDAD 3'!I81</f>
        <v>0</v>
      </c>
      <c r="E383" s="174" t="str">
        <f>'ACTIVIDAD 3'!J81</f>
        <v/>
      </c>
    </row>
    <row r="384" spans="2:5" x14ac:dyDescent="0.25">
      <c r="B384" s="160" t="s">
        <v>542</v>
      </c>
      <c r="C384" s="173" t="str">
        <f>'ACTIVIDAD 3'!G82</f>
        <v/>
      </c>
      <c r="D384" s="176">
        <f>'ACTIVIDAD 3'!I82</f>
        <v>0</v>
      </c>
      <c r="E384" s="174" t="str">
        <f>'ACTIVIDAD 3'!J82</f>
        <v/>
      </c>
    </row>
    <row r="385" spans="2:5" x14ac:dyDescent="0.25">
      <c r="B385" s="160" t="s">
        <v>543</v>
      </c>
      <c r="C385" s="173" t="str">
        <f>'ACTIVIDAD 3'!G83</f>
        <v/>
      </c>
      <c r="D385" s="176">
        <f>'ACTIVIDAD 3'!I83</f>
        <v>0</v>
      </c>
      <c r="E385" s="174" t="str">
        <f>'ACTIVIDAD 3'!J83</f>
        <v/>
      </c>
    </row>
    <row r="386" spans="2:5" x14ac:dyDescent="0.25">
      <c r="B386" s="160" t="s">
        <v>544</v>
      </c>
      <c r="C386" s="173" t="str">
        <f>'ACTIVIDAD 3'!G84</f>
        <v/>
      </c>
      <c r="D386" s="176">
        <f>'ACTIVIDAD 3'!I84</f>
        <v>0</v>
      </c>
      <c r="E386" s="174" t="str">
        <f>'ACTIVIDAD 3'!J84</f>
        <v/>
      </c>
    </row>
    <row r="387" spans="2:5" x14ac:dyDescent="0.25">
      <c r="B387" s="160" t="s">
        <v>545</v>
      </c>
      <c r="C387" s="173" t="str">
        <f>'ACTIVIDAD 3'!G85</f>
        <v/>
      </c>
      <c r="D387" s="176">
        <f>'ACTIVIDAD 3'!I85</f>
        <v>0</v>
      </c>
      <c r="E387" s="174" t="str">
        <f>'ACTIVIDAD 3'!J85</f>
        <v/>
      </c>
    </row>
    <row r="388" spans="2:5" x14ac:dyDescent="0.25">
      <c r="B388" s="160" t="s">
        <v>546</v>
      </c>
      <c r="C388" s="173" t="str">
        <f>'ACTIVIDAD 3'!G86</f>
        <v/>
      </c>
      <c r="D388" s="176">
        <f>'ACTIVIDAD 3'!I86</f>
        <v>0</v>
      </c>
      <c r="E388" s="174" t="str">
        <f>'ACTIVIDAD 3'!J86</f>
        <v/>
      </c>
    </row>
    <row r="389" spans="2:5" x14ac:dyDescent="0.25">
      <c r="B389" s="160" t="s">
        <v>547</v>
      </c>
      <c r="C389" s="173" t="str">
        <f>'ACTIVIDAD 3'!G87</f>
        <v/>
      </c>
      <c r="D389" s="176">
        <f>'ACTIVIDAD 3'!I87</f>
        <v>0</v>
      </c>
      <c r="E389" s="174" t="str">
        <f>'ACTIVIDAD 3'!J87</f>
        <v/>
      </c>
    </row>
    <row r="390" spans="2:5" x14ac:dyDescent="0.25">
      <c r="B390" s="160" t="s">
        <v>548</v>
      </c>
      <c r="C390" s="173" t="str">
        <f>'ACTIVIDAD 3'!G104</f>
        <v/>
      </c>
      <c r="D390" s="176">
        <f>'ACTIVIDAD 3'!I104</f>
        <v>0</v>
      </c>
      <c r="E390" s="174" t="str">
        <f>'ACTIVIDAD 3'!J104</f>
        <v/>
      </c>
    </row>
    <row r="391" spans="2:5" x14ac:dyDescent="0.25">
      <c r="B391" s="160" t="s">
        <v>549</v>
      </c>
      <c r="C391" s="173" t="str">
        <f>'ACTIVIDAD 3'!G105</f>
        <v/>
      </c>
      <c r="D391" s="176">
        <f>'ACTIVIDAD 3'!I105</f>
        <v>0</v>
      </c>
      <c r="E391" s="174" t="str">
        <f>'ACTIVIDAD 3'!J105</f>
        <v/>
      </c>
    </row>
    <row r="392" spans="2:5" x14ac:dyDescent="0.25">
      <c r="B392" s="160" t="s">
        <v>550</v>
      </c>
      <c r="C392" s="173" t="str">
        <f>'ACTIVIDAD 3'!G106</f>
        <v/>
      </c>
      <c r="D392" s="176">
        <f>'ACTIVIDAD 3'!I106</f>
        <v>0</v>
      </c>
      <c r="E392" s="174" t="str">
        <f>'ACTIVIDAD 3'!J106</f>
        <v/>
      </c>
    </row>
    <row r="393" spans="2:5" x14ac:dyDescent="0.25">
      <c r="B393" s="160" t="s">
        <v>551</v>
      </c>
      <c r="C393" s="173" t="str">
        <f>'ACTIVIDAD 3'!G107</f>
        <v/>
      </c>
      <c r="D393" s="176">
        <f>'ACTIVIDAD 3'!I107</f>
        <v>0</v>
      </c>
      <c r="E393" s="174" t="str">
        <f>'ACTIVIDAD 3'!J107</f>
        <v/>
      </c>
    </row>
    <row r="394" spans="2:5" x14ac:dyDescent="0.25">
      <c r="B394" s="160" t="s">
        <v>552</v>
      </c>
      <c r="C394" s="173" t="str">
        <f>'ACTIVIDAD 3'!G108</f>
        <v/>
      </c>
      <c r="D394" s="176">
        <f>'ACTIVIDAD 3'!I108</f>
        <v>0</v>
      </c>
      <c r="E394" s="174" t="str">
        <f>'ACTIVIDAD 3'!J108</f>
        <v/>
      </c>
    </row>
    <row r="395" spans="2:5" x14ac:dyDescent="0.25">
      <c r="B395" s="160" t="s">
        <v>553</v>
      </c>
      <c r="C395" s="173" t="str">
        <f>'ACTIVIDAD 3'!G109</f>
        <v/>
      </c>
      <c r="D395" s="176">
        <f>'ACTIVIDAD 3'!I109</f>
        <v>0</v>
      </c>
      <c r="E395" s="174" t="str">
        <f>'ACTIVIDAD 3'!J109</f>
        <v/>
      </c>
    </row>
    <row r="396" spans="2:5" x14ac:dyDescent="0.25">
      <c r="B396" s="160" t="s">
        <v>554</v>
      </c>
      <c r="C396" s="173" t="str">
        <f>'ACTIVIDAD 3'!G110</f>
        <v/>
      </c>
      <c r="D396" s="176">
        <f>'ACTIVIDAD 3'!I110</f>
        <v>0</v>
      </c>
      <c r="E396" s="174" t="str">
        <f>'ACTIVIDAD 3'!J110</f>
        <v/>
      </c>
    </row>
    <row r="397" spans="2:5" x14ac:dyDescent="0.25">
      <c r="B397" s="160" t="s">
        <v>555</v>
      </c>
      <c r="C397" s="173" t="str">
        <f>'ACTIVIDAD 3'!G111</f>
        <v/>
      </c>
      <c r="D397" s="176">
        <f>'ACTIVIDAD 3'!I111</f>
        <v>0</v>
      </c>
      <c r="E397" s="174" t="str">
        <f>'ACTIVIDAD 3'!J111</f>
        <v/>
      </c>
    </row>
    <row r="398" spans="2:5" x14ac:dyDescent="0.25">
      <c r="B398" s="160" t="s">
        <v>556</v>
      </c>
      <c r="C398" s="173" t="str">
        <f>'ACTIVIDAD 3'!G112</f>
        <v/>
      </c>
      <c r="D398" s="176">
        <f>'ACTIVIDAD 3'!I112</f>
        <v>0</v>
      </c>
      <c r="E398" s="174" t="str">
        <f>'ACTIVIDAD 3'!J112</f>
        <v/>
      </c>
    </row>
    <row r="399" spans="2:5" x14ac:dyDescent="0.25">
      <c r="B399" s="160" t="s">
        <v>557</v>
      </c>
      <c r="C399" s="173" t="str">
        <f>'ACTIVIDAD 3'!G113</f>
        <v/>
      </c>
      <c r="D399" s="176">
        <f>'ACTIVIDAD 3'!I113</f>
        <v>0</v>
      </c>
      <c r="E399" s="174" t="str">
        <f>'ACTIVIDAD 3'!J113</f>
        <v/>
      </c>
    </row>
    <row r="400" spans="2:5" x14ac:dyDescent="0.25">
      <c r="B400" s="160" t="s">
        <v>558</v>
      </c>
      <c r="C400" s="173" t="str">
        <f>'ACTIVIDAD 3'!G138</f>
        <v/>
      </c>
      <c r="D400" s="176">
        <f>'ACTIVIDAD 3'!I138</f>
        <v>0</v>
      </c>
      <c r="E400" s="174" t="str">
        <f>'ACTIVIDAD 3'!J138</f>
        <v/>
      </c>
    </row>
    <row r="401" spans="2:5" x14ac:dyDescent="0.25">
      <c r="B401" s="160" t="s">
        <v>559</v>
      </c>
      <c r="C401" s="173" t="str">
        <f>'ACTIVIDAD 3'!G139</f>
        <v/>
      </c>
      <c r="D401" s="176">
        <f>'ACTIVIDAD 3'!I139</f>
        <v>0</v>
      </c>
      <c r="E401" s="174" t="str">
        <f>'ACTIVIDAD 3'!J139</f>
        <v/>
      </c>
    </row>
    <row r="402" spans="2:5" x14ac:dyDescent="0.25">
      <c r="B402" s="160" t="s">
        <v>560</v>
      </c>
      <c r="C402" s="173" t="str">
        <f>'ACTIVIDAD 3'!G140</f>
        <v/>
      </c>
      <c r="D402" s="176">
        <f>'ACTIVIDAD 3'!I140</f>
        <v>0</v>
      </c>
      <c r="E402" s="174" t="str">
        <f>'ACTIVIDAD 3'!J140</f>
        <v/>
      </c>
    </row>
    <row r="403" spans="2:5" x14ac:dyDescent="0.25">
      <c r="B403" s="160" t="s">
        <v>561</v>
      </c>
      <c r="C403" s="173" t="str">
        <f>'ACTIVIDAD 3'!G141</f>
        <v/>
      </c>
      <c r="D403" s="176">
        <f>'ACTIVIDAD 3'!I141</f>
        <v>0</v>
      </c>
      <c r="E403" s="174" t="str">
        <f>'ACTIVIDAD 3'!J141</f>
        <v/>
      </c>
    </row>
    <row r="404" spans="2:5" x14ac:dyDescent="0.25">
      <c r="B404" s="160" t="s">
        <v>562</v>
      </c>
      <c r="C404" s="173" t="str">
        <f>'ACTIVIDAD 3'!G142</f>
        <v/>
      </c>
      <c r="D404" s="176">
        <f>'ACTIVIDAD 3'!I142</f>
        <v>0</v>
      </c>
      <c r="E404" s="174" t="str">
        <f>'ACTIVIDAD 3'!J142</f>
        <v/>
      </c>
    </row>
    <row r="405" spans="2:5" x14ac:dyDescent="0.25">
      <c r="B405" s="160" t="s">
        <v>563</v>
      </c>
      <c r="C405" s="173" t="str">
        <f>'ACTIVIDAD 3'!G143</f>
        <v/>
      </c>
      <c r="D405" s="176">
        <f>'ACTIVIDAD 3'!I143</f>
        <v>0</v>
      </c>
      <c r="E405" s="174" t="str">
        <f>'ACTIVIDAD 3'!J143</f>
        <v/>
      </c>
    </row>
    <row r="406" spans="2:5" x14ac:dyDescent="0.25">
      <c r="B406" s="160" t="s">
        <v>564</v>
      </c>
      <c r="C406" s="173" t="str">
        <f>'ACTIVIDAD 3'!G144</f>
        <v/>
      </c>
      <c r="D406" s="176">
        <f>'ACTIVIDAD 3'!I144</f>
        <v>0</v>
      </c>
      <c r="E406" s="174" t="str">
        <f>'ACTIVIDAD 3'!J144</f>
        <v/>
      </c>
    </row>
    <row r="407" spans="2:5" x14ac:dyDescent="0.25">
      <c r="B407" s="160" t="s">
        <v>565</v>
      </c>
      <c r="C407" s="173" t="str">
        <f>'ACTIVIDAD 3'!G145</f>
        <v/>
      </c>
      <c r="D407" s="176">
        <f>'ACTIVIDAD 3'!I145</f>
        <v>0</v>
      </c>
      <c r="E407" s="174" t="str">
        <f>'ACTIVIDAD 3'!J145</f>
        <v/>
      </c>
    </row>
    <row r="408" spans="2:5" x14ac:dyDescent="0.25">
      <c r="B408" s="160" t="s">
        <v>566</v>
      </c>
      <c r="C408" s="173" t="str">
        <f>'ACTIVIDAD 3'!G146</f>
        <v/>
      </c>
      <c r="D408" s="176">
        <f>'ACTIVIDAD 3'!I146</f>
        <v>0</v>
      </c>
      <c r="E408" s="174" t="str">
        <f>'ACTIVIDAD 3'!J146</f>
        <v/>
      </c>
    </row>
    <row r="409" spans="2:5" x14ac:dyDescent="0.25">
      <c r="B409" s="160" t="s">
        <v>567</v>
      </c>
      <c r="C409" s="173" t="str">
        <f>'ACTIVIDAD 3'!G147</f>
        <v/>
      </c>
      <c r="D409" s="176">
        <f>'ACTIVIDAD 3'!I147</f>
        <v>0</v>
      </c>
      <c r="E409" s="174" t="str">
        <f>'ACTIVIDAD 3'!J147</f>
        <v/>
      </c>
    </row>
    <row r="410" spans="2:5" x14ac:dyDescent="0.25">
      <c r="B410" s="160" t="s">
        <v>568</v>
      </c>
      <c r="C410" s="173" t="str">
        <f>'ACTIVIDAD 3'!G164</f>
        <v/>
      </c>
      <c r="D410" s="176">
        <f>'ACTIVIDAD 3'!I164</f>
        <v>0</v>
      </c>
      <c r="E410" s="174" t="str">
        <f>'ACTIVIDAD 3'!J164</f>
        <v/>
      </c>
    </row>
    <row r="411" spans="2:5" x14ac:dyDescent="0.25">
      <c r="B411" s="160" t="s">
        <v>569</v>
      </c>
      <c r="C411" s="173" t="str">
        <f>'ACTIVIDAD 3'!G165</f>
        <v/>
      </c>
      <c r="D411" s="176">
        <f>'ACTIVIDAD 3'!I165</f>
        <v>0</v>
      </c>
      <c r="E411" s="174" t="str">
        <f>'ACTIVIDAD 3'!J165</f>
        <v/>
      </c>
    </row>
    <row r="412" spans="2:5" x14ac:dyDescent="0.25">
      <c r="B412" s="160" t="s">
        <v>570</v>
      </c>
      <c r="C412" s="173" t="str">
        <f>'ACTIVIDAD 3'!G166</f>
        <v/>
      </c>
      <c r="D412" s="176">
        <f>'ACTIVIDAD 3'!I166</f>
        <v>0</v>
      </c>
      <c r="E412" s="174" t="str">
        <f>'ACTIVIDAD 3'!J166</f>
        <v/>
      </c>
    </row>
    <row r="413" spans="2:5" x14ac:dyDescent="0.25">
      <c r="B413" s="160" t="s">
        <v>571</v>
      </c>
      <c r="C413" s="173" t="str">
        <f>'ACTIVIDAD 3'!G167</f>
        <v/>
      </c>
      <c r="D413" s="176">
        <f>'ACTIVIDAD 3'!I167</f>
        <v>0</v>
      </c>
      <c r="E413" s="174" t="str">
        <f>'ACTIVIDAD 3'!J167</f>
        <v/>
      </c>
    </row>
    <row r="414" spans="2:5" x14ac:dyDescent="0.25">
      <c r="B414" s="160" t="s">
        <v>572</v>
      </c>
      <c r="C414" s="173" t="str">
        <f>'ACTIVIDAD 3'!G168</f>
        <v/>
      </c>
      <c r="D414" s="176">
        <f>'ACTIVIDAD 3'!I168</f>
        <v>0</v>
      </c>
      <c r="E414" s="174" t="str">
        <f>'ACTIVIDAD 3'!J168</f>
        <v/>
      </c>
    </row>
    <row r="415" spans="2:5" x14ac:dyDescent="0.25">
      <c r="B415" s="160" t="s">
        <v>573</v>
      </c>
      <c r="C415" s="173" t="str">
        <f>'ACTIVIDAD 3'!G169</f>
        <v/>
      </c>
      <c r="D415" s="176">
        <f>'ACTIVIDAD 3'!I169</f>
        <v>0</v>
      </c>
      <c r="E415" s="174" t="str">
        <f>'ACTIVIDAD 3'!J169</f>
        <v/>
      </c>
    </row>
    <row r="416" spans="2:5" x14ac:dyDescent="0.25">
      <c r="B416" s="160" t="s">
        <v>574</v>
      </c>
      <c r="C416" s="173" t="str">
        <f>'ACTIVIDAD 3'!G170</f>
        <v/>
      </c>
      <c r="D416" s="176">
        <f>'ACTIVIDAD 3'!I170</f>
        <v>0</v>
      </c>
      <c r="E416" s="174" t="str">
        <f>'ACTIVIDAD 3'!J170</f>
        <v/>
      </c>
    </row>
    <row r="417" spans="2:5" x14ac:dyDescent="0.25">
      <c r="B417" s="160" t="s">
        <v>575</v>
      </c>
      <c r="C417" s="173" t="str">
        <f>'ACTIVIDAD 3'!G171</f>
        <v/>
      </c>
      <c r="D417" s="176">
        <f>'ACTIVIDAD 3'!I171</f>
        <v>0</v>
      </c>
      <c r="E417" s="174" t="str">
        <f>'ACTIVIDAD 3'!J171</f>
        <v/>
      </c>
    </row>
    <row r="418" spans="2:5" x14ac:dyDescent="0.25">
      <c r="B418" s="160" t="s">
        <v>576</v>
      </c>
      <c r="C418" s="173" t="str">
        <f>'ACTIVIDAD 3'!G172</f>
        <v/>
      </c>
      <c r="D418" s="176">
        <f>'ACTIVIDAD 3'!I172</f>
        <v>0</v>
      </c>
      <c r="E418" s="174" t="str">
        <f>'ACTIVIDAD 3'!J172</f>
        <v/>
      </c>
    </row>
    <row r="419" spans="2:5" x14ac:dyDescent="0.25">
      <c r="B419" s="160" t="s">
        <v>577</v>
      </c>
      <c r="C419" s="173" t="str">
        <f>'ACTIVIDAD 3'!G173</f>
        <v/>
      </c>
      <c r="D419" s="176">
        <f>'ACTIVIDAD 3'!I173</f>
        <v>0</v>
      </c>
      <c r="E419" s="174" t="str">
        <f>'ACTIVIDAD 3'!J173</f>
        <v/>
      </c>
    </row>
    <row r="420" spans="2:5" x14ac:dyDescent="0.25">
      <c r="B420" s="160" t="s">
        <v>578</v>
      </c>
      <c r="C420" s="173" t="str">
        <f>'ACTIVIDAD 4'!G49</f>
        <v/>
      </c>
      <c r="D420" s="176">
        <f>'ACTIVIDAD 4'!I49</f>
        <v>0</v>
      </c>
      <c r="E420" s="174" t="str">
        <f>'ACTIVIDAD 4'!J49</f>
        <v/>
      </c>
    </row>
    <row r="421" spans="2:5" x14ac:dyDescent="0.25">
      <c r="B421" s="160" t="s">
        <v>579</v>
      </c>
      <c r="C421" s="173" t="str">
        <f>'ACTIVIDAD 4'!G50</f>
        <v/>
      </c>
      <c r="D421" s="176">
        <f>'ACTIVIDAD 4'!I50</f>
        <v>0</v>
      </c>
      <c r="E421" s="174" t="str">
        <f>'ACTIVIDAD 4'!J50</f>
        <v/>
      </c>
    </row>
    <row r="422" spans="2:5" x14ac:dyDescent="0.25">
      <c r="B422" s="160" t="s">
        <v>580</v>
      </c>
      <c r="C422" s="173" t="str">
        <f>'ACTIVIDAD 4'!G51</f>
        <v/>
      </c>
      <c r="D422" s="176">
        <f>'ACTIVIDAD 4'!I51</f>
        <v>0</v>
      </c>
      <c r="E422" s="174" t="str">
        <f>'ACTIVIDAD 4'!J51</f>
        <v/>
      </c>
    </row>
    <row r="423" spans="2:5" x14ac:dyDescent="0.25">
      <c r="B423" s="160" t="s">
        <v>581</v>
      </c>
      <c r="C423" s="173" t="str">
        <f>'ACTIVIDAD 4'!G52</f>
        <v/>
      </c>
      <c r="D423" s="176">
        <f>'ACTIVIDAD 4'!I52</f>
        <v>0</v>
      </c>
      <c r="E423" s="174" t="str">
        <f>'ACTIVIDAD 4'!J52</f>
        <v/>
      </c>
    </row>
    <row r="424" spans="2:5" x14ac:dyDescent="0.25">
      <c r="B424" s="160" t="s">
        <v>582</v>
      </c>
      <c r="C424" s="173" t="str">
        <f>'ACTIVIDAD 4'!G53</f>
        <v/>
      </c>
      <c r="D424" s="176">
        <f>'ACTIVIDAD 4'!I53</f>
        <v>0</v>
      </c>
      <c r="E424" s="174" t="str">
        <f>'ACTIVIDAD 4'!J53</f>
        <v/>
      </c>
    </row>
    <row r="425" spans="2:5" x14ac:dyDescent="0.25">
      <c r="B425" s="160" t="s">
        <v>583</v>
      </c>
      <c r="C425" s="173" t="str">
        <f>'ACTIVIDAD 4'!G54</f>
        <v/>
      </c>
      <c r="D425" s="176">
        <f>'ACTIVIDAD 4'!I54</f>
        <v>0</v>
      </c>
      <c r="E425" s="174" t="str">
        <f>'ACTIVIDAD 4'!J54</f>
        <v/>
      </c>
    </row>
    <row r="426" spans="2:5" x14ac:dyDescent="0.25">
      <c r="B426" s="160" t="s">
        <v>584</v>
      </c>
      <c r="C426" s="173" t="str">
        <f>'ACTIVIDAD 4'!G55</f>
        <v/>
      </c>
      <c r="D426" s="176">
        <f>'ACTIVIDAD 4'!I55</f>
        <v>0</v>
      </c>
      <c r="E426" s="174" t="str">
        <f>'ACTIVIDAD 4'!J55</f>
        <v/>
      </c>
    </row>
    <row r="427" spans="2:5" x14ac:dyDescent="0.25">
      <c r="B427" s="160" t="s">
        <v>585</v>
      </c>
      <c r="C427" s="173" t="str">
        <f>'ACTIVIDAD 4'!G56</f>
        <v/>
      </c>
      <c r="D427" s="176">
        <f>'ACTIVIDAD 4'!I56</f>
        <v>0</v>
      </c>
      <c r="E427" s="174" t="str">
        <f>'ACTIVIDAD 4'!J56</f>
        <v/>
      </c>
    </row>
    <row r="428" spans="2:5" x14ac:dyDescent="0.25">
      <c r="B428" s="160" t="s">
        <v>586</v>
      </c>
      <c r="C428" s="173" t="str">
        <f>'ACTIVIDAD 4'!G57</f>
        <v/>
      </c>
      <c r="D428" s="176">
        <f>'ACTIVIDAD 4'!I57</f>
        <v>0</v>
      </c>
      <c r="E428" s="174" t="str">
        <f>'ACTIVIDAD 4'!J57</f>
        <v/>
      </c>
    </row>
    <row r="429" spans="2:5" x14ac:dyDescent="0.25">
      <c r="B429" s="160" t="s">
        <v>587</v>
      </c>
      <c r="C429" s="173" t="str">
        <f>'ACTIVIDAD 4'!G58</f>
        <v/>
      </c>
      <c r="D429" s="176">
        <f>'ACTIVIDAD 4'!I58</f>
        <v>0</v>
      </c>
      <c r="E429" s="174" t="str">
        <f>'ACTIVIDAD 4'!J58</f>
        <v/>
      </c>
    </row>
    <row r="430" spans="2:5" x14ac:dyDescent="0.25">
      <c r="B430" s="160" t="s">
        <v>588</v>
      </c>
      <c r="C430" s="173" t="str">
        <f>'ACTIVIDAD 4'!G78</f>
        <v/>
      </c>
      <c r="D430" s="176">
        <f>'ACTIVIDAD 4'!I78</f>
        <v>0</v>
      </c>
      <c r="E430" s="174" t="str">
        <f>'ACTIVIDAD 4'!J78</f>
        <v/>
      </c>
    </row>
    <row r="431" spans="2:5" x14ac:dyDescent="0.25">
      <c r="B431" s="160" t="s">
        <v>589</v>
      </c>
      <c r="C431" s="173" t="str">
        <f>'ACTIVIDAD 4'!G79</f>
        <v/>
      </c>
      <c r="D431" s="176">
        <f>'ACTIVIDAD 4'!I79</f>
        <v>0</v>
      </c>
      <c r="E431" s="174" t="str">
        <f>'ACTIVIDAD 4'!J79</f>
        <v/>
      </c>
    </row>
    <row r="432" spans="2:5" x14ac:dyDescent="0.25">
      <c r="B432" s="160" t="s">
        <v>590</v>
      </c>
      <c r="C432" s="173" t="str">
        <f>'ACTIVIDAD 4'!G80</f>
        <v/>
      </c>
      <c r="D432" s="176">
        <f>'ACTIVIDAD 4'!I80</f>
        <v>0</v>
      </c>
      <c r="E432" s="174" t="str">
        <f>'ACTIVIDAD 4'!J80</f>
        <v/>
      </c>
    </row>
    <row r="433" spans="2:5" x14ac:dyDescent="0.25">
      <c r="B433" s="160" t="s">
        <v>591</v>
      </c>
      <c r="C433" s="173" t="str">
        <f>'ACTIVIDAD 4'!G81</f>
        <v/>
      </c>
      <c r="D433" s="176">
        <f>'ACTIVIDAD 4'!I81</f>
        <v>0</v>
      </c>
      <c r="E433" s="174" t="str">
        <f>'ACTIVIDAD 4'!J81</f>
        <v/>
      </c>
    </row>
    <row r="434" spans="2:5" x14ac:dyDescent="0.25">
      <c r="B434" s="160" t="s">
        <v>592</v>
      </c>
      <c r="C434" s="173" t="str">
        <f>'ACTIVIDAD 4'!G82</f>
        <v/>
      </c>
      <c r="D434" s="176">
        <f>'ACTIVIDAD 4'!I82</f>
        <v>0</v>
      </c>
      <c r="E434" s="174" t="str">
        <f>'ACTIVIDAD 4'!J82</f>
        <v/>
      </c>
    </row>
    <row r="435" spans="2:5" x14ac:dyDescent="0.25">
      <c r="B435" s="160" t="s">
        <v>593</v>
      </c>
      <c r="C435" s="173" t="str">
        <f>'ACTIVIDAD 4'!G83</f>
        <v/>
      </c>
      <c r="D435" s="176">
        <f>'ACTIVIDAD 4'!I83</f>
        <v>0</v>
      </c>
      <c r="E435" s="174" t="str">
        <f>'ACTIVIDAD 4'!J83</f>
        <v/>
      </c>
    </row>
    <row r="436" spans="2:5" x14ac:dyDescent="0.25">
      <c r="B436" s="160" t="s">
        <v>594</v>
      </c>
      <c r="C436" s="173" t="str">
        <f>'ACTIVIDAD 4'!G84</f>
        <v/>
      </c>
      <c r="D436" s="176">
        <f>'ACTIVIDAD 4'!I84</f>
        <v>0</v>
      </c>
      <c r="E436" s="174" t="str">
        <f>'ACTIVIDAD 4'!J84</f>
        <v/>
      </c>
    </row>
    <row r="437" spans="2:5" x14ac:dyDescent="0.25">
      <c r="B437" s="160" t="s">
        <v>595</v>
      </c>
      <c r="C437" s="173" t="str">
        <f>'ACTIVIDAD 4'!G85</f>
        <v/>
      </c>
      <c r="D437" s="176">
        <f>'ACTIVIDAD 4'!I85</f>
        <v>0</v>
      </c>
      <c r="E437" s="174" t="str">
        <f>'ACTIVIDAD 4'!J85</f>
        <v/>
      </c>
    </row>
    <row r="438" spans="2:5" x14ac:dyDescent="0.25">
      <c r="B438" s="160" t="s">
        <v>596</v>
      </c>
      <c r="C438" s="173" t="str">
        <f>'ACTIVIDAD 4'!G86</f>
        <v/>
      </c>
      <c r="D438" s="176">
        <f>'ACTIVIDAD 4'!I86</f>
        <v>0</v>
      </c>
      <c r="E438" s="174" t="str">
        <f>'ACTIVIDAD 4'!J86</f>
        <v/>
      </c>
    </row>
    <row r="439" spans="2:5" x14ac:dyDescent="0.25">
      <c r="B439" s="160" t="s">
        <v>597</v>
      </c>
      <c r="C439" s="173" t="str">
        <f>'ACTIVIDAD 4'!G87</f>
        <v/>
      </c>
      <c r="D439" s="176">
        <f>'ACTIVIDAD 4'!I87</f>
        <v>0</v>
      </c>
      <c r="E439" s="174" t="str">
        <f>'ACTIVIDAD 4'!J87</f>
        <v/>
      </c>
    </row>
    <row r="440" spans="2:5" x14ac:dyDescent="0.25">
      <c r="B440" s="160" t="s">
        <v>598</v>
      </c>
      <c r="C440" s="173" t="str">
        <f>'ACTIVIDAD 4'!G104</f>
        <v/>
      </c>
      <c r="D440" s="176">
        <f>'ACTIVIDAD 4'!I104</f>
        <v>0</v>
      </c>
      <c r="E440" s="174" t="str">
        <f>'ACTIVIDAD 4'!J104</f>
        <v/>
      </c>
    </row>
    <row r="441" spans="2:5" x14ac:dyDescent="0.25">
      <c r="B441" s="160" t="s">
        <v>599</v>
      </c>
      <c r="C441" s="173" t="str">
        <f>'ACTIVIDAD 4'!G105</f>
        <v/>
      </c>
      <c r="D441" s="176">
        <f>'ACTIVIDAD 4'!I105</f>
        <v>0</v>
      </c>
      <c r="E441" s="174" t="str">
        <f>'ACTIVIDAD 4'!J105</f>
        <v/>
      </c>
    </row>
    <row r="442" spans="2:5" x14ac:dyDescent="0.25">
      <c r="B442" s="160" t="s">
        <v>600</v>
      </c>
      <c r="C442" s="173" t="str">
        <f>'ACTIVIDAD 4'!G106</f>
        <v/>
      </c>
      <c r="D442" s="176">
        <f>'ACTIVIDAD 4'!I106</f>
        <v>0</v>
      </c>
      <c r="E442" s="174" t="str">
        <f>'ACTIVIDAD 4'!J106</f>
        <v/>
      </c>
    </row>
    <row r="443" spans="2:5" x14ac:dyDescent="0.25">
      <c r="B443" s="160" t="s">
        <v>601</v>
      </c>
      <c r="C443" s="173" t="str">
        <f>'ACTIVIDAD 4'!G107</f>
        <v/>
      </c>
      <c r="D443" s="176">
        <f>'ACTIVIDAD 4'!I107</f>
        <v>0</v>
      </c>
      <c r="E443" s="174" t="str">
        <f>'ACTIVIDAD 4'!J107</f>
        <v/>
      </c>
    </row>
    <row r="444" spans="2:5" x14ac:dyDescent="0.25">
      <c r="B444" s="160" t="s">
        <v>602</v>
      </c>
      <c r="C444" s="173" t="str">
        <f>'ACTIVIDAD 4'!G108</f>
        <v/>
      </c>
      <c r="D444" s="176">
        <f>'ACTIVIDAD 4'!I108</f>
        <v>0</v>
      </c>
      <c r="E444" s="174" t="str">
        <f>'ACTIVIDAD 4'!J108</f>
        <v/>
      </c>
    </row>
    <row r="445" spans="2:5" x14ac:dyDescent="0.25">
      <c r="B445" s="160" t="s">
        <v>603</v>
      </c>
      <c r="C445" s="173" t="str">
        <f>'ACTIVIDAD 4'!G109</f>
        <v/>
      </c>
      <c r="D445" s="176">
        <f>'ACTIVIDAD 4'!I109</f>
        <v>0</v>
      </c>
      <c r="E445" s="174" t="str">
        <f>'ACTIVIDAD 4'!J109</f>
        <v/>
      </c>
    </row>
    <row r="446" spans="2:5" x14ac:dyDescent="0.25">
      <c r="B446" s="160" t="s">
        <v>604</v>
      </c>
      <c r="C446" s="173" t="str">
        <f>'ACTIVIDAD 4'!G110</f>
        <v/>
      </c>
      <c r="D446" s="176">
        <f>'ACTIVIDAD 4'!I110</f>
        <v>0</v>
      </c>
      <c r="E446" s="174" t="str">
        <f>'ACTIVIDAD 4'!J110</f>
        <v/>
      </c>
    </row>
    <row r="447" spans="2:5" x14ac:dyDescent="0.25">
      <c r="B447" s="160" t="s">
        <v>605</v>
      </c>
      <c r="C447" s="173" t="str">
        <f>'ACTIVIDAD 4'!G111</f>
        <v/>
      </c>
      <c r="D447" s="176">
        <f>'ACTIVIDAD 4'!I111</f>
        <v>0</v>
      </c>
      <c r="E447" s="174" t="str">
        <f>'ACTIVIDAD 4'!J111</f>
        <v/>
      </c>
    </row>
    <row r="448" spans="2:5" x14ac:dyDescent="0.25">
      <c r="B448" s="160" t="s">
        <v>606</v>
      </c>
      <c r="C448" s="173" t="str">
        <f>'ACTIVIDAD 4'!G112</f>
        <v/>
      </c>
      <c r="D448" s="176">
        <f>'ACTIVIDAD 4'!I112</f>
        <v>0</v>
      </c>
      <c r="E448" s="174" t="str">
        <f>'ACTIVIDAD 4'!J112</f>
        <v/>
      </c>
    </row>
    <row r="449" spans="2:5" x14ac:dyDescent="0.25">
      <c r="B449" s="160" t="s">
        <v>607</v>
      </c>
      <c r="C449" s="173" t="str">
        <f>'ACTIVIDAD 4'!G113</f>
        <v/>
      </c>
      <c r="D449" s="176">
        <f>'ACTIVIDAD 4'!I113</f>
        <v>0</v>
      </c>
      <c r="E449" s="174" t="str">
        <f>'ACTIVIDAD 4'!J113</f>
        <v/>
      </c>
    </row>
    <row r="450" spans="2:5" x14ac:dyDescent="0.25">
      <c r="B450" s="160" t="s">
        <v>608</v>
      </c>
      <c r="C450" s="173" t="str">
        <f>'ACTIVIDAD 4'!G138</f>
        <v/>
      </c>
      <c r="D450" s="176">
        <f>'ACTIVIDAD 4'!I138</f>
        <v>0</v>
      </c>
      <c r="E450" s="174" t="str">
        <f>'ACTIVIDAD 4'!J138</f>
        <v/>
      </c>
    </row>
    <row r="451" spans="2:5" x14ac:dyDescent="0.25">
      <c r="B451" s="160" t="s">
        <v>609</v>
      </c>
      <c r="C451" s="173" t="str">
        <f>'ACTIVIDAD 4'!G139</f>
        <v/>
      </c>
      <c r="D451" s="176">
        <f>'ACTIVIDAD 4'!I139</f>
        <v>0</v>
      </c>
      <c r="E451" s="174" t="str">
        <f>'ACTIVIDAD 4'!J139</f>
        <v/>
      </c>
    </row>
    <row r="452" spans="2:5" x14ac:dyDescent="0.25">
      <c r="B452" s="160" t="s">
        <v>610</v>
      </c>
      <c r="C452" s="173" t="str">
        <f>'ACTIVIDAD 4'!G140</f>
        <v/>
      </c>
      <c r="D452" s="176">
        <f>'ACTIVIDAD 4'!I140</f>
        <v>0</v>
      </c>
      <c r="E452" s="174" t="str">
        <f>'ACTIVIDAD 4'!J140</f>
        <v/>
      </c>
    </row>
    <row r="453" spans="2:5" x14ac:dyDescent="0.25">
      <c r="B453" s="160" t="s">
        <v>611</v>
      </c>
      <c r="C453" s="173" t="str">
        <f>'ACTIVIDAD 4'!G141</f>
        <v/>
      </c>
      <c r="D453" s="176">
        <f>'ACTIVIDAD 4'!I141</f>
        <v>0</v>
      </c>
      <c r="E453" s="174" t="str">
        <f>'ACTIVIDAD 4'!J141</f>
        <v/>
      </c>
    </row>
    <row r="454" spans="2:5" x14ac:dyDescent="0.25">
      <c r="B454" s="160" t="s">
        <v>612</v>
      </c>
      <c r="C454" s="173" t="str">
        <f>'ACTIVIDAD 4'!G142</f>
        <v/>
      </c>
      <c r="D454" s="176">
        <f>'ACTIVIDAD 4'!I142</f>
        <v>0</v>
      </c>
      <c r="E454" s="174" t="str">
        <f>'ACTIVIDAD 4'!J142</f>
        <v/>
      </c>
    </row>
    <row r="455" spans="2:5" x14ac:dyDescent="0.25">
      <c r="B455" s="160" t="s">
        <v>613</v>
      </c>
      <c r="C455" s="173" t="str">
        <f>'ACTIVIDAD 4'!G143</f>
        <v/>
      </c>
      <c r="D455" s="176">
        <f>'ACTIVIDAD 4'!I143</f>
        <v>0</v>
      </c>
      <c r="E455" s="174" t="str">
        <f>'ACTIVIDAD 4'!J143</f>
        <v/>
      </c>
    </row>
    <row r="456" spans="2:5" x14ac:dyDescent="0.25">
      <c r="B456" s="160" t="s">
        <v>614</v>
      </c>
      <c r="C456" s="173" t="str">
        <f>'ACTIVIDAD 4'!G144</f>
        <v/>
      </c>
      <c r="D456" s="176">
        <f>'ACTIVIDAD 4'!I144</f>
        <v>0</v>
      </c>
      <c r="E456" s="174" t="str">
        <f>'ACTIVIDAD 4'!J144</f>
        <v/>
      </c>
    </row>
    <row r="457" spans="2:5" x14ac:dyDescent="0.25">
      <c r="B457" s="160" t="s">
        <v>615</v>
      </c>
      <c r="C457" s="173" t="str">
        <f>'ACTIVIDAD 4'!G145</f>
        <v/>
      </c>
      <c r="D457" s="176">
        <f>'ACTIVIDAD 4'!I145</f>
        <v>0</v>
      </c>
      <c r="E457" s="174" t="str">
        <f>'ACTIVIDAD 4'!J145</f>
        <v/>
      </c>
    </row>
    <row r="458" spans="2:5" x14ac:dyDescent="0.25">
      <c r="B458" s="160" t="s">
        <v>616</v>
      </c>
      <c r="C458" s="173" t="str">
        <f>'ACTIVIDAD 4'!G146</f>
        <v/>
      </c>
      <c r="D458" s="176">
        <f>'ACTIVIDAD 4'!I146</f>
        <v>0</v>
      </c>
      <c r="E458" s="174" t="str">
        <f>'ACTIVIDAD 4'!J146</f>
        <v/>
      </c>
    </row>
    <row r="459" spans="2:5" x14ac:dyDescent="0.25">
      <c r="B459" s="160" t="s">
        <v>617</v>
      </c>
      <c r="C459" s="173" t="str">
        <f>'ACTIVIDAD 4'!G147</f>
        <v/>
      </c>
      <c r="D459" s="176">
        <f>'ACTIVIDAD 4'!I147</f>
        <v>0</v>
      </c>
      <c r="E459" s="174" t="str">
        <f>'ACTIVIDAD 4'!J147</f>
        <v/>
      </c>
    </row>
    <row r="460" spans="2:5" x14ac:dyDescent="0.25">
      <c r="B460" s="160" t="s">
        <v>618</v>
      </c>
      <c r="C460" s="173" t="str">
        <f>'ACTIVIDAD 4'!G164</f>
        <v/>
      </c>
      <c r="D460" s="176">
        <f>'ACTIVIDAD 4'!I164</f>
        <v>0</v>
      </c>
      <c r="E460" s="174" t="str">
        <f>'ACTIVIDAD 4'!J164</f>
        <v/>
      </c>
    </row>
    <row r="461" spans="2:5" x14ac:dyDescent="0.25">
      <c r="B461" s="160" t="s">
        <v>619</v>
      </c>
      <c r="C461" s="173" t="str">
        <f>'ACTIVIDAD 4'!G165</f>
        <v/>
      </c>
      <c r="D461" s="176">
        <f>'ACTIVIDAD 4'!I165</f>
        <v>0</v>
      </c>
      <c r="E461" s="174" t="str">
        <f>'ACTIVIDAD 4'!J165</f>
        <v/>
      </c>
    </row>
    <row r="462" spans="2:5" x14ac:dyDescent="0.25">
      <c r="B462" s="160" t="s">
        <v>620</v>
      </c>
      <c r="C462" s="173" t="str">
        <f>'ACTIVIDAD 4'!G166</f>
        <v/>
      </c>
      <c r="D462" s="176">
        <f>'ACTIVIDAD 4'!I166</f>
        <v>0</v>
      </c>
      <c r="E462" s="174" t="str">
        <f>'ACTIVIDAD 4'!J166</f>
        <v/>
      </c>
    </row>
    <row r="463" spans="2:5" x14ac:dyDescent="0.25">
      <c r="B463" s="160" t="s">
        <v>621</v>
      </c>
      <c r="C463" s="173" t="str">
        <f>'ACTIVIDAD 4'!G167</f>
        <v/>
      </c>
      <c r="D463" s="176">
        <f>'ACTIVIDAD 4'!I167</f>
        <v>0</v>
      </c>
      <c r="E463" s="174" t="str">
        <f>'ACTIVIDAD 4'!J167</f>
        <v/>
      </c>
    </row>
    <row r="464" spans="2:5" x14ac:dyDescent="0.25">
      <c r="B464" s="160" t="s">
        <v>622</v>
      </c>
      <c r="C464" s="173" t="str">
        <f>'ACTIVIDAD 4'!G168</f>
        <v/>
      </c>
      <c r="D464" s="176">
        <f>'ACTIVIDAD 4'!I168</f>
        <v>0</v>
      </c>
      <c r="E464" s="174" t="str">
        <f>'ACTIVIDAD 4'!J168</f>
        <v/>
      </c>
    </row>
    <row r="465" spans="2:5" x14ac:dyDescent="0.25">
      <c r="B465" s="160" t="s">
        <v>623</v>
      </c>
      <c r="C465" s="173" t="str">
        <f>'ACTIVIDAD 4'!G169</f>
        <v/>
      </c>
      <c r="D465" s="176">
        <f>'ACTIVIDAD 4'!I169</f>
        <v>0</v>
      </c>
      <c r="E465" s="174" t="str">
        <f>'ACTIVIDAD 4'!J169</f>
        <v/>
      </c>
    </row>
    <row r="466" spans="2:5" x14ac:dyDescent="0.25">
      <c r="B466" s="160" t="s">
        <v>624</v>
      </c>
      <c r="C466" s="173" t="str">
        <f>'ACTIVIDAD 4'!G170</f>
        <v/>
      </c>
      <c r="D466" s="176">
        <f>'ACTIVIDAD 4'!I170</f>
        <v>0</v>
      </c>
      <c r="E466" s="174" t="str">
        <f>'ACTIVIDAD 4'!J170</f>
        <v/>
      </c>
    </row>
    <row r="467" spans="2:5" x14ac:dyDescent="0.25">
      <c r="B467" s="160" t="s">
        <v>625</v>
      </c>
      <c r="C467" s="173" t="str">
        <f>'ACTIVIDAD 4'!G171</f>
        <v/>
      </c>
      <c r="D467" s="176">
        <f>'ACTIVIDAD 4'!I171</f>
        <v>0</v>
      </c>
      <c r="E467" s="174" t="str">
        <f>'ACTIVIDAD 4'!J171</f>
        <v/>
      </c>
    </row>
    <row r="468" spans="2:5" x14ac:dyDescent="0.25">
      <c r="B468" s="160" t="s">
        <v>626</v>
      </c>
      <c r="C468" s="173" t="str">
        <f>'ACTIVIDAD 4'!G172</f>
        <v/>
      </c>
      <c r="D468" s="176">
        <f>'ACTIVIDAD 4'!I172</f>
        <v>0</v>
      </c>
      <c r="E468" s="174" t="str">
        <f>'ACTIVIDAD 4'!J172</f>
        <v/>
      </c>
    </row>
    <row r="469" spans="2:5" x14ac:dyDescent="0.25">
      <c r="B469" s="160" t="s">
        <v>627</v>
      </c>
      <c r="C469" s="173" t="str">
        <f>'ACTIVIDAD 4'!G173</f>
        <v/>
      </c>
      <c r="D469" s="176">
        <f>'ACTIVIDAD 4'!I173</f>
        <v>0</v>
      </c>
      <c r="E469" s="174" t="str">
        <f>'ACTIVIDAD 4'!J173</f>
        <v/>
      </c>
    </row>
    <row r="470" spans="2:5" x14ac:dyDescent="0.25">
      <c r="B470" s="160" t="s">
        <v>628</v>
      </c>
      <c r="C470" s="173" t="str">
        <f>'ACTIVIDAD 5'!G49</f>
        <v/>
      </c>
      <c r="D470" s="176">
        <f>'ACTIVIDAD 5'!I49</f>
        <v>0</v>
      </c>
      <c r="E470" s="174" t="str">
        <f>'ACTIVIDAD 5'!J49</f>
        <v/>
      </c>
    </row>
    <row r="471" spans="2:5" x14ac:dyDescent="0.25">
      <c r="B471" s="160" t="s">
        <v>629</v>
      </c>
      <c r="C471" s="173" t="str">
        <f>'ACTIVIDAD 5'!G50</f>
        <v/>
      </c>
      <c r="D471" s="176">
        <f>'ACTIVIDAD 5'!I50</f>
        <v>0</v>
      </c>
      <c r="E471" s="174" t="str">
        <f>'ACTIVIDAD 5'!J50</f>
        <v/>
      </c>
    </row>
    <row r="472" spans="2:5" x14ac:dyDescent="0.25">
      <c r="B472" s="160" t="s">
        <v>630</v>
      </c>
      <c r="C472" s="173" t="str">
        <f>'ACTIVIDAD 5'!G51</f>
        <v/>
      </c>
      <c r="D472" s="176">
        <f>'ACTIVIDAD 5'!I51</f>
        <v>0</v>
      </c>
      <c r="E472" s="174" t="str">
        <f>'ACTIVIDAD 5'!J51</f>
        <v/>
      </c>
    </row>
    <row r="473" spans="2:5" x14ac:dyDescent="0.25">
      <c r="B473" s="160" t="s">
        <v>631</v>
      </c>
      <c r="C473" s="173" t="str">
        <f>'ACTIVIDAD 5'!G52</f>
        <v/>
      </c>
      <c r="D473" s="176">
        <f>'ACTIVIDAD 5'!I52</f>
        <v>0</v>
      </c>
      <c r="E473" s="174" t="str">
        <f>'ACTIVIDAD 5'!J52</f>
        <v/>
      </c>
    </row>
    <row r="474" spans="2:5" x14ac:dyDescent="0.25">
      <c r="B474" s="160" t="s">
        <v>632</v>
      </c>
      <c r="C474" s="173" t="str">
        <f>'ACTIVIDAD 5'!G53</f>
        <v/>
      </c>
      <c r="D474" s="176">
        <f>'ACTIVIDAD 5'!I53</f>
        <v>0</v>
      </c>
      <c r="E474" s="174" t="str">
        <f>'ACTIVIDAD 5'!J53</f>
        <v/>
      </c>
    </row>
    <row r="475" spans="2:5" x14ac:dyDescent="0.25">
      <c r="B475" s="160" t="s">
        <v>633</v>
      </c>
      <c r="C475" s="173" t="str">
        <f>'ACTIVIDAD 5'!G54</f>
        <v/>
      </c>
      <c r="D475" s="176">
        <f>'ACTIVIDAD 5'!I54</f>
        <v>0</v>
      </c>
      <c r="E475" s="174" t="str">
        <f>'ACTIVIDAD 5'!J54</f>
        <v/>
      </c>
    </row>
    <row r="476" spans="2:5" x14ac:dyDescent="0.25">
      <c r="B476" s="160" t="s">
        <v>634</v>
      </c>
      <c r="C476" s="173" t="str">
        <f>'ACTIVIDAD 5'!G55</f>
        <v/>
      </c>
      <c r="D476" s="176">
        <f>'ACTIVIDAD 5'!I55</f>
        <v>0</v>
      </c>
      <c r="E476" s="174" t="str">
        <f>'ACTIVIDAD 5'!J55</f>
        <v/>
      </c>
    </row>
    <row r="477" spans="2:5" x14ac:dyDescent="0.25">
      <c r="B477" s="160" t="s">
        <v>635</v>
      </c>
      <c r="C477" s="173" t="str">
        <f>'ACTIVIDAD 5'!G56</f>
        <v/>
      </c>
      <c r="D477" s="176">
        <f>'ACTIVIDAD 5'!I56</f>
        <v>0</v>
      </c>
      <c r="E477" s="174" t="str">
        <f>'ACTIVIDAD 5'!J56</f>
        <v/>
      </c>
    </row>
    <row r="478" spans="2:5" x14ac:dyDescent="0.25">
      <c r="B478" s="160" t="s">
        <v>636</v>
      </c>
      <c r="C478" s="173" t="str">
        <f>'ACTIVIDAD 5'!G57</f>
        <v/>
      </c>
      <c r="D478" s="176">
        <f>'ACTIVIDAD 5'!I57</f>
        <v>0</v>
      </c>
      <c r="E478" s="174" t="str">
        <f>'ACTIVIDAD 5'!J57</f>
        <v/>
      </c>
    </row>
    <row r="479" spans="2:5" x14ac:dyDescent="0.25">
      <c r="B479" s="160" t="s">
        <v>637</v>
      </c>
      <c r="C479" s="173" t="str">
        <f>'ACTIVIDAD 5'!G58</f>
        <v/>
      </c>
      <c r="D479" s="176">
        <f>'ACTIVIDAD 5'!I58</f>
        <v>0</v>
      </c>
      <c r="E479" s="174" t="str">
        <f>'ACTIVIDAD 5'!J58</f>
        <v/>
      </c>
    </row>
    <row r="480" spans="2:5" x14ac:dyDescent="0.25">
      <c r="B480" s="160" t="s">
        <v>638</v>
      </c>
      <c r="C480" s="173" t="str">
        <f>'ACTIVIDAD 5'!G78</f>
        <v/>
      </c>
      <c r="D480" s="176">
        <f>'ACTIVIDAD 5'!I78</f>
        <v>0</v>
      </c>
      <c r="E480" s="174" t="str">
        <f>'ACTIVIDAD 5'!J78</f>
        <v/>
      </c>
    </row>
    <row r="481" spans="2:5" x14ac:dyDescent="0.25">
      <c r="B481" s="160" t="s">
        <v>639</v>
      </c>
      <c r="C481" s="173" t="str">
        <f>'ACTIVIDAD 5'!G79</f>
        <v/>
      </c>
      <c r="D481" s="176">
        <f>'ACTIVIDAD 5'!I79</f>
        <v>0</v>
      </c>
      <c r="E481" s="174" t="str">
        <f>'ACTIVIDAD 5'!J79</f>
        <v/>
      </c>
    </row>
    <row r="482" spans="2:5" x14ac:dyDescent="0.25">
      <c r="B482" s="160" t="s">
        <v>640</v>
      </c>
      <c r="C482" s="173" t="str">
        <f>'ACTIVIDAD 5'!G80</f>
        <v/>
      </c>
      <c r="D482" s="176">
        <f>'ACTIVIDAD 5'!I80</f>
        <v>0</v>
      </c>
      <c r="E482" s="174" t="str">
        <f>'ACTIVIDAD 5'!J80</f>
        <v/>
      </c>
    </row>
    <row r="483" spans="2:5" x14ac:dyDescent="0.25">
      <c r="B483" s="160" t="s">
        <v>641</v>
      </c>
      <c r="C483" s="173" t="str">
        <f>'ACTIVIDAD 5'!G81</f>
        <v/>
      </c>
      <c r="D483" s="176">
        <f>'ACTIVIDAD 5'!I81</f>
        <v>0</v>
      </c>
      <c r="E483" s="174" t="str">
        <f>'ACTIVIDAD 5'!J81</f>
        <v/>
      </c>
    </row>
    <row r="484" spans="2:5" x14ac:dyDescent="0.25">
      <c r="B484" s="160" t="s">
        <v>642</v>
      </c>
      <c r="C484" s="173" t="str">
        <f>'ACTIVIDAD 5'!G82</f>
        <v/>
      </c>
      <c r="D484" s="176">
        <f>'ACTIVIDAD 5'!I82</f>
        <v>0</v>
      </c>
      <c r="E484" s="174" t="str">
        <f>'ACTIVIDAD 5'!J82</f>
        <v/>
      </c>
    </row>
    <row r="485" spans="2:5" x14ac:dyDescent="0.25">
      <c r="B485" s="160" t="s">
        <v>643</v>
      </c>
      <c r="C485" s="173" t="str">
        <f>'ACTIVIDAD 5'!G83</f>
        <v/>
      </c>
      <c r="D485" s="176">
        <f>'ACTIVIDAD 5'!I83</f>
        <v>0</v>
      </c>
      <c r="E485" s="174" t="str">
        <f>'ACTIVIDAD 5'!J83</f>
        <v/>
      </c>
    </row>
    <row r="486" spans="2:5" x14ac:dyDescent="0.25">
      <c r="B486" s="160" t="s">
        <v>644</v>
      </c>
      <c r="C486" s="173" t="str">
        <f>'ACTIVIDAD 5'!G84</f>
        <v/>
      </c>
      <c r="D486" s="176">
        <f>'ACTIVIDAD 5'!I84</f>
        <v>0</v>
      </c>
      <c r="E486" s="174" t="str">
        <f>'ACTIVIDAD 5'!J84</f>
        <v/>
      </c>
    </row>
    <row r="487" spans="2:5" x14ac:dyDescent="0.25">
      <c r="B487" s="160" t="s">
        <v>645</v>
      </c>
      <c r="C487" s="173" t="str">
        <f>'ACTIVIDAD 5'!G85</f>
        <v/>
      </c>
      <c r="D487" s="176">
        <f>'ACTIVIDAD 5'!I85</f>
        <v>0</v>
      </c>
      <c r="E487" s="174" t="str">
        <f>'ACTIVIDAD 5'!J85</f>
        <v/>
      </c>
    </row>
    <row r="488" spans="2:5" x14ac:dyDescent="0.25">
      <c r="B488" s="160" t="s">
        <v>646</v>
      </c>
      <c r="C488" s="173" t="str">
        <f>'ACTIVIDAD 5'!G86</f>
        <v/>
      </c>
      <c r="D488" s="176">
        <f>'ACTIVIDAD 5'!I86</f>
        <v>0</v>
      </c>
      <c r="E488" s="174" t="str">
        <f>'ACTIVIDAD 5'!J86</f>
        <v/>
      </c>
    </row>
    <row r="489" spans="2:5" x14ac:dyDescent="0.25">
      <c r="B489" s="160" t="s">
        <v>647</v>
      </c>
      <c r="C489" s="173" t="str">
        <f>'ACTIVIDAD 5'!G87</f>
        <v/>
      </c>
      <c r="D489" s="176">
        <f>'ACTIVIDAD 5'!I87</f>
        <v>0</v>
      </c>
      <c r="E489" s="174" t="str">
        <f>'ACTIVIDAD 5'!J87</f>
        <v/>
      </c>
    </row>
    <row r="490" spans="2:5" x14ac:dyDescent="0.25">
      <c r="B490" s="160" t="s">
        <v>648</v>
      </c>
      <c r="C490" s="173" t="str">
        <f>'ACTIVIDAD 5'!G104</f>
        <v/>
      </c>
      <c r="D490" s="176">
        <f>'ACTIVIDAD 5'!I104</f>
        <v>0</v>
      </c>
      <c r="E490" s="174" t="str">
        <f>'ACTIVIDAD 5'!J104</f>
        <v/>
      </c>
    </row>
    <row r="491" spans="2:5" x14ac:dyDescent="0.25">
      <c r="B491" s="160" t="s">
        <v>649</v>
      </c>
      <c r="C491" s="173" t="str">
        <f>'ACTIVIDAD 5'!G105</f>
        <v/>
      </c>
      <c r="D491" s="176">
        <f>'ACTIVIDAD 5'!I105</f>
        <v>0</v>
      </c>
      <c r="E491" s="174" t="str">
        <f>'ACTIVIDAD 5'!J105</f>
        <v/>
      </c>
    </row>
    <row r="492" spans="2:5" x14ac:dyDescent="0.25">
      <c r="B492" s="160" t="s">
        <v>650</v>
      </c>
      <c r="C492" s="173" t="str">
        <f>'ACTIVIDAD 5'!G106</f>
        <v/>
      </c>
      <c r="D492" s="176">
        <f>'ACTIVIDAD 5'!I106</f>
        <v>0</v>
      </c>
      <c r="E492" s="174" t="str">
        <f>'ACTIVIDAD 5'!J106</f>
        <v/>
      </c>
    </row>
    <row r="493" spans="2:5" x14ac:dyDescent="0.25">
      <c r="B493" s="160" t="s">
        <v>651</v>
      </c>
      <c r="C493" s="173" t="str">
        <f>'ACTIVIDAD 5'!G107</f>
        <v/>
      </c>
      <c r="D493" s="176">
        <f>'ACTIVIDAD 5'!I107</f>
        <v>0</v>
      </c>
      <c r="E493" s="174" t="str">
        <f>'ACTIVIDAD 5'!J107</f>
        <v/>
      </c>
    </row>
    <row r="494" spans="2:5" x14ac:dyDescent="0.25">
      <c r="B494" s="160" t="s">
        <v>652</v>
      </c>
      <c r="C494" s="173" t="str">
        <f>'ACTIVIDAD 5'!G108</f>
        <v/>
      </c>
      <c r="D494" s="176">
        <f>'ACTIVIDAD 5'!I108</f>
        <v>0</v>
      </c>
      <c r="E494" s="174" t="str">
        <f>'ACTIVIDAD 5'!J108</f>
        <v/>
      </c>
    </row>
    <row r="495" spans="2:5" x14ac:dyDescent="0.25">
      <c r="B495" s="160" t="s">
        <v>653</v>
      </c>
      <c r="C495" s="173" t="str">
        <f>'ACTIVIDAD 5'!G109</f>
        <v/>
      </c>
      <c r="D495" s="176">
        <f>'ACTIVIDAD 5'!I109</f>
        <v>0</v>
      </c>
      <c r="E495" s="174" t="str">
        <f>'ACTIVIDAD 5'!J109</f>
        <v/>
      </c>
    </row>
    <row r="496" spans="2:5" x14ac:dyDescent="0.25">
      <c r="B496" s="160" t="s">
        <v>654</v>
      </c>
      <c r="C496" s="173" t="str">
        <f>'ACTIVIDAD 5'!G110</f>
        <v/>
      </c>
      <c r="D496" s="176">
        <f>'ACTIVIDAD 5'!I110</f>
        <v>0</v>
      </c>
      <c r="E496" s="174" t="str">
        <f>'ACTIVIDAD 5'!J110</f>
        <v/>
      </c>
    </row>
    <row r="497" spans="2:5" x14ac:dyDescent="0.25">
      <c r="B497" s="160" t="s">
        <v>655</v>
      </c>
      <c r="C497" s="173" t="str">
        <f>'ACTIVIDAD 5'!G111</f>
        <v/>
      </c>
      <c r="D497" s="176">
        <f>'ACTIVIDAD 5'!I111</f>
        <v>0</v>
      </c>
      <c r="E497" s="174" t="str">
        <f>'ACTIVIDAD 5'!J111</f>
        <v/>
      </c>
    </row>
    <row r="498" spans="2:5" x14ac:dyDescent="0.25">
      <c r="B498" s="160" t="s">
        <v>656</v>
      </c>
      <c r="C498" s="173" t="str">
        <f>'ACTIVIDAD 5'!G112</f>
        <v/>
      </c>
      <c r="D498" s="176">
        <f>'ACTIVIDAD 5'!I112</f>
        <v>0</v>
      </c>
      <c r="E498" s="174" t="str">
        <f>'ACTIVIDAD 5'!J112</f>
        <v/>
      </c>
    </row>
    <row r="499" spans="2:5" x14ac:dyDescent="0.25">
      <c r="B499" s="160" t="s">
        <v>657</v>
      </c>
      <c r="C499" s="173" t="str">
        <f>'ACTIVIDAD 5'!G113</f>
        <v/>
      </c>
      <c r="D499" s="176">
        <f>'ACTIVIDAD 5'!I113</f>
        <v>0</v>
      </c>
      <c r="E499" s="174" t="str">
        <f>'ACTIVIDAD 5'!J113</f>
        <v/>
      </c>
    </row>
    <row r="500" spans="2:5" x14ac:dyDescent="0.25">
      <c r="B500" s="160" t="s">
        <v>658</v>
      </c>
      <c r="C500" s="173" t="str">
        <f>'ACTIVIDAD 5'!G138</f>
        <v/>
      </c>
      <c r="D500" s="176">
        <f>'ACTIVIDAD 5'!I138</f>
        <v>0</v>
      </c>
      <c r="E500" s="174" t="str">
        <f>'ACTIVIDAD 5'!J138</f>
        <v/>
      </c>
    </row>
    <row r="501" spans="2:5" x14ac:dyDescent="0.25">
      <c r="B501" s="160" t="s">
        <v>659</v>
      </c>
      <c r="C501" s="173" t="str">
        <f>'ACTIVIDAD 5'!G139</f>
        <v/>
      </c>
      <c r="D501" s="176">
        <f>'ACTIVIDAD 5'!I139</f>
        <v>0</v>
      </c>
      <c r="E501" s="174" t="str">
        <f>'ACTIVIDAD 5'!J139</f>
        <v/>
      </c>
    </row>
    <row r="502" spans="2:5" x14ac:dyDescent="0.25">
      <c r="B502" s="160" t="s">
        <v>660</v>
      </c>
      <c r="C502" s="173" t="str">
        <f>'ACTIVIDAD 5'!G140</f>
        <v/>
      </c>
      <c r="D502" s="176">
        <f>'ACTIVIDAD 5'!I140</f>
        <v>0</v>
      </c>
      <c r="E502" s="174" t="str">
        <f>'ACTIVIDAD 5'!J140</f>
        <v/>
      </c>
    </row>
    <row r="503" spans="2:5" x14ac:dyDescent="0.25">
      <c r="B503" s="160" t="s">
        <v>661</v>
      </c>
      <c r="C503" s="173" t="str">
        <f>'ACTIVIDAD 5'!G141</f>
        <v/>
      </c>
      <c r="D503" s="176">
        <f>'ACTIVIDAD 5'!I141</f>
        <v>0</v>
      </c>
      <c r="E503" s="174" t="str">
        <f>'ACTIVIDAD 5'!J141</f>
        <v/>
      </c>
    </row>
    <row r="504" spans="2:5" x14ac:dyDescent="0.25">
      <c r="B504" s="160" t="s">
        <v>662</v>
      </c>
      <c r="C504" s="173" t="str">
        <f>'ACTIVIDAD 5'!G142</f>
        <v/>
      </c>
      <c r="D504" s="176">
        <f>'ACTIVIDAD 5'!I142</f>
        <v>0</v>
      </c>
      <c r="E504" s="174" t="str">
        <f>'ACTIVIDAD 5'!J142</f>
        <v/>
      </c>
    </row>
    <row r="505" spans="2:5" x14ac:dyDescent="0.25">
      <c r="B505" s="160" t="s">
        <v>663</v>
      </c>
      <c r="C505" s="173" t="str">
        <f>'ACTIVIDAD 5'!G143</f>
        <v/>
      </c>
      <c r="D505" s="176">
        <f>'ACTIVIDAD 5'!I143</f>
        <v>0</v>
      </c>
      <c r="E505" s="174" t="str">
        <f>'ACTIVIDAD 5'!J143</f>
        <v/>
      </c>
    </row>
    <row r="506" spans="2:5" x14ac:dyDescent="0.25">
      <c r="B506" s="160" t="s">
        <v>664</v>
      </c>
      <c r="C506" s="173" t="str">
        <f>'ACTIVIDAD 5'!G144</f>
        <v/>
      </c>
      <c r="D506" s="176">
        <f>'ACTIVIDAD 5'!I144</f>
        <v>0</v>
      </c>
      <c r="E506" s="174" t="str">
        <f>'ACTIVIDAD 5'!J144</f>
        <v/>
      </c>
    </row>
    <row r="507" spans="2:5" x14ac:dyDescent="0.25">
      <c r="B507" s="160" t="s">
        <v>665</v>
      </c>
      <c r="C507" s="173" t="str">
        <f>'ACTIVIDAD 5'!G145</f>
        <v/>
      </c>
      <c r="D507" s="176">
        <f>'ACTIVIDAD 5'!I145</f>
        <v>0</v>
      </c>
      <c r="E507" s="174" t="str">
        <f>'ACTIVIDAD 5'!J145</f>
        <v/>
      </c>
    </row>
    <row r="508" spans="2:5" x14ac:dyDescent="0.25">
      <c r="B508" s="160" t="s">
        <v>666</v>
      </c>
      <c r="C508" s="173" t="str">
        <f>'ACTIVIDAD 5'!G146</f>
        <v/>
      </c>
      <c r="D508" s="176">
        <f>'ACTIVIDAD 5'!I146</f>
        <v>0</v>
      </c>
      <c r="E508" s="174" t="str">
        <f>'ACTIVIDAD 5'!J146</f>
        <v/>
      </c>
    </row>
    <row r="509" spans="2:5" x14ac:dyDescent="0.25">
      <c r="B509" s="160" t="s">
        <v>667</v>
      </c>
      <c r="C509" s="173" t="str">
        <f>'ACTIVIDAD 5'!G147</f>
        <v/>
      </c>
      <c r="D509" s="176">
        <f>'ACTIVIDAD 5'!I147</f>
        <v>0</v>
      </c>
      <c r="E509" s="174" t="str">
        <f>'ACTIVIDAD 5'!J147</f>
        <v/>
      </c>
    </row>
    <row r="510" spans="2:5" x14ac:dyDescent="0.25">
      <c r="B510" s="160" t="s">
        <v>668</v>
      </c>
      <c r="C510" s="173" t="str">
        <f>'ACTIVIDAD 5'!G164</f>
        <v/>
      </c>
      <c r="D510" s="176">
        <f>'ACTIVIDAD 5'!I164</f>
        <v>0</v>
      </c>
      <c r="E510" s="174" t="str">
        <f>'ACTIVIDAD 5'!J164</f>
        <v/>
      </c>
    </row>
    <row r="511" spans="2:5" x14ac:dyDescent="0.25">
      <c r="B511" s="160" t="s">
        <v>669</v>
      </c>
      <c r="C511" s="173" t="str">
        <f>'ACTIVIDAD 5'!G165</f>
        <v/>
      </c>
      <c r="D511" s="176">
        <f>'ACTIVIDAD 5'!I165</f>
        <v>0</v>
      </c>
      <c r="E511" s="174" t="str">
        <f>'ACTIVIDAD 5'!J165</f>
        <v/>
      </c>
    </row>
    <row r="512" spans="2:5" x14ac:dyDescent="0.25">
      <c r="B512" s="160" t="s">
        <v>670</v>
      </c>
      <c r="C512" s="173" t="str">
        <f>'ACTIVIDAD 5'!G166</f>
        <v/>
      </c>
      <c r="D512" s="176">
        <f>'ACTIVIDAD 5'!I166</f>
        <v>0</v>
      </c>
      <c r="E512" s="174" t="str">
        <f>'ACTIVIDAD 5'!J166</f>
        <v/>
      </c>
    </row>
    <row r="513" spans="2:5" x14ac:dyDescent="0.25">
      <c r="B513" s="160" t="s">
        <v>671</v>
      </c>
      <c r="C513" s="173" t="str">
        <f>'ACTIVIDAD 5'!G167</f>
        <v/>
      </c>
      <c r="D513" s="176">
        <f>'ACTIVIDAD 5'!I167</f>
        <v>0</v>
      </c>
      <c r="E513" s="174" t="str">
        <f>'ACTIVIDAD 5'!J167</f>
        <v/>
      </c>
    </row>
    <row r="514" spans="2:5" x14ac:dyDescent="0.25">
      <c r="B514" s="160" t="s">
        <v>672</v>
      </c>
      <c r="C514" s="173" t="str">
        <f>'ACTIVIDAD 5'!G168</f>
        <v/>
      </c>
      <c r="D514" s="176">
        <f>'ACTIVIDAD 5'!I168</f>
        <v>0</v>
      </c>
      <c r="E514" s="174" t="str">
        <f>'ACTIVIDAD 5'!J168</f>
        <v/>
      </c>
    </row>
    <row r="515" spans="2:5" x14ac:dyDescent="0.25">
      <c r="B515" s="160" t="s">
        <v>673</v>
      </c>
      <c r="C515" s="173" t="str">
        <f>'ACTIVIDAD 5'!G169</f>
        <v/>
      </c>
      <c r="D515" s="176">
        <f>'ACTIVIDAD 5'!I169</f>
        <v>0</v>
      </c>
      <c r="E515" s="174" t="str">
        <f>'ACTIVIDAD 5'!J169</f>
        <v/>
      </c>
    </row>
    <row r="516" spans="2:5" x14ac:dyDescent="0.25">
      <c r="B516" s="160" t="s">
        <v>674</v>
      </c>
      <c r="C516" s="173" t="str">
        <f>'ACTIVIDAD 5'!G170</f>
        <v/>
      </c>
      <c r="D516" s="176">
        <f>'ACTIVIDAD 5'!I170</f>
        <v>0</v>
      </c>
      <c r="E516" s="174" t="str">
        <f>'ACTIVIDAD 5'!J170</f>
        <v/>
      </c>
    </row>
    <row r="517" spans="2:5" x14ac:dyDescent="0.25">
      <c r="B517" s="160" t="s">
        <v>675</v>
      </c>
      <c r="C517" s="173" t="str">
        <f>'ACTIVIDAD 5'!G171</f>
        <v/>
      </c>
      <c r="D517" s="176">
        <f>'ACTIVIDAD 5'!I171</f>
        <v>0</v>
      </c>
      <c r="E517" s="174" t="str">
        <f>'ACTIVIDAD 5'!J171</f>
        <v/>
      </c>
    </row>
    <row r="518" spans="2:5" x14ac:dyDescent="0.25">
      <c r="B518" s="160" t="s">
        <v>676</v>
      </c>
      <c r="C518" s="173" t="str">
        <f>'ACTIVIDAD 5'!G172</f>
        <v/>
      </c>
      <c r="D518" s="176">
        <f>'ACTIVIDAD 5'!I172</f>
        <v>0</v>
      </c>
      <c r="E518" s="174" t="str">
        <f>'ACTIVIDAD 5'!J172</f>
        <v/>
      </c>
    </row>
    <row r="519" spans="2:5" x14ac:dyDescent="0.25">
      <c r="B519" s="160" t="s">
        <v>677</v>
      </c>
      <c r="C519" s="173" t="str">
        <f>'ACTIVIDAD 5'!G173</f>
        <v/>
      </c>
      <c r="D519" s="176">
        <f>'ACTIVIDAD 5'!I173</f>
        <v>0</v>
      </c>
      <c r="E519" s="174" t="str">
        <f>'ACTIVIDAD 5'!J173</f>
        <v/>
      </c>
    </row>
    <row r="520" spans="2:5" x14ac:dyDescent="0.25">
      <c r="B520" s="160" t="s">
        <v>678</v>
      </c>
      <c r="C520" s="173" t="str">
        <f>'ACTIVIDAD 6'!G49</f>
        <v/>
      </c>
      <c r="D520" s="176">
        <f>'ACTIVIDAD 6'!I49</f>
        <v>0</v>
      </c>
      <c r="E520" s="174" t="str">
        <f>'ACTIVIDAD 6'!J49</f>
        <v/>
      </c>
    </row>
    <row r="521" spans="2:5" x14ac:dyDescent="0.25">
      <c r="B521" s="160" t="s">
        <v>679</v>
      </c>
      <c r="C521" s="173" t="str">
        <f>'ACTIVIDAD 6'!G50</f>
        <v/>
      </c>
      <c r="D521" s="176">
        <f>'ACTIVIDAD 6'!I50</f>
        <v>0</v>
      </c>
      <c r="E521" s="174" t="str">
        <f>'ACTIVIDAD 6'!J50</f>
        <v/>
      </c>
    </row>
    <row r="522" spans="2:5" x14ac:dyDescent="0.25">
      <c r="B522" s="160" t="s">
        <v>680</v>
      </c>
      <c r="C522" s="173" t="str">
        <f>'ACTIVIDAD 6'!G51</f>
        <v/>
      </c>
      <c r="D522" s="176">
        <f>'ACTIVIDAD 6'!I51</f>
        <v>0</v>
      </c>
      <c r="E522" s="174" t="str">
        <f>'ACTIVIDAD 6'!J51</f>
        <v/>
      </c>
    </row>
    <row r="523" spans="2:5" x14ac:dyDescent="0.25">
      <c r="B523" s="160" t="s">
        <v>681</v>
      </c>
      <c r="C523" s="173" t="str">
        <f>'ACTIVIDAD 6'!G52</f>
        <v/>
      </c>
      <c r="D523" s="176">
        <f>'ACTIVIDAD 6'!I52</f>
        <v>0</v>
      </c>
      <c r="E523" s="174" t="str">
        <f>'ACTIVIDAD 6'!J52</f>
        <v/>
      </c>
    </row>
    <row r="524" spans="2:5" x14ac:dyDescent="0.25">
      <c r="B524" s="160" t="s">
        <v>682</v>
      </c>
      <c r="C524" s="173" t="str">
        <f>'ACTIVIDAD 6'!G53</f>
        <v/>
      </c>
      <c r="D524" s="176">
        <f>'ACTIVIDAD 6'!I53</f>
        <v>0</v>
      </c>
      <c r="E524" s="174" t="str">
        <f>'ACTIVIDAD 6'!J53</f>
        <v/>
      </c>
    </row>
    <row r="525" spans="2:5" x14ac:dyDescent="0.25">
      <c r="B525" s="160" t="s">
        <v>683</v>
      </c>
      <c r="C525" s="173" t="str">
        <f>'ACTIVIDAD 6'!G54</f>
        <v/>
      </c>
      <c r="D525" s="176">
        <f>'ACTIVIDAD 6'!I54</f>
        <v>0</v>
      </c>
      <c r="E525" s="174" t="str">
        <f>'ACTIVIDAD 6'!J54</f>
        <v/>
      </c>
    </row>
    <row r="526" spans="2:5" x14ac:dyDescent="0.25">
      <c r="B526" s="160" t="s">
        <v>684</v>
      </c>
      <c r="C526" s="173" t="str">
        <f>'ACTIVIDAD 6'!G55</f>
        <v/>
      </c>
      <c r="D526" s="176">
        <f>'ACTIVIDAD 6'!I55</f>
        <v>0</v>
      </c>
      <c r="E526" s="174" t="str">
        <f>'ACTIVIDAD 6'!J55</f>
        <v/>
      </c>
    </row>
    <row r="527" spans="2:5" x14ac:dyDescent="0.25">
      <c r="B527" s="160" t="s">
        <v>685</v>
      </c>
      <c r="C527" s="173" t="str">
        <f>'ACTIVIDAD 6'!G56</f>
        <v/>
      </c>
      <c r="D527" s="176">
        <f>'ACTIVIDAD 6'!I56</f>
        <v>0</v>
      </c>
      <c r="E527" s="174" t="str">
        <f>'ACTIVIDAD 6'!J56</f>
        <v/>
      </c>
    </row>
    <row r="528" spans="2:5" x14ac:dyDescent="0.25">
      <c r="B528" s="160" t="s">
        <v>686</v>
      </c>
      <c r="C528" s="173" t="str">
        <f>'ACTIVIDAD 6'!G57</f>
        <v/>
      </c>
      <c r="D528" s="176">
        <f>'ACTIVIDAD 6'!I57</f>
        <v>0</v>
      </c>
      <c r="E528" s="174" t="str">
        <f>'ACTIVIDAD 6'!J57</f>
        <v/>
      </c>
    </row>
    <row r="529" spans="2:5" x14ac:dyDescent="0.25">
      <c r="B529" s="160" t="s">
        <v>687</v>
      </c>
      <c r="C529" s="173" t="str">
        <f>'ACTIVIDAD 6'!G58</f>
        <v/>
      </c>
      <c r="D529" s="176">
        <f>'ACTIVIDAD 6'!I58</f>
        <v>0</v>
      </c>
      <c r="E529" s="174" t="str">
        <f>'ACTIVIDAD 6'!J58</f>
        <v/>
      </c>
    </row>
    <row r="530" spans="2:5" x14ac:dyDescent="0.25">
      <c r="B530" s="160" t="s">
        <v>688</v>
      </c>
      <c r="C530" s="173" t="str">
        <f>'ACTIVIDAD 6'!G78</f>
        <v/>
      </c>
      <c r="D530" s="176">
        <f>'ACTIVIDAD 6'!I78</f>
        <v>0</v>
      </c>
      <c r="E530" s="174" t="str">
        <f>'ACTIVIDAD 6'!J78</f>
        <v/>
      </c>
    </row>
    <row r="531" spans="2:5" x14ac:dyDescent="0.25">
      <c r="B531" s="160" t="s">
        <v>689</v>
      </c>
      <c r="C531" s="173" t="str">
        <f>'ACTIVIDAD 6'!G79</f>
        <v/>
      </c>
      <c r="D531" s="176">
        <f>'ACTIVIDAD 6'!I79</f>
        <v>0</v>
      </c>
      <c r="E531" s="174" t="str">
        <f>'ACTIVIDAD 6'!J79</f>
        <v/>
      </c>
    </row>
    <row r="532" spans="2:5" x14ac:dyDescent="0.25">
      <c r="B532" s="160" t="s">
        <v>690</v>
      </c>
      <c r="C532" s="173" t="str">
        <f>'ACTIVIDAD 6'!G80</f>
        <v/>
      </c>
      <c r="D532" s="176">
        <f>'ACTIVIDAD 6'!I80</f>
        <v>0</v>
      </c>
      <c r="E532" s="174" t="str">
        <f>'ACTIVIDAD 6'!J80</f>
        <v/>
      </c>
    </row>
    <row r="533" spans="2:5" x14ac:dyDescent="0.25">
      <c r="B533" s="160" t="s">
        <v>691</v>
      </c>
      <c r="C533" s="173" t="str">
        <f>'ACTIVIDAD 6'!G81</f>
        <v/>
      </c>
      <c r="D533" s="176">
        <f>'ACTIVIDAD 6'!I81</f>
        <v>0</v>
      </c>
      <c r="E533" s="174" t="str">
        <f>'ACTIVIDAD 6'!J81</f>
        <v/>
      </c>
    </row>
    <row r="534" spans="2:5" x14ac:dyDescent="0.25">
      <c r="B534" s="160" t="s">
        <v>692</v>
      </c>
      <c r="C534" s="173" t="str">
        <f>'ACTIVIDAD 6'!G82</f>
        <v/>
      </c>
      <c r="D534" s="176">
        <f>'ACTIVIDAD 6'!I82</f>
        <v>0</v>
      </c>
      <c r="E534" s="174" t="str">
        <f>'ACTIVIDAD 6'!J82</f>
        <v/>
      </c>
    </row>
    <row r="535" spans="2:5" x14ac:dyDescent="0.25">
      <c r="B535" s="160" t="s">
        <v>693</v>
      </c>
      <c r="C535" s="173" t="str">
        <f>'ACTIVIDAD 6'!G83</f>
        <v/>
      </c>
      <c r="D535" s="176">
        <f>'ACTIVIDAD 6'!I83</f>
        <v>0</v>
      </c>
      <c r="E535" s="174" t="str">
        <f>'ACTIVIDAD 6'!J83</f>
        <v/>
      </c>
    </row>
    <row r="536" spans="2:5" x14ac:dyDescent="0.25">
      <c r="B536" s="160" t="s">
        <v>694</v>
      </c>
      <c r="C536" s="173" t="str">
        <f>'ACTIVIDAD 6'!G84</f>
        <v/>
      </c>
      <c r="D536" s="176">
        <f>'ACTIVIDAD 6'!I84</f>
        <v>0</v>
      </c>
      <c r="E536" s="174" t="str">
        <f>'ACTIVIDAD 6'!J84</f>
        <v/>
      </c>
    </row>
    <row r="537" spans="2:5" x14ac:dyDescent="0.25">
      <c r="B537" s="160" t="s">
        <v>695</v>
      </c>
      <c r="C537" s="173" t="str">
        <f>'ACTIVIDAD 6'!G85</f>
        <v/>
      </c>
      <c r="D537" s="176">
        <f>'ACTIVIDAD 6'!I85</f>
        <v>0</v>
      </c>
      <c r="E537" s="174" t="str">
        <f>'ACTIVIDAD 6'!J85</f>
        <v/>
      </c>
    </row>
    <row r="538" spans="2:5" x14ac:dyDescent="0.25">
      <c r="B538" s="160" t="s">
        <v>696</v>
      </c>
      <c r="C538" s="173" t="str">
        <f>'ACTIVIDAD 6'!G86</f>
        <v/>
      </c>
      <c r="D538" s="176">
        <f>'ACTIVIDAD 6'!I86</f>
        <v>0</v>
      </c>
      <c r="E538" s="174" t="str">
        <f>'ACTIVIDAD 6'!J86</f>
        <v/>
      </c>
    </row>
    <row r="539" spans="2:5" x14ac:dyDescent="0.25">
      <c r="B539" s="160" t="s">
        <v>697</v>
      </c>
      <c r="C539" s="173" t="str">
        <f>'ACTIVIDAD 6'!G87</f>
        <v/>
      </c>
      <c r="D539" s="176">
        <f>'ACTIVIDAD 6'!I87</f>
        <v>0</v>
      </c>
      <c r="E539" s="174" t="str">
        <f>'ACTIVIDAD 6'!J87</f>
        <v/>
      </c>
    </row>
    <row r="540" spans="2:5" x14ac:dyDescent="0.25">
      <c r="B540" s="160" t="s">
        <v>698</v>
      </c>
      <c r="C540" s="173" t="str">
        <f>'ACTIVIDAD 6'!G104</f>
        <v/>
      </c>
      <c r="D540" s="176">
        <f>'ACTIVIDAD 6'!I104</f>
        <v>0</v>
      </c>
      <c r="E540" s="174" t="str">
        <f>'ACTIVIDAD 6'!J104</f>
        <v/>
      </c>
    </row>
    <row r="541" spans="2:5" x14ac:dyDescent="0.25">
      <c r="B541" s="160" t="s">
        <v>699</v>
      </c>
      <c r="C541" s="173" t="str">
        <f>'ACTIVIDAD 6'!G105</f>
        <v/>
      </c>
      <c r="D541" s="176">
        <f>'ACTIVIDAD 6'!I105</f>
        <v>0</v>
      </c>
      <c r="E541" s="174" t="str">
        <f>'ACTIVIDAD 6'!J105</f>
        <v/>
      </c>
    </row>
    <row r="542" spans="2:5" x14ac:dyDescent="0.25">
      <c r="B542" s="160" t="s">
        <v>700</v>
      </c>
      <c r="C542" s="173" t="str">
        <f>'ACTIVIDAD 6'!G106</f>
        <v/>
      </c>
      <c r="D542" s="176">
        <f>'ACTIVIDAD 6'!I106</f>
        <v>0</v>
      </c>
      <c r="E542" s="174" t="str">
        <f>'ACTIVIDAD 6'!J106</f>
        <v/>
      </c>
    </row>
    <row r="543" spans="2:5" x14ac:dyDescent="0.25">
      <c r="B543" s="160" t="s">
        <v>701</v>
      </c>
      <c r="C543" s="173" t="str">
        <f>'ACTIVIDAD 6'!G107</f>
        <v/>
      </c>
      <c r="D543" s="176">
        <f>'ACTIVIDAD 6'!I107</f>
        <v>0</v>
      </c>
      <c r="E543" s="174" t="str">
        <f>'ACTIVIDAD 6'!J107</f>
        <v/>
      </c>
    </row>
    <row r="544" spans="2:5" x14ac:dyDescent="0.25">
      <c r="B544" s="160" t="s">
        <v>702</v>
      </c>
      <c r="C544" s="173" t="str">
        <f>'ACTIVIDAD 6'!G108</f>
        <v/>
      </c>
      <c r="D544" s="176">
        <f>'ACTIVIDAD 6'!I108</f>
        <v>0</v>
      </c>
      <c r="E544" s="174" t="str">
        <f>'ACTIVIDAD 6'!J108</f>
        <v/>
      </c>
    </row>
    <row r="545" spans="2:5" x14ac:dyDescent="0.25">
      <c r="B545" s="160" t="s">
        <v>703</v>
      </c>
      <c r="C545" s="173" t="str">
        <f>'ACTIVIDAD 6'!G109</f>
        <v/>
      </c>
      <c r="D545" s="176">
        <f>'ACTIVIDAD 6'!I109</f>
        <v>0</v>
      </c>
      <c r="E545" s="174" t="str">
        <f>'ACTIVIDAD 6'!J109</f>
        <v/>
      </c>
    </row>
    <row r="546" spans="2:5" x14ac:dyDescent="0.25">
      <c r="B546" s="160" t="s">
        <v>704</v>
      </c>
      <c r="C546" s="173" t="str">
        <f>'ACTIVIDAD 6'!G110</f>
        <v/>
      </c>
      <c r="D546" s="176">
        <f>'ACTIVIDAD 6'!I110</f>
        <v>0</v>
      </c>
      <c r="E546" s="174" t="str">
        <f>'ACTIVIDAD 6'!J110</f>
        <v/>
      </c>
    </row>
    <row r="547" spans="2:5" x14ac:dyDescent="0.25">
      <c r="B547" s="160" t="s">
        <v>705</v>
      </c>
      <c r="C547" s="173" t="str">
        <f>'ACTIVIDAD 6'!G111</f>
        <v/>
      </c>
      <c r="D547" s="176">
        <f>'ACTIVIDAD 6'!I111</f>
        <v>0</v>
      </c>
      <c r="E547" s="174" t="str">
        <f>'ACTIVIDAD 6'!J111</f>
        <v/>
      </c>
    </row>
    <row r="548" spans="2:5" x14ac:dyDescent="0.25">
      <c r="B548" s="160" t="s">
        <v>706</v>
      </c>
      <c r="C548" s="173" t="str">
        <f>'ACTIVIDAD 6'!G112</f>
        <v/>
      </c>
      <c r="D548" s="176">
        <f>'ACTIVIDAD 6'!I112</f>
        <v>0</v>
      </c>
      <c r="E548" s="174" t="str">
        <f>'ACTIVIDAD 6'!J112</f>
        <v/>
      </c>
    </row>
    <row r="549" spans="2:5" x14ac:dyDescent="0.25">
      <c r="B549" s="160" t="s">
        <v>707</v>
      </c>
      <c r="C549" s="173" t="str">
        <f>'ACTIVIDAD 6'!G113</f>
        <v/>
      </c>
      <c r="D549" s="176">
        <f>'ACTIVIDAD 6'!I113</f>
        <v>0</v>
      </c>
      <c r="E549" s="174" t="str">
        <f>'ACTIVIDAD 6'!J113</f>
        <v/>
      </c>
    </row>
    <row r="550" spans="2:5" x14ac:dyDescent="0.25">
      <c r="B550" s="160" t="s">
        <v>708</v>
      </c>
      <c r="C550" s="173" t="str">
        <f>'ACTIVIDAD 6'!G138</f>
        <v/>
      </c>
      <c r="D550" s="176">
        <f>'ACTIVIDAD 6'!I138</f>
        <v>0</v>
      </c>
      <c r="E550" s="174" t="str">
        <f>'ACTIVIDAD 6'!J138</f>
        <v/>
      </c>
    </row>
    <row r="551" spans="2:5" x14ac:dyDescent="0.25">
      <c r="B551" s="160" t="s">
        <v>709</v>
      </c>
      <c r="C551" s="173" t="str">
        <f>'ACTIVIDAD 6'!G139</f>
        <v/>
      </c>
      <c r="D551" s="176">
        <f>'ACTIVIDAD 6'!I139</f>
        <v>0</v>
      </c>
      <c r="E551" s="174" t="str">
        <f>'ACTIVIDAD 6'!J139</f>
        <v/>
      </c>
    </row>
    <row r="552" spans="2:5" x14ac:dyDescent="0.25">
      <c r="B552" s="160" t="s">
        <v>710</v>
      </c>
      <c r="C552" s="173" t="str">
        <f>'ACTIVIDAD 6'!G140</f>
        <v/>
      </c>
      <c r="D552" s="176">
        <f>'ACTIVIDAD 6'!I140</f>
        <v>0</v>
      </c>
      <c r="E552" s="174" t="str">
        <f>'ACTIVIDAD 6'!J140</f>
        <v/>
      </c>
    </row>
    <row r="553" spans="2:5" x14ac:dyDescent="0.25">
      <c r="B553" s="160" t="s">
        <v>711</v>
      </c>
      <c r="C553" s="173" t="str">
        <f>'ACTIVIDAD 6'!G141</f>
        <v/>
      </c>
      <c r="D553" s="176">
        <f>'ACTIVIDAD 6'!I141</f>
        <v>0</v>
      </c>
      <c r="E553" s="174" t="str">
        <f>'ACTIVIDAD 6'!J141</f>
        <v/>
      </c>
    </row>
    <row r="554" spans="2:5" x14ac:dyDescent="0.25">
      <c r="B554" s="160" t="s">
        <v>712</v>
      </c>
      <c r="C554" s="173" t="str">
        <f>'ACTIVIDAD 6'!G142</f>
        <v/>
      </c>
      <c r="D554" s="176">
        <f>'ACTIVIDAD 6'!I142</f>
        <v>0</v>
      </c>
      <c r="E554" s="174" t="str">
        <f>'ACTIVIDAD 6'!J142</f>
        <v/>
      </c>
    </row>
    <row r="555" spans="2:5" x14ac:dyDescent="0.25">
      <c r="B555" s="160" t="s">
        <v>713</v>
      </c>
      <c r="C555" s="173" t="str">
        <f>'ACTIVIDAD 6'!G143</f>
        <v/>
      </c>
      <c r="D555" s="176">
        <f>'ACTIVIDAD 6'!I143</f>
        <v>0</v>
      </c>
      <c r="E555" s="174" t="str">
        <f>'ACTIVIDAD 6'!J143</f>
        <v/>
      </c>
    </row>
    <row r="556" spans="2:5" x14ac:dyDescent="0.25">
      <c r="B556" s="160" t="s">
        <v>714</v>
      </c>
      <c r="C556" s="173" t="str">
        <f>'ACTIVIDAD 6'!G144</f>
        <v/>
      </c>
      <c r="D556" s="176">
        <f>'ACTIVIDAD 6'!I144</f>
        <v>0</v>
      </c>
      <c r="E556" s="174" t="str">
        <f>'ACTIVIDAD 6'!J144</f>
        <v/>
      </c>
    </row>
    <row r="557" spans="2:5" x14ac:dyDescent="0.25">
      <c r="B557" s="160" t="s">
        <v>715</v>
      </c>
      <c r="C557" s="173" t="str">
        <f>'ACTIVIDAD 6'!G145</f>
        <v/>
      </c>
      <c r="D557" s="176">
        <f>'ACTIVIDAD 6'!I145</f>
        <v>0</v>
      </c>
      <c r="E557" s="174" t="str">
        <f>'ACTIVIDAD 6'!J145</f>
        <v/>
      </c>
    </row>
    <row r="558" spans="2:5" x14ac:dyDescent="0.25">
      <c r="B558" s="160" t="s">
        <v>716</v>
      </c>
      <c r="C558" s="173" t="str">
        <f>'ACTIVIDAD 6'!G146</f>
        <v/>
      </c>
      <c r="D558" s="176">
        <f>'ACTIVIDAD 6'!I146</f>
        <v>0</v>
      </c>
      <c r="E558" s="174" t="str">
        <f>'ACTIVIDAD 6'!J146</f>
        <v/>
      </c>
    </row>
    <row r="559" spans="2:5" x14ac:dyDescent="0.25">
      <c r="B559" s="160" t="s">
        <v>717</v>
      </c>
      <c r="C559" s="173" t="str">
        <f>'ACTIVIDAD 6'!G147</f>
        <v/>
      </c>
      <c r="D559" s="176">
        <f>'ACTIVIDAD 6'!I147</f>
        <v>0</v>
      </c>
      <c r="E559" s="174" t="str">
        <f>'ACTIVIDAD 6'!J147</f>
        <v/>
      </c>
    </row>
    <row r="560" spans="2:5" x14ac:dyDescent="0.25">
      <c r="B560" s="160" t="s">
        <v>718</v>
      </c>
      <c r="C560" s="173" t="str">
        <f>'ACTIVIDAD 6'!G164</f>
        <v/>
      </c>
      <c r="D560" s="176">
        <f>'ACTIVIDAD 6'!I164</f>
        <v>0</v>
      </c>
      <c r="E560" s="174" t="str">
        <f>'ACTIVIDAD 6'!J164</f>
        <v/>
      </c>
    </row>
    <row r="561" spans="2:5" x14ac:dyDescent="0.25">
      <c r="B561" s="160" t="s">
        <v>719</v>
      </c>
      <c r="C561" s="173" t="str">
        <f>'ACTIVIDAD 6'!G165</f>
        <v/>
      </c>
      <c r="D561" s="176">
        <f>'ACTIVIDAD 6'!I165</f>
        <v>0</v>
      </c>
      <c r="E561" s="174" t="str">
        <f>'ACTIVIDAD 6'!J165</f>
        <v/>
      </c>
    </row>
    <row r="562" spans="2:5" x14ac:dyDescent="0.25">
      <c r="B562" s="160" t="s">
        <v>720</v>
      </c>
      <c r="C562" s="173" t="str">
        <f>'ACTIVIDAD 6'!G166</f>
        <v/>
      </c>
      <c r="D562" s="176">
        <f>'ACTIVIDAD 6'!I166</f>
        <v>0</v>
      </c>
      <c r="E562" s="174" t="str">
        <f>'ACTIVIDAD 6'!J166</f>
        <v/>
      </c>
    </row>
    <row r="563" spans="2:5" x14ac:dyDescent="0.25">
      <c r="B563" s="160" t="s">
        <v>721</v>
      </c>
      <c r="C563" s="173" t="str">
        <f>'ACTIVIDAD 6'!G167</f>
        <v/>
      </c>
      <c r="D563" s="176">
        <f>'ACTIVIDAD 6'!I167</f>
        <v>0</v>
      </c>
      <c r="E563" s="174" t="str">
        <f>'ACTIVIDAD 6'!J167</f>
        <v/>
      </c>
    </row>
    <row r="564" spans="2:5" x14ac:dyDescent="0.25">
      <c r="B564" s="160" t="s">
        <v>722</v>
      </c>
      <c r="C564" s="173" t="str">
        <f>'ACTIVIDAD 6'!G168</f>
        <v/>
      </c>
      <c r="D564" s="176">
        <f>'ACTIVIDAD 6'!I168</f>
        <v>0</v>
      </c>
      <c r="E564" s="174" t="str">
        <f>'ACTIVIDAD 6'!J168</f>
        <v/>
      </c>
    </row>
    <row r="565" spans="2:5" x14ac:dyDescent="0.25">
      <c r="B565" s="160" t="s">
        <v>723</v>
      </c>
      <c r="C565" s="173" t="str">
        <f>'ACTIVIDAD 6'!G169</f>
        <v/>
      </c>
      <c r="D565" s="176">
        <f>'ACTIVIDAD 6'!I169</f>
        <v>0</v>
      </c>
      <c r="E565" s="174" t="str">
        <f>'ACTIVIDAD 6'!J169</f>
        <v/>
      </c>
    </row>
    <row r="566" spans="2:5" x14ac:dyDescent="0.25">
      <c r="B566" s="160" t="s">
        <v>724</v>
      </c>
      <c r="C566" s="173" t="str">
        <f>'ACTIVIDAD 6'!G170</f>
        <v/>
      </c>
      <c r="D566" s="176">
        <f>'ACTIVIDAD 6'!I170</f>
        <v>0</v>
      </c>
      <c r="E566" s="174" t="str">
        <f>'ACTIVIDAD 6'!J170</f>
        <v/>
      </c>
    </row>
    <row r="567" spans="2:5" x14ac:dyDescent="0.25">
      <c r="B567" s="160" t="s">
        <v>725</v>
      </c>
      <c r="C567" s="173" t="str">
        <f>'ACTIVIDAD 6'!G171</f>
        <v/>
      </c>
      <c r="D567" s="176">
        <f>'ACTIVIDAD 6'!I171</f>
        <v>0</v>
      </c>
      <c r="E567" s="174" t="str">
        <f>'ACTIVIDAD 6'!J171</f>
        <v/>
      </c>
    </row>
    <row r="568" spans="2:5" x14ac:dyDescent="0.25">
      <c r="B568" s="160" t="s">
        <v>726</v>
      </c>
      <c r="C568" s="173" t="str">
        <f>'ACTIVIDAD 6'!G172</f>
        <v/>
      </c>
      <c r="D568" s="176">
        <f>'ACTIVIDAD 6'!I172</f>
        <v>0</v>
      </c>
      <c r="E568" s="174" t="str">
        <f>'ACTIVIDAD 6'!J172</f>
        <v/>
      </c>
    </row>
    <row r="569" spans="2:5" x14ac:dyDescent="0.25">
      <c r="B569" s="160" t="s">
        <v>727</v>
      </c>
      <c r="C569" s="173" t="str">
        <f>'ACTIVIDAD 6'!G173</f>
        <v/>
      </c>
      <c r="D569" s="176">
        <f>'ACTIVIDAD 6'!I173</f>
        <v>0</v>
      </c>
      <c r="E569" s="174" t="str">
        <f>'ACTIVIDAD 6'!J173</f>
        <v/>
      </c>
    </row>
    <row r="570" spans="2:5" x14ac:dyDescent="0.25">
      <c r="B570" s="160" t="s">
        <v>728</v>
      </c>
      <c r="C570" s="173" t="str">
        <f>'ACTIVIDAD 7'!G49</f>
        <v/>
      </c>
      <c r="D570" s="176">
        <f>'ACTIVIDAD 7'!I49</f>
        <v>0</v>
      </c>
      <c r="E570" s="174" t="str">
        <f>'ACTIVIDAD 7'!J49</f>
        <v/>
      </c>
    </row>
    <row r="571" spans="2:5" x14ac:dyDescent="0.25">
      <c r="B571" s="160" t="s">
        <v>729</v>
      </c>
      <c r="C571" s="173" t="str">
        <f>'ACTIVIDAD 7'!G50</f>
        <v/>
      </c>
      <c r="D571" s="176">
        <f>'ACTIVIDAD 7'!I50</f>
        <v>0</v>
      </c>
      <c r="E571" s="174" t="str">
        <f>'ACTIVIDAD 7'!J50</f>
        <v/>
      </c>
    </row>
    <row r="572" spans="2:5" x14ac:dyDescent="0.25">
      <c r="B572" s="160" t="s">
        <v>730</v>
      </c>
      <c r="C572" s="173" t="str">
        <f>'ACTIVIDAD 7'!G51</f>
        <v/>
      </c>
      <c r="D572" s="176">
        <f>'ACTIVIDAD 7'!I51</f>
        <v>0</v>
      </c>
      <c r="E572" s="174" t="str">
        <f>'ACTIVIDAD 7'!J51</f>
        <v/>
      </c>
    </row>
    <row r="573" spans="2:5" x14ac:dyDescent="0.25">
      <c r="B573" s="160" t="s">
        <v>731</v>
      </c>
      <c r="C573" s="173" t="str">
        <f>'ACTIVIDAD 7'!G52</f>
        <v/>
      </c>
      <c r="D573" s="176">
        <f>'ACTIVIDAD 7'!I52</f>
        <v>0</v>
      </c>
      <c r="E573" s="174" t="str">
        <f>'ACTIVIDAD 7'!J52</f>
        <v/>
      </c>
    </row>
    <row r="574" spans="2:5" x14ac:dyDescent="0.25">
      <c r="B574" s="160" t="s">
        <v>732</v>
      </c>
      <c r="C574" s="173" t="str">
        <f>'ACTIVIDAD 7'!G53</f>
        <v/>
      </c>
      <c r="D574" s="176">
        <f>'ACTIVIDAD 7'!I53</f>
        <v>0</v>
      </c>
      <c r="E574" s="174" t="str">
        <f>'ACTIVIDAD 7'!J53</f>
        <v/>
      </c>
    </row>
    <row r="575" spans="2:5" x14ac:dyDescent="0.25">
      <c r="B575" s="160" t="s">
        <v>733</v>
      </c>
      <c r="C575" s="173" t="str">
        <f>'ACTIVIDAD 7'!G54</f>
        <v/>
      </c>
      <c r="D575" s="176">
        <f>'ACTIVIDAD 7'!I54</f>
        <v>0</v>
      </c>
      <c r="E575" s="174" t="str">
        <f>'ACTIVIDAD 7'!J54</f>
        <v/>
      </c>
    </row>
    <row r="576" spans="2:5" x14ac:dyDescent="0.25">
      <c r="B576" s="160" t="s">
        <v>734</v>
      </c>
      <c r="C576" s="173" t="str">
        <f>'ACTIVIDAD 7'!G55</f>
        <v/>
      </c>
      <c r="D576" s="176">
        <f>'ACTIVIDAD 7'!I55</f>
        <v>0</v>
      </c>
      <c r="E576" s="174" t="str">
        <f>'ACTIVIDAD 7'!J55</f>
        <v/>
      </c>
    </row>
    <row r="577" spans="2:5" x14ac:dyDescent="0.25">
      <c r="B577" s="160" t="s">
        <v>735</v>
      </c>
      <c r="C577" s="173" t="str">
        <f>'ACTIVIDAD 7'!G56</f>
        <v/>
      </c>
      <c r="D577" s="176">
        <f>'ACTIVIDAD 7'!I56</f>
        <v>0</v>
      </c>
      <c r="E577" s="174" t="str">
        <f>'ACTIVIDAD 7'!J56</f>
        <v/>
      </c>
    </row>
    <row r="578" spans="2:5" x14ac:dyDescent="0.25">
      <c r="B578" s="160" t="s">
        <v>736</v>
      </c>
      <c r="C578" s="173" t="str">
        <f>'ACTIVIDAD 7'!G57</f>
        <v/>
      </c>
      <c r="D578" s="176">
        <f>'ACTIVIDAD 7'!I57</f>
        <v>0</v>
      </c>
      <c r="E578" s="174" t="str">
        <f>'ACTIVIDAD 7'!J57</f>
        <v/>
      </c>
    </row>
    <row r="579" spans="2:5" x14ac:dyDescent="0.25">
      <c r="B579" s="160" t="s">
        <v>737</v>
      </c>
      <c r="C579" s="173" t="str">
        <f>'ACTIVIDAD 7'!G58</f>
        <v/>
      </c>
      <c r="D579" s="176">
        <f>'ACTIVIDAD 7'!I58</f>
        <v>0</v>
      </c>
      <c r="E579" s="174" t="str">
        <f>'ACTIVIDAD 7'!J58</f>
        <v/>
      </c>
    </row>
    <row r="580" spans="2:5" x14ac:dyDescent="0.25">
      <c r="B580" s="160" t="s">
        <v>738</v>
      </c>
      <c r="C580" s="173" t="str">
        <f>'ACTIVIDAD 7'!G78</f>
        <v/>
      </c>
      <c r="D580" s="176">
        <f>'ACTIVIDAD 7'!I78</f>
        <v>0</v>
      </c>
      <c r="E580" s="174" t="str">
        <f>'ACTIVIDAD 7'!J78</f>
        <v/>
      </c>
    </row>
    <row r="581" spans="2:5" x14ac:dyDescent="0.25">
      <c r="B581" s="160" t="s">
        <v>739</v>
      </c>
      <c r="C581" s="173" t="str">
        <f>'ACTIVIDAD 7'!G79</f>
        <v/>
      </c>
      <c r="D581" s="176">
        <f>'ACTIVIDAD 7'!I79</f>
        <v>0</v>
      </c>
      <c r="E581" s="174" t="str">
        <f>'ACTIVIDAD 7'!J79</f>
        <v/>
      </c>
    </row>
    <row r="582" spans="2:5" x14ac:dyDescent="0.25">
      <c r="B582" s="160" t="s">
        <v>740</v>
      </c>
      <c r="C582" s="173" t="str">
        <f>'ACTIVIDAD 7'!G80</f>
        <v/>
      </c>
      <c r="D582" s="176">
        <f>'ACTIVIDAD 7'!I80</f>
        <v>0</v>
      </c>
      <c r="E582" s="174" t="str">
        <f>'ACTIVIDAD 7'!J80</f>
        <v/>
      </c>
    </row>
    <row r="583" spans="2:5" x14ac:dyDescent="0.25">
      <c r="B583" s="160" t="s">
        <v>741</v>
      </c>
      <c r="C583" s="173" t="str">
        <f>'ACTIVIDAD 7'!G81</f>
        <v/>
      </c>
      <c r="D583" s="176">
        <f>'ACTIVIDAD 7'!I81</f>
        <v>0</v>
      </c>
      <c r="E583" s="174" t="str">
        <f>'ACTIVIDAD 7'!J81</f>
        <v/>
      </c>
    </row>
    <row r="584" spans="2:5" x14ac:dyDescent="0.25">
      <c r="B584" s="160" t="s">
        <v>742</v>
      </c>
      <c r="C584" s="173" t="str">
        <f>'ACTIVIDAD 7'!G82</f>
        <v/>
      </c>
      <c r="D584" s="176">
        <f>'ACTIVIDAD 7'!I82</f>
        <v>0</v>
      </c>
      <c r="E584" s="174" t="str">
        <f>'ACTIVIDAD 7'!J82</f>
        <v/>
      </c>
    </row>
    <row r="585" spans="2:5" x14ac:dyDescent="0.25">
      <c r="B585" s="160" t="s">
        <v>743</v>
      </c>
      <c r="C585" s="173" t="str">
        <f>'ACTIVIDAD 7'!G83</f>
        <v/>
      </c>
      <c r="D585" s="176">
        <f>'ACTIVIDAD 7'!I83</f>
        <v>0</v>
      </c>
      <c r="E585" s="174" t="str">
        <f>'ACTIVIDAD 7'!J83</f>
        <v/>
      </c>
    </row>
    <row r="586" spans="2:5" x14ac:dyDescent="0.25">
      <c r="B586" s="160" t="s">
        <v>744</v>
      </c>
      <c r="C586" s="173" t="str">
        <f>'ACTIVIDAD 7'!G84</f>
        <v/>
      </c>
      <c r="D586" s="176">
        <f>'ACTIVIDAD 7'!I84</f>
        <v>0</v>
      </c>
      <c r="E586" s="174" t="str">
        <f>'ACTIVIDAD 7'!J84</f>
        <v/>
      </c>
    </row>
    <row r="587" spans="2:5" x14ac:dyDescent="0.25">
      <c r="B587" s="160" t="s">
        <v>745</v>
      </c>
      <c r="C587" s="173" t="str">
        <f>'ACTIVIDAD 7'!G85</f>
        <v/>
      </c>
      <c r="D587" s="176">
        <f>'ACTIVIDAD 7'!I85</f>
        <v>0</v>
      </c>
      <c r="E587" s="174" t="str">
        <f>'ACTIVIDAD 7'!J85</f>
        <v/>
      </c>
    </row>
    <row r="588" spans="2:5" x14ac:dyDescent="0.25">
      <c r="B588" s="160" t="s">
        <v>746</v>
      </c>
      <c r="C588" s="173" t="str">
        <f>'ACTIVIDAD 7'!G86</f>
        <v/>
      </c>
      <c r="D588" s="176">
        <f>'ACTIVIDAD 7'!I86</f>
        <v>0</v>
      </c>
      <c r="E588" s="174" t="str">
        <f>'ACTIVIDAD 7'!J86</f>
        <v/>
      </c>
    </row>
    <row r="589" spans="2:5" x14ac:dyDescent="0.25">
      <c r="B589" s="160" t="s">
        <v>747</v>
      </c>
      <c r="C589" s="173" t="str">
        <f>'ACTIVIDAD 7'!G87</f>
        <v/>
      </c>
      <c r="D589" s="176">
        <f>'ACTIVIDAD 7'!I87</f>
        <v>0</v>
      </c>
      <c r="E589" s="174" t="str">
        <f>'ACTIVIDAD 7'!J87</f>
        <v/>
      </c>
    </row>
    <row r="590" spans="2:5" x14ac:dyDescent="0.25">
      <c r="B590" s="160" t="s">
        <v>748</v>
      </c>
      <c r="C590" s="173" t="str">
        <f>'ACTIVIDAD 7'!G104</f>
        <v/>
      </c>
      <c r="D590" s="176">
        <f>'ACTIVIDAD 7'!I104</f>
        <v>0</v>
      </c>
      <c r="E590" s="174" t="str">
        <f>'ACTIVIDAD 7'!J104</f>
        <v/>
      </c>
    </row>
    <row r="591" spans="2:5" x14ac:dyDescent="0.25">
      <c r="B591" s="160" t="s">
        <v>749</v>
      </c>
      <c r="C591" s="173" t="str">
        <f>'ACTIVIDAD 7'!G105</f>
        <v/>
      </c>
      <c r="D591" s="176">
        <f>'ACTIVIDAD 7'!I105</f>
        <v>0</v>
      </c>
      <c r="E591" s="174" t="str">
        <f>'ACTIVIDAD 7'!J105</f>
        <v/>
      </c>
    </row>
    <row r="592" spans="2:5" x14ac:dyDescent="0.25">
      <c r="B592" s="160" t="s">
        <v>750</v>
      </c>
      <c r="C592" s="173" t="str">
        <f>'ACTIVIDAD 7'!G106</f>
        <v/>
      </c>
      <c r="D592" s="176">
        <f>'ACTIVIDAD 7'!I106</f>
        <v>0</v>
      </c>
      <c r="E592" s="174" t="str">
        <f>'ACTIVIDAD 7'!J106</f>
        <v/>
      </c>
    </row>
    <row r="593" spans="2:5" x14ac:dyDescent="0.25">
      <c r="B593" s="160" t="s">
        <v>751</v>
      </c>
      <c r="C593" s="173" t="str">
        <f>'ACTIVIDAD 7'!G107</f>
        <v/>
      </c>
      <c r="D593" s="176">
        <f>'ACTIVIDAD 7'!I107</f>
        <v>0</v>
      </c>
      <c r="E593" s="174" t="str">
        <f>'ACTIVIDAD 7'!J107</f>
        <v/>
      </c>
    </row>
    <row r="594" spans="2:5" x14ac:dyDescent="0.25">
      <c r="B594" s="160" t="s">
        <v>752</v>
      </c>
      <c r="C594" s="173" t="str">
        <f>'ACTIVIDAD 7'!G108</f>
        <v/>
      </c>
      <c r="D594" s="176">
        <f>'ACTIVIDAD 7'!I108</f>
        <v>0</v>
      </c>
      <c r="E594" s="174" t="str">
        <f>'ACTIVIDAD 7'!J108</f>
        <v/>
      </c>
    </row>
    <row r="595" spans="2:5" x14ac:dyDescent="0.25">
      <c r="B595" s="160" t="s">
        <v>753</v>
      </c>
      <c r="C595" s="173" t="str">
        <f>'ACTIVIDAD 7'!G109</f>
        <v/>
      </c>
      <c r="D595" s="176">
        <f>'ACTIVIDAD 7'!I109</f>
        <v>0</v>
      </c>
      <c r="E595" s="174" t="str">
        <f>'ACTIVIDAD 7'!J109</f>
        <v/>
      </c>
    </row>
    <row r="596" spans="2:5" x14ac:dyDescent="0.25">
      <c r="B596" s="160" t="s">
        <v>754</v>
      </c>
      <c r="C596" s="173" t="str">
        <f>'ACTIVIDAD 7'!G110</f>
        <v/>
      </c>
      <c r="D596" s="176">
        <f>'ACTIVIDAD 7'!I110</f>
        <v>0</v>
      </c>
      <c r="E596" s="174" t="str">
        <f>'ACTIVIDAD 7'!J110</f>
        <v/>
      </c>
    </row>
    <row r="597" spans="2:5" x14ac:dyDescent="0.25">
      <c r="B597" s="160" t="s">
        <v>755</v>
      </c>
      <c r="C597" s="173" t="str">
        <f>'ACTIVIDAD 7'!G111</f>
        <v/>
      </c>
      <c r="D597" s="176">
        <f>'ACTIVIDAD 7'!I111</f>
        <v>0</v>
      </c>
      <c r="E597" s="174" t="str">
        <f>'ACTIVIDAD 7'!J111</f>
        <v/>
      </c>
    </row>
    <row r="598" spans="2:5" x14ac:dyDescent="0.25">
      <c r="B598" s="160" t="s">
        <v>756</v>
      </c>
      <c r="C598" s="173" t="str">
        <f>'ACTIVIDAD 7'!G112</f>
        <v/>
      </c>
      <c r="D598" s="176">
        <f>'ACTIVIDAD 7'!I112</f>
        <v>0</v>
      </c>
      <c r="E598" s="174" t="str">
        <f>'ACTIVIDAD 7'!J112</f>
        <v/>
      </c>
    </row>
    <row r="599" spans="2:5" x14ac:dyDescent="0.25">
      <c r="B599" s="160" t="s">
        <v>757</v>
      </c>
      <c r="C599" s="173" t="str">
        <f>'ACTIVIDAD 7'!G113</f>
        <v/>
      </c>
      <c r="D599" s="176">
        <f>'ACTIVIDAD 7'!I113</f>
        <v>0</v>
      </c>
      <c r="E599" s="174" t="str">
        <f>'ACTIVIDAD 7'!J113</f>
        <v/>
      </c>
    </row>
    <row r="600" spans="2:5" x14ac:dyDescent="0.25">
      <c r="B600" s="160" t="s">
        <v>758</v>
      </c>
      <c r="C600" s="173" t="str">
        <f>'ACTIVIDAD 7'!G138</f>
        <v/>
      </c>
      <c r="D600" s="176">
        <f>'ACTIVIDAD 7'!I138</f>
        <v>0</v>
      </c>
      <c r="E600" s="174" t="str">
        <f>'ACTIVIDAD 7'!J138</f>
        <v/>
      </c>
    </row>
    <row r="601" spans="2:5" x14ac:dyDescent="0.25">
      <c r="B601" s="160" t="s">
        <v>759</v>
      </c>
      <c r="C601" s="173" t="str">
        <f>'ACTIVIDAD 7'!G139</f>
        <v/>
      </c>
      <c r="D601" s="176">
        <f>'ACTIVIDAD 7'!I139</f>
        <v>0</v>
      </c>
      <c r="E601" s="174" t="str">
        <f>'ACTIVIDAD 7'!J139</f>
        <v/>
      </c>
    </row>
    <row r="602" spans="2:5" x14ac:dyDescent="0.25">
      <c r="B602" s="160" t="s">
        <v>760</v>
      </c>
      <c r="C602" s="173" t="str">
        <f>'ACTIVIDAD 7'!G140</f>
        <v/>
      </c>
      <c r="D602" s="176">
        <f>'ACTIVIDAD 7'!I140</f>
        <v>0</v>
      </c>
      <c r="E602" s="174" t="str">
        <f>'ACTIVIDAD 7'!J140</f>
        <v/>
      </c>
    </row>
    <row r="603" spans="2:5" x14ac:dyDescent="0.25">
      <c r="B603" s="160" t="s">
        <v>761</v>
      </c>
      <c r="C603" s="173" t="str">
        <f>'ACTIVIDAD 7'!G141</f>
        <v/>
      </c>
      <c r="D603" s="176">
        <f>'ACTIVIDAD 7'!I141</f>
        <v>0</v>
      </c>
      <c r="E603" s="174" t="str">
        <f>'ACTIVIDAD 7'!J141</f>
        <v/>
      </c>
    </row>
    <row r="604" spans="2:5" x14ac:dyDescent="0.25">
      <c r="B604" s="160" t="s">
        <v>762</v>
      </c>
      <c r="C604" s="173" t="str">
        <f>'ACTIVIDAD 7'!G142</f>
        <v/>
      </c>
      <c r="D604" s="176">
        <f>'ACTIVIDAD 7'!I142</f>
        <v>0</v>
      </c>
      <c r="E604" s="174" t="str">
        <f>'ACTIVIDAD 7'!J142</f>
        <v/>
      </c>
    </row>
    <row r="605" spans="2:5" x14ac:dyDescent="0.25">
      <c r="B605" s="160" t="s">
        <v>763</v>
      </c>
      <c r="C605" s="173" t="str">
        <f>'ACTIVIDAD 7'!G143</f>
        <v/>
      </c>
      <c r="D605" s="176">
        <f>'ACTIVIDAD 7'!I143</f>
        <v>0</v>
      </c>
      <c r="E605" s="174" t="str">
        <f>'ACTIVIDAD 7'!J143</f>
        <v/>
      </c>
    </row>
    <row r="606" spans="2:5" x14ac:dyDescent="0.25">
      <c r="B606" s="160" t="s">
        <v>764</v>
      </c>
      <c r="C606" s="173" t="str">
        <f>'ACTIVIDAD 7'!G144</f>
        <v/>
      </c>
      <c r="D606" s="176">
        <f>'ACTIVIDAD 7'!I144</f>
        <v>0</v>
      </c>
      <c r="E606" s="174" t="str">
        <f>'ACTIVIDAD 7'!J144</f>
        <v/>
      </c>
    </row>
    <row r="607" spans="2:5" x14ac:dyDescent="0.25">
      <c r="B607" s="160" t="s">
        <v>765</v>
      </c>
      <c r="C607" s="173" t="str">
        <f>'ACTIVIDAD 7'!G145</f>
        <v/>
      </c>
      <c r="D607" s="176">
        <f>'ACTIVIDAD 7'!I145</f>
        <v>0</v>
      </c>
      <c r="E607" s="174" t="str">
        <f>'ACTIVIDAD 7'!J145</f>
        <v/>
      </c>
    </row>
    <row r="608" spans="2:5" x14ac:dyDescent="0.25">
      <c r="B608" s="160" t="s">
        <v>766</v>
      </c>
      <c r="C608" s="173" t="str">
        <f>'ACTIVIDAD 7'!G146</f>
        <v/>
      </c>
      <c r="D608" s="176">
        <f>'ACTIVIDAD 7'!I146</f>
        <v>0</v>
      </c>
      <c r="E608" s="174" t="str">
        <f>'ACTIVIDAD 7'!J146</f>
        <v/>
      </c>
    </row>
    <row r="609" spans="2:5" x14ac:dyDescent="0.25">
      <c r="B609" s="160" t="s">
        <v>767</v>
      </c>
      <c r="C609" s="173" t="str">
        <f>'ACTIVIDAD 7'!G147</f>
        <v/>
      </c>
      <c r="D609" s="176">
        <f>'ACTIVIDAD 7'!I147</f>
        <v>0</v>
      </c>
      <c r="E609" s="174" t="str">
        <f>'ACTIVIDAD 7'!J147</f>
        <v/>
      </c>
    </row>
    <row r="610" spans="2:5" x14ac:dyDescent="0.25">
      <c r="B610" s="160" t="s">
        <v>768</v>
      </c>
      <c r="C610" s="173" t="str">
        <f>'ACTIVIDAD 7'!G164</f>
        <v/>
      </c>
      <c r="D610" s="176">
        <f>'ACTIVIDAD 7'!I164</f>
        <v>0</v>
      </c>
      <c r="E610" s="174" t="str">
        <f>'ACTIVIDAD 7'!J164</f>
        <v/>
      </c>
    </row>
    <row r="611" spans="2:5" x14ac:dyDescent="0.25">
      <c r="B611" s="160" t="s">
        <v>769</v>
      </c>
      <c r="C611" s="173" t="str">
        <f>'ACTIVIDAD 7'!G165</f>
        <v/>
      </c>
      <c r="D611" s="176">
        <f>'ACTIVIDAD 7'!I165</f>
        <v>0</v>
      </c>
      <c r="E611" s="174" t="str">
        <f>'ACTIVIDAD 7'!J165</f>
        <v/>
      </c>
    </row>
    <row r="612" spans="2:5" x14ac:dyDescent="0.25">
      <c r="B612" s="160" t="s">
        <v>770</v>
      </c>
      <c r="C612" s="173" t="str">
        <f>'ACTIVIDAD 7'!G166</f>
        <v/>
      </c>
      <c r="D612" s="176">
        <f>'ACTIVIDAD 7'!I166</f>
        <v>0</v>
      </c>
      <c r="E612" s="174" t="str">
        <f>'ACTIVIDAD 7'!J166</f>
        <v/>
      </c>
    </row>
    <row r="613" spans="2:5" x14ac:dyDescent="0.25">
      <c r="B613" s="160" t="s">
        <v>771</v>
      </c>
      <c r="C613" s="173" t="str">
        <f>'ACTIVIDAD 7'!G167</f>
        <v/>
      </c>
      <c r="D613" s="176">
        <f>'ACTIVIDAD 7'!I167</f>
        <v>0</v>
      </c>
      <c r="E613" s="174" t="str">
        <f>'ACTIVIDAD 7'!J167</f>
        <v/>
      </c>
    </row>
    <row r="614" spans="2:5" x14ac:dyDescent="0.25">
      <c r="B614" s="160" t="s">
        <v>772</v>
      </c>
      <c r="C614" s="173" t="str">
        <f>'ACTIVIDAD 7'!G168</f>
        <v/>
      </c>
      <c r="D614" s="176">
        <f>'ACTIVIDAD 7'!I168</f>
        <v>0</v>
      </c>
      <c r="E614" s="174" t="str">
        <f>'ACTIVIDAD 7'!J168</f>
        <v/>
      </c>
    </row>
    <row r="615" spans="2:5" x14ac:dyDescent="0.25">
      <c r="B615" s="160" t="s">
        <v>773</v>
      </c>
      <c r="C615" s="173" t="str">
        <f>'ACTIVIDAD 7'!G169</f>
        <v/>
      </c>
      <c r="D615" s="176">
        <f>'ACTIVIDAD 7'!I169</f>
        <v>0</v>
      </c>
      <c r="E615" s="174" t="str">
        <f>'ACTIVIDAD 7'!J169</f>
        <v/>
      </c>
    </row>
    <row r="616" spans="2:5" x14ac:dyDescent="0.25">
      <c r="B616" s="160" t="s">
        <v>774</v>
      </c>
      <c r="C616" s="173" t="str">
        <f>'ACTIVIDAD 7'!G170</f>
        <v/>
      </c>
      <c r="D616" s="176">
        <f>'ACTIVIDAD 7'!I170</f>
        <v>0</v>
      </c>
      <c r="E616" s="174" t="str">
        <f>'ACTIVIDAD 7'!J170</f>
        <v/>
      </c>
    </row>
    <row r="617" spans="2:5" x14ac:dyDescent="0.25">
      <c r="B617" s="160" t="s">
        <v>775</v>
      </c>
      <c r="C617" s="173" t="str">
        <f>'ACTIVIDAD 7'!G171</f>
        <v/>
      </c>
      <c r="D617" s="176">
        <f>'ACTIVIDAD 7'!I171</f>
        <v>0</v>
      </c>
      <c r="E617" s="174" t="str">
        <f>'ACTIVIDAD 7'!J171</f>
        <v/>
      </c>
    </row>
    <row r="618" spans="2:5" x14ac:dyDescent="0.25">
      <c r="B618" s="160" t="s">
        <v>776</v>
      </c>
      <c r="C618" s="173" t="str">
        <f>'ACTIVIDAD 7'!G172</f>
        <v/>
      </c>
      <c r="D618" s="176">
        <f>'ACTIVIDAD 7'!I172</f>
        <v>0</v>
      </c>
      <c r="E618" s="174" t="str">
        <f>'ACTIVIDAD 7'!J172</f>
        <v/>
      </c>
    </row>
    <row r="619" spans="2:5" x14ac:dyDescent="0.25">
      <c r="B619" s="160" t="s">
        <v>777</v>
      </c>
      <c r="C619" s="173" t="str">
        <f>'ACTIVIDAD 7'!G173</f>
        <v/>
      </c>
      <c r="D619" s="176">
        <f>'ACTIVIDAD 7'!I173</f>
        <v>0</v>
      </c>
      <c r="E619" s="174" t="str">
        <f>'ACTIVIDAD 7'!J173</f>
        <v/>
      </c>
    </row>
    <row r="620" spans="2:5" x14ac:dyDescent="0.25">
      <c r="B620" s="160" t="s">
        <v>778</v>
      </c>
      <c r="C620" s="173" t="str">
        <f>'ACTIVIDAD 8'!G49</f>
        <v/>
      </c>
      <c r="D620" s="176">
        <f>'ACTIVIDAD 8'!I49</f>
        <v>0</v>
      </c>
      <c r="E620" s="174" t="str">
        <f>'ACTIVIDAD 8'!J49</f>
        <v/>
      </c>
    </row>
    <row r="621" spans="2:5" x14ac:dyDescent="0.25">
      <c r="B621" s="160" t="s">
        <v>779</v>
      </c>
      <c r="C621" s="173" t="str">
        <f>'ACTIVIDAD 8'!G50</f>
        <v/>
      </c>
      <c r="D621" s="176">
        <f>'ACTIVIDAD 8'!I50</f>
        <v>0</v>
      </c>
      <c r="E621" s="174" t="str">
        <f>'ACTIVIDAD 8'!J50</f>
        <v/>
      </c>
    </row>
    <row r="622" spans="2:5" x14ac:dyDescent="0.25">
      <c r="B622" s="160" t="s">
        <v>780</v>
      </c>
      <c r="C622" s="173" t="str">
        <f>'ACTIVIDAD 8'!G51</f>
        <v/>
      </c>
      <c r="D622" s="176">
        <f>'ACTIVIDAD 8'!I51</f>
        <v>0</v>
      </c>
      <c r="E622" s="174" t="str">
        <f>'ACTIVIDAD 8'!J51</f>
        <v/>
      </c>
    </row>
    <row r="623" spans="2:5" x14ac:dyDescent="0.25">
      <c r="B623" s="160" t="s">
        <v>781</v>
      </c>
      <c r="C623" s="173" t="str">
        <f>'ACTIVIDAD 8'!G52</f>
        <v/>
      </c>
      <c r="D623" s="176">
        <f>'ACTIVIDAD 8'!I52</f>
        <v>0</v>
      </c>
      <c r="E623" s="174" t="str">
        <f>'ACTIVIDAD 8'!J52</f>
        <v/>
      </c>
    </row>
    <row r="624" spans="2:5" x14ac:dyDescent="0.25">
      <c r="B624" s="160" t="s">
        <v>782</v>
      </c>
      <c r="C624" s="173" t="str">
        <f>'ACTIVIDAD 8'!G53</f>
        <v/>
      </c>
      <c r="D624" s="176">
        <f>'ACTIVIDAD 8'!I53</f>
        <v>0</v>
      </c>
      <c r="E624" s="174" t="str">
        <f>'ACTIVIDAD 8'!J53</f>
        <v/>
      </c>
    </row>
    <row r="625" spans="2:5" x14ac:dyDescent="0.25">
      <c r="B625" s="160" t="s">
        <v>783</v>
      </c>
      <c r="C625" s="173" t="str">
        <f>'ACTIVIDAD 8'!G54</f>
        <v/>
      </c>
      <c r="D625" s="176">
        <f>'ACTIVIDAD 8'!I54</f>
        <v>0</v>
      </c>
      <c r="E625" s="174" t="str">
        <f>'ACTIVIDAD 8'!J54</f>
        <v/>
      </c>
    </row>
    <row r="626" spans="2:5" x14ac:dyDescent="0.25">
      <c r="B626" s="160" t="s">
        <v>784</v>
      </c>
      <c r="C626" s="173" t="str">
        <f>'ACTIVIDAD 8'!G55</f>
        <v/>
      </c>
      <c r="D626" s="176">
        <f>'ACTIVIDAD 8'!I55</f>
        <v>0</v>
      </c>
      <c r="E626" s="174" t="str">
        <f>'ACTIVIDAD 8'!J55</f>
        <v/>
      </c>
    </row>
    <row r="627" spans="2:5" x14ac:dyDescent="0.25">
      <c r="B627" s="160" t="s">
        <v>785</v>
      </c>
      <c r="C627" s="173" t="str">
        <f>'ACTIVIDAD 8'!G56</f>
        <v/>
      </c>
      <c r="D627" s="176">
        <f>'ACTIVIDAD 8'!I56</f>
        <v>0</v>
      </c>
      <c r="E627" s="174" t="str">
        <f>'ACTIVIDAD 8'!J56</f>
        <v/>
      </c>
    </row>
    <row r="628" spans="2:5" x14ac:dyDescent="0.25">
      <c r="B628" s="160" t="s">
        <v>786</v>
      </c>
      <c r="C628" s="173" t="str">
        <f>'ACTIVIDAD 8'!G57</f>
        <v/>
      </c>
      <c r="D628" s="176">
        <f>'ACTIVIDAD 8'!I57</f>
        <v>0</v>
      </c>
      <c r="E628" s="174" t="str">
        <f>'ACTIVIDAD 8'!J57</f>
        <v/>
      </c>
    </row>
    <row r="629" spans="2:5" x14ac:dyDescent="0.25">
      <c r="B629" s="160" t="s">
        <v>787</v>
      </c>
      <c r="C629" s="173" t="str">
        <f>'ACTIVIDAD 8'!G58</f>
        <v/>
      </c>
      <c r="D629" s="176">
        <f>'ACTIVIDAD 8'!I58</f>
        <v>0</v>
      </c>
      <c r="E629" s="174" t="str">
        <f>'ACTIVIDAD 8'!J58</f>
        <v/>
      </c>
    </row>
    <row r="630" spans="2:5" x14ac:dyDescent="0.25">
      <c r="B630" s="160" t="s">
        <v>788</v>
      </c>
      <c r="C630" s="173" t="str">
        <f>'ACTIVIDAD 8'!G78</f>
        <v/>
      </c>
      <c r="D630" s="176">
        <f>'ACTIVIDAD 8'!I78</f>
        <v>0</v>
      </c>
      <c r="E630" s="174" t="str">
        <f>'ACTIVIDAD 8'!J78</f>
        <v/>
      </c>
    </row>
    <row r="631" spans="2:5" x14ac:dyDescent="0.25">
      <c r="B631" s="160" t="s">
        <v>789</v>
      </c>
      <c r="C631" s="173" t="str">
        <f>'ACTIVIDAD 8'!G79</f>
        <v/>
      </c>
      <c r="D631" s="176">
        <f>'ACTIVIDAD 8'!I79</f>
        <v>0</v>
      </c>
      <c r="E631" s="174" t="str">
        <f>'ACTIVIDAD 8'!J79</f>
        <v/>
      </c>
    </row>
    <row r="632" spans="2:5" x14ac:dyDescent="0.25">
      <c r="B632" s="160" t="s">
        <v>790</v>
      </c>
      <c r="C632" s="173" t="str">
        <f>'ACTIVIDAD 8'!G80</f>
        <v/>
      </c>
      <c r="D632" s="176">
        <f>'ACTIVIDAD 8'!I80</f>
        <v>0</v>
      </c>
      <c r="E632" s="174" t="str">
        <f>'ACTIVIDAD 8'!J80</f>
        <v/>
      </c>
    </row>
    <row r="633" spans="2:5" x14ac:dyDescent="0.25">
      <c r="B633" s="160" t="s">
        <v>791</v>
      </c>
      <c r="C633" s="173" t="str">
        <f>'ACTIVIDAD 8'!G81</f>
        <v/>
      </c>
      <c r="D633" s="176">
        <f>'ACTIVIDAD 8'!I81</f>
        <v>0</v>
      </c>
      <c r="E633" s="174" t="str">
        <f>'ACTIVIDAD 8'!J81</f>
        <v/>
      </c>
    </row>
    <row r="634" spans="2:5" x14ac:dyDescent="0.25">
      <c r="B634" s="160" t="s">
        <v>792</v>
      </c>
      <c r="C634" s="173" t="str">
        <f>'ACTIVIDAD 8'!G82</f>
        <v/>
      </c>
      <c r="D634" s="176">
        <f>'ACTIVIDAD 8'!I82</f>
        <v>0</v>
      </c>
      <c r="E634" s="174" t="str">
        <f>'ACTIVIDAD 8'!J82</f>
        <v/>
      </c>
    </row>
    <row r="635" spans="2:5" x14ac:dyDescent="0.25">
      <c r="B635" s="160" t="s">
        <v>793</v>
      </c>
      <c r="C635" s="173" t="str">
        <f>'ACTIVIDAD 8'!G83</f>
        <v/>
      </c>
      <c r="D635" s="176">
        <f>'ACTIVIDAD 8'!I83</f>
        <v>0</v>
      </c>
      <c r="E635" s="174" t="str">
        <f>'ACTIVIDAD 8'!J83</f>
        <v/>
      </c>
    </row>
    <row r="636" spans="2:5" x14ac:dyDescent="0.25">
      <c r="B636" s="160" t="s">
        <v>794</v>
      </c>
      <c r="C636" s="173" t="str">
        <f>'ACTIVIDAD 8'!G84</f>
        <v/>
      </c>
      <c r="D636" s="176">
        <f>'ACTIVIDAD 8'!I84</f>
        <v>0</v>
      </c>
      <c r="E636" s="174" t="str">
        <f>'ACTIVIDAD 8'!J84</f>
        <v/>
      </c>
    </row>
    <row r="637" spans="2:5" x14ac:dyDescent="0.25">
      <c r="B637" s="160" t="s">
        <v>795</v>
      </c>
      <c r="C637" s="173" t="str">
        <f>'ACTIVIDAD 8'!G85</f>
        <v/>
      </c>
      <c r="D637" s="176">
        <f>'ACTIVIDAD 8'!I85</f>
        <v>0</v>
      </c>
      <c r="E637" s="174" t="str">
        <f>'ACTIVIDAD 8'!J85</f>
        <v/>
      </c>
    </row>
    <row r="638" spans="2:5" x14ac:dyDescent="0.25">
      <c r="B638" s="160" t="s">
        <v>796</v>
      </c>
      <c r="C638" s="173" t="str">
        <f>'ACTIVIDAD 8'!G86</f>
        <v/>
      </c>
      <c r="D638" s="176">
        <f>'ACTIVIDAD 8'!I86</f>
        <v>0</v>
      </c>
      <c r="E638" s="174" t="str">
        <f>'ACTIVIDAD 8'!J86</f>
        <v/>
      </c>
    </row>
    <row r="639" spans="2:5" x14ac:dyDescent="0.25">
      <c r="B639" s="160" t="s">
        <v>797</v>
      </c>
      <c r="C639" s="173" t="str">
        <f>'ACTIVIDAD 8'!G87</f>
        <v/>
      </c>
      <c r="D639" s="176">
        <f>'ACTIVIDAD 8'!I87</f>
        <v>0</v>
      </c>
      <c r="E639" s="174" t="str">
        <f>'ACTIVIDAD 8'!J87</f>
        <v/>
      </c>
    </row>
    <row r="640" spans="2:5" x14ac:dyDescent="0.25">
      <c r="B640" s="160" t="s">
        <v>798</v>
      </c>
      <c r="C640" s="173" t="str">
        <f>'ACTIVIDAD 8'!G104</f>
        <v/>
      </c>
      <c r="D640" s="176">
        <f>'ACTIVIDAD 8'!I104</f>
        <v>0</v>
      </c>
      <c r="E640" s="174" t="str">
        <f>'ACTIVIDAD 8'!J104</f>
        <v/>
      </c>
    </row>
    <row r="641" spans="2:5" x14ac:dyDescent="0.25">
      <c r="B641" s="160" t="s">
        <v>799</v>
      </c>
      <c r="C641" s="173" t="str">
        <f>'ACTIVIDAD 8'!G105</f>
        <v/>
      </c>
      <c r="D641" s="176">
        <f>'ACTIVIDAD 8'!I105</f>
        <v>0</v>
      </c>
      <c r="E641" s="174" t="str">
        <f>'ACTIVIDAD 8'!J105</f>
        <v/>
      </c>
    </row>
    <row r="642" spans="2:5" x14ac:dyDescent="0.25">
      <c r="B642" s="160" t="s">
        <v>800</v>
      </c>
      <c r="C642" s="173" t="str">
        <f>'ACTIVIDAD 8'!G106</f>
        <v/>
      </c>
      <c r="D642" s="176">
        <f>'ACTIVIDAD 8'!I106</f>
        <v>0</v>
      </c>
      <c r="E642" s="174" t="str">
        <f>'ACTIVIDAD 8'!J106</f>
        <v/>
      </c>
    </row>
    <row r="643" spans="2:5" x14ac:dyDescent="0.25">
      <c r="B643" s="160" t="s">
        <v>801</v>
      </c>
      <c r="C643" s="173" t="str">
        <f>'ACTIVIDAD 8'!G107</f>
        <v/>
      </c>
      <c r="D643" s="176">
        <f>'ACTIVIDAD 8'!I107</f>
        <v>0</v>
      </c>
      <c r="E643" s="174" t="str">
        <f>'ACTIVIDAD 8'!J107</f>
        <v/>
      </c>
    </row>
    <row r="644" spans="2:5" x14ac:dyDescent="0.25">
      <c r="B644" s="160" t="s">
        <v>802</v>
      </c>
      <c r="C644" s="173" t="str">
        <f>'ACTIVIDAD 8'!G108</f>
        <v/>
      </c>
      <c r="D644" s="176">
        <f>'ACTIVIDAD 8'!I108</f>
        <v>0</v>
      </c>
      <c r="E644" s="174" t="str">
        <f>'ACTIVIDAD 8'!J108</f>
        <v/>
      </c>
    </row>
    <row r="645" spans="2:5" x14ac:dyDescent="0.25">
      <c r="B645" s="160" t="s">
        <v>803</v>
      </c>
      <c r="C645" s="173" t="str">
        <f>'ACTIVIDAD 8'!G109</f>
        <v/>
      </c>
      <c r="D645" s="176">
        <f>'ACTIVIDAD 8'!I109</f>
        <v>0</v>
      </c>
      <c r="E645" s="174" t="str">
        <f>'ACTIVIDAD 8'!J109</f>
        <v/>
      </c>
    </row>
    <row r="646" spans="2:5" x14ac:dyDescent="0.25">
      <c r="B646" s="160" t="s">
        <v>804</v>
      </c>
      <c r="C646" s="173" t="str">
        <f>'ACTIVIDAD 8'!G110</f>
        <v/>
      </c>
      <c r="D646" s="176">
        <f>'ACTIVIDAD 8'!I110</f>
        <v>0</v>
      </c>
      <c r="E646" s="174" t="str">
        <f>'ACTIVIDAD 8'!J110</f>
        <v/>
      </c>
    </row>
    <row r="647" spans="2:5" x14ac:dyDescent="0.25">
      <c r="B647" s="160" t="s">
        <v>805</v>
      </c>
      <c r="C647" s="173" t="str">
        <f>'ACTIVIDAD 8'!G111</f>
        <v/>
      </c>
      <c r="D647" s="176">
        <f>'ACTIVIDAD 8'!I111</f>
        <v>0</v>
      </c>
      <c r="E647" s="174" t="str">
        <f>'ACTIVIDAD 8'!J111</f>
        <v/>
      </c>
    </row>
    <row r="648" spans="2:5" x14ac:dyDescent="0.25">
      <c r="B648" s="160" t="s">
        <v>806</v>
      </c>
      <c r="C648" s="173" t="str">
        <f>'ACTIVIDAD 8'!G112</f>
        <v/>
      </c>
      <c r="D648" s="176">
        <f>'ACTIVIDAD 8'!I112</f>
        <v>0</v>
      </c>
      <c r="E648" s="174" t="str">
        <f>'ACTIVIDAD 8'!J112</f>
        <v/>
      </c>
    </row>
    <row r="649" spans="2:5" x14ac:dyDescent="0.25">
      <c r="B649" s="160" t="s">
        <v>807</v>
      </c>
      <c r="C649" s="173" t="str">
        <f>'ACTIVIDAD 8'!G113</f>
        <v/>
      </c>
      <c r="D649" s="176">
        <f>'ACTIVIDAD 8'!I113</f>
        <v>0</v>
      </c>
      <c r="E649" s="174" t="str">
        <f>'ACTIVIDAD 8'!J113</f>
        <v/>
      </c>
    </row>
    <row r="650" spans="2:5" x14ac:dyDescent="0.25">
      <c r="B650" s="160" t="s">
        <v>808</v>
      </c>
      <c r="C650" s="173" t="str">
        <f>'ACTIVIDAD 8'!G138</f>
        <v/>
      </c>
      <c r="D650" s="176">
        <f>'ACTIVIDAD 8'!I138</f>
        <v>0</v>
      </c>
      <c r="E650" s="174" t="str">
        <f>'ACTIVIDAD 8'!J138</f>
        <v/>
      </c>
    </row>
    <row r="651" spans="2:5" x14ac:dyDescent="0.25">
      <c r="B651" s="160" t="s">
        <v>809</v>
      </c>
      <c r="C651" s="173" t="str">
        <f>'ACTIVIDAD 8'!G139</f>
        <v/>
      </c>
      <c r="D651" s="176">
        <f>'ACTIVIDAD 8'!I139</f>
        <v>0</v>
      </c>
      <c r="E651" s="174" t="str">
        <f>'ACTIVIDAD 8'!J139</f>
        <v/>
      </c>
    </row>
    <row r="652" spans="2:5" x14ac:dyDescent="0.25">
      <c r="B652" s="160" t="s">
        <v>810</v>
      </c>
      <c r="C652" s="173" t="str">
        <f>'ACTIVIDAD 8'!G140</f>
        <v/>
      </c>
      <c r="D652" s="176">
        <f>'ACTIVIDAD 8'!I140</f>
        <v>0</v>
      </c>
      <c r="E652" s="174" t="str">
        <f>'ACTIVIDAD 8'!J140</f>
        <v/>
      </c>
    </row>
    <row r="653" spans="2:5" x14ac:dyDescent="0.25">
      <c r="B653" s="160" t="s">
        <v>811</v>
      </c>
      <c r="C653" s="173" t="str">
        <f>'ACTIVIDAD 8'!G141</f>
        <v/>
      </c>
      <c r="D653" s="176">
        <f>'ACTIVIDAD 8'!I141</f>
        <v>0</v>
      </c>
      <c r="E653" s="174" t="str">
        <f>'ACTIVIDAD 8'!J141</f>
        <v/>
      </c>
    </row>
    <row r="654" spans="2:5" x14ac:dyDescent="0.25">
      <c r="B654" s="160" t="s">
        <v>812</v>
      </c>
      <c r="C654" s="173" t="str">
        <f>'ACTIVIDAD 8'!G142</f>
        <v/>
      </c>
      <c r="D654" s="176">
        <f>'ACTIVIDAD 8'!I142</f>
        <v>0</v>
      </c>
      <c r="E654" s="174" t="str">
        <f>'ACTIVIDAD 8'!J142</f>
        <v/>
      </c>
    </row>
    <row r="655" spans="2:5" x14ac:dyDescent="0.25">
      <c r="B655" s="160" t="s">
        <v>813</v>
      </c>
      <c r="C655" s="173" t="str">
        <f>'ACTIVIDAD 8'!G143</f>
        <v/>
      </c>
      <c r="D655" s="176">
        <f>'ACTIVIDAD 8'!I143</f>
        <v>0</v>
      </c>
      <c r="E655" s="174" t="str">
        <f>'ACTIVIDAD 8'!J143</f>
        <v/>
      </c>
    </row>
    <row r="656" spans="2:5" x14ac:dyDescent="0.25">
      <c r="B656" s="160" t="s">
        <v>814</v>
      </c>
      <c r="C656" s="173" t="str">
        <f>'ACTIVIDAD 8'!G144</f>
        <v/>
      </c>
      <c r="D656" s="176">
        <f>'ACTIVIDAD 8'!I144</f>
        <v>0</v>
      </c>
      <c r="E656" s="174" t="str">
        <f>'ACTIVIDAD 8'!J144</f>
        <v/>
      </c>
    </row>
    <row r="657" spans="2:5" x14ac:dyDescent="0.25">
      <c r="B657" s="160" t="s">
        <v>815</v>
      </c>
      <c r="C657" s="173" t="str">
        <f>'ACTIVIDAD 8'!G145</f>
        <v/>
      </c>
      <c r="D657" s="176">
        <f>'ACTIVIDAD 8'!I145</f>
        <v>0</v>
      </c>
      <c r="E657" s="174" t="str">
        <f>'ACTIVIDAD 8'!J145</f>
        <v/>
      </c>
    </row>
    <row r="658" spans="2:5" x14ac:dyDescent="0.25">
      <c r="B658" s="160" t="s">
        <v>816</v>
      </c>
      <c r="C658" s="173" t="str">
        <f>'ACTIVIDAD 8'!G146</f>
        <v/>
      </c>
      <c r="D658" s="176">
        <f>'ACTIVIDAD 8'!I146</f>
        <v>0</v>
      </c>
      <c r="E658" s="174" t="str">
        <f>'ACTIVIDAD 8'!J146</f>
        <v/>
      </c>
    </row>
    <row r="659" spans="2:5" x14ac:dyDescent="0.25">
      <c r="B659" s="160" t="s">
        <v>817</v>
      </c>
      <c r="C659" s="173" t="str">
        <f>'ACTIVIDAD 8'!G147</f>
        <v/>
      </c>
      <c r="D659" s="176">
        <f>'ACTIVIDAD 8'!I147</f>
        <v>0</v>
      </c>
      <c r="E659" s="174" t="str">
        <f>'ACTIVIDAD 8'!J147</f>
        <v/>
      </c>
    </row>
    <row r="660" spans="2:5" x14ac:dyDescent="0.25">
      <c r="B660" s="160" t="s">
        <v>818</v>
      </c>
      <c r="C660" s="173" t="str">
        <f>'ACTIVIDAD 8'!G164</f>
        <v/>
      </c>
      <c r="D660" s="176">
        <f>'ACTIVIDAD 8'!I164</f>
        <v>0</v>
      </c>
      <c r="E660" s="174" t="str">
        <f>'ACTIVIDAD 8'!J164</f>
        <v/>
      </c>
    </row>
    <row r="661" spans="2:5" x14ac:dyDescent="0.25">
      <c r="B661" s="160" t="s">
        <v>819</v>
      </c>
      <c r="C661" s="173" t="str">
        <f>'ACTIVIDAD 8'!G165</f>
        <v/>
      </c>
      <c r="D661" s="176">
        <f>'ACTIVIDAD 8'!I165</f>
        <v>0</v>
      </c>
      <c r="E661" s="174" t="str">
        <f>'ACTIVIDAD 8'!J165</f>
        <v/>
      </c>
    </row>
    <row r="662" spans="2:5" x14ac:dyDescent="0.25">
      <c r="B662" s="160" t="s">
        <v>820</v>
      </c>
      <c r="C662" s="173" t="str">
        <f>'ACTIVIDAD 8'!G166</f>
        <v/>
      </c>
      <c r="D662" s="176">
        <f>'ACTIVIDAD 8'!I166</f>
        <v>0</v>
      </c>
      <c r="E662" s="174" t="str">
        <f>'ACTIVIDAD 8'!J166</f>
        <v/>
      </c>
    </row>
    <row r="663" spans="2:5" x14ac:dyDescent="0.25">
      <c r="B663" s="160" t="s">
        <v>821</v>
      </c>
      <c r="C663" s="173" t="str">
        <f>'ACTIVIDAD 8'!G167</f>
        <v/>
      </c>
      <c r="D663" s="176">
        <f>'ACTIVIDAD 8'!I167</f>
        <v>0</v>
      </c>
      <c r="E663" s="174" t="str">
        <f>'ACTIVIDAD 8'!J167</f>
        <v/>
      </c>
    </row>
    <row r="664" spans="2:5" x14ac:dyDescent="0.25">
      <c r="B664" s="160" t="s">
        <v>822</v>
      </c>
      <c r="C664" s="173" t="str">
        <f>'ACTIVIDAD 8'!G168</f>
        <v/>
      </c>
      <c r="D664" s="176">
        <f>'ACTIVIDAD 8'!I168</f>
        <v>0</v>
      </c>
      <c r="E664" s="174" t="str">
        <f>'ACTIVIDAD 8'!J168</f>
        <v/>
      </c>
    </row>
    <row r="665" spans="2:5" x14ac:dyDescent="0.25">
      <c r="B665" s="160" t="s">
        <v>823</v>
      </c>
      <c r="C665" s="173" t="str">
        <f>'ACTIVIDAD 8'!G169</f>
        <v/>
      </c>
      <c r="D665" s="176">
        <f>'ACTIVIDAD 8'!I169</f>
        <v>0</v>
      </c>
      <c r="E665" s="174" t="str">
        <f>'ACTIVIDAD 8'!J169</f>
        <v/>
      </c>
    </row>
    <row r="666" spans="2:5" x14ac:dyDescent="0.25">
      <c r="B666" s="160" t="s">
        <v>824</v>
      </c>
      <c r="C666" s="173" t="str">
        <f>'ACTIVIDAD 8'!G170</f>
        <v/>
      </c>
      <c r="D666" s="176">
        <f>'ACTIVIDAD 8'!I170</f>
        <v>0</v>
      </c>
      <c r="E666" s="174" t="str">
        <f>'ACTIVIDAD 8'!J170</f>
        <v/>
      </c>
    </row>
    <row r="667" spans="2:5" x14ac:dyDescent="0.25">
      <c r="B667" s="160" t="s">
        <v>825</v>
      </c>
      <c r="C667" s="173" t="str">
        <f>'ACTIVIDAD 8'!G171</f>
        <v/>
      </c>
      <c r="D667" s="176">
        <f>'ACTIVIDAD 8'!I171</f>
        <v>0</v>
      </c>
      <c r="E667" s="174" t="str">
        <f>'ACTIVIDAD 8'!J171</f>
        <v/>
      </c>
    </row>
    <row r="668" spans="2:5" x14ac:dyDescent="0.25">
      <c r="B668" s="160" t="s">
        <v>826</v>
      </c>
      <c r="C668" s="173" t="str">
        <f>'ACTIVIDAD 8'!G172</f>
        <v/>
      </c>
      <c r="D668" s="176">
        <f>'ACTIVIDAD 8'!I172</f>
        <v>0</v>
      </c>
      <c r="E668" s="174" t="str">
        <f>'ACTIVIDAD 8'!J172</f>
        <v/>
      </c>
    </row>
    <row r="669" spans="2:5" x14ac:dyDescent="0.25">
      <c r="B669" s="160" t="s">
        <v>827</v>
      </c>
      <c r="C669" s="173" t="str">
        <f>'ACTIVIDAD 8'!G173</f>
        <v/>
      </c>
      <c r="D669" s="176">
        <f>'ACTIVIDAD 8'!I173</f>
        <v>0</v>
      </c>
      <c r="E669" s="174" t="str">
        <f>'ACTIVIDAD 8'!J173</f>
        <v/>
      </c>
    </row>
    <row r="670" spans="2:5" x14ac:dyDescent="0.25">
      <c r="B670" s="160" t="s">
        <v>828</v>
      </c>
      <c r="C670" s="173" t="str">
        <f>'ACTIVIDAD 9'!G49</f>
        <v/>
      </c>
      <c r="D670" s="176">
        <f>'ACTIVIDAD 9'!I49</f>
        <v>0</v>
      </c>
      <c r="E670" s="174" t="str">
        <f>'ACTIVIDAD 9'!J49</f>
        <v/>
      </c>
    </row>
    <row r="671" spans="2:5" x14ac:dyDescent="0.25">
      <c r="B671" s="160" t="s">
        <v>829</v>
      </c>
      <c r="C671" s="173" t="str">
        <f>'ACTIVIDAD 9'!G50</f>
        <v/>
      </c>
      <c r="D671" s="176">
        <f>'ACTIVIDAD 9'!I50</f>
        <v>0</v>
      </c>
      <c r="E671" s="174" t="str">
        <f>'ACTIVIDAD 9'!J50</f>
        <v/>
      </c>
    </row>
    <row r="672" spans="2:5" x14ac:dyDescent="0.25">
      <c r="B672" s="160" t="s">
        <v>830</v>
      </c>
      <c r="C672" s="173" t="str">
        <f>'ACTIVIDAD 9'!G51</f>
        <v/>
      </c>
      <c r="D672" s="176">
        <f>'ACTIVIDAD 9'!I51</f>
        <v>0</v>
      </c>
      <c r="E672" s="174" t="str">
        <f>'ACTIVIDAD 9'!J51</f>
        <v/>
      </c>
    </row>
    <row r="673" spans="2:5" x14ac:dyDescent="0.25">
      <c r="B673" s="160" t="s">
        <v>831</v>
      </c>
      <c r="C673" s="173" t="str">
        <f>'ACTIVIDAD 9'!G52</f>
        <v/>
      </c>
      <c r="D673" s="176">
        <f>'ACTIVIDAD 9'!I52</f>
        <v>0</v>
      </c>
      <c r="E673" s="174" t="str">
        <f>'ACTIVIDAD 9'!J52</f>
        <v/>
      </c>
    </row>
    <row r="674" spans="2:5" x14ac:dyDescent="0.25">
      <c r="B674" s="160" t="s">
        <v>832</v>
      </c>
      <c r="C674" s="173" t="str">
        <f>'ACTIVIDAD 9'!G53</f>
        <v/>
      </c>
      <c r="D674" s="176">
        <f>'ACTIVIDAD 9'!I53</f>
        <v>0</v>
      </c>
      <c r="E674" s="174" t="str">
        <f>'ACTIVIDAD 9'!J53</f>
        <v/>
      </c>
    </row>
    <row r="675" spans="2:5" x14ac:dyDescent="0.25">
      <c r="B675" s="160" t="s">
        <v>833</v>
      </c>
      <c r="C675" s="173" t="str">
        <f>'ACTIVIDAD 9'!G54</f>
        <v/>
      </c>
      <c r="D675" s="176">
        <f>'ACTIVIDAD 9'!I54</f>
        <v>0</v>
      </c>
      <c r="E675" s="174" t="str">
        <f>'ACTIVIDAD 9'!J54</f>
        <v/>
      </c>
    </row>
    <row r="676" spans="2:5" x14ac:dyDescent="0.25">
      <c r="B676" s="160" t="s">
        <v>834</v>
      </c>
      <c r="C676" s="173" t="str">
        <f>'ACTIVIDAD 9'!G55</f>
        <v/>
      </c>
      <c r="D676" s="176">
        <f>'ACTIVIDAD 9'!I55</f>
        <v>0</v>
      </c>
      <c r="E676" s="174" t="str">
        <f>'ACTIVIDAD 9'!J55</f>
        <v/>
      </c>
    </row>
    <row r="677" spans="2:5" x14ac:dyDescent="0.25">
      <c r="B677" s="160" t="s">
        <v>835</v>
      </c>
      <c r="C677" s="173" t="str">
        <f>'ACTIVIDAD 9'!G56</f>
        <v/>
      </c>
      <c r="D677" s="176">
        <f>'ACTIVIDAD 9'!I56</f>
        <v>0</v>
      </c>
      <c r="E677" s="174" t="str">
        <f>'ACTIVIDAD 9'!J56</f>
        <v/>
      </c>
    </row>
    <row r="678" spans="2:5" x14ac:dyDescent="0.25">
      <c r="B678" s="160" t="s">
        <v>836</v>
      </c>
      <c r="C678" s="173" t="str">
        <f>'ACTIVIDAD 9'!G57</f>
        <v/>
      </c>
      <c r="D678" s="176">
        <f>'ACTIVIDAD 9'!I57</f>
        <v>0</v>
      </c>
      <c r="E678" s="174" t="str">
        <f>'ACTIVIDAD 9'!J57</f>
        <v/>
      </c>
    </row>
    <row r="679" spans="2:5" x14ac:dyDescent="0.25">
      <c r="B679" s="160" t="s">
        <v>837</v>
      </c>
      <c r="C679" s="173" t="str">
        <f>'ACTIVIDAD 9'!G58</f>
        <v/>
      </c>
      <c r="D679" s="176">
        <f>'ACTIVIDAD 9'!I58</f>
        <v>0</v>
      </c>
      <c r="E679" s="174" t="str">
        <f>'ACTIVIDAD 9'!J58</f>
        <v/>
      </c>
    </row>
    <row r="680" spans="2:5" x14ac:dyDescent="0.25">
      <c r="B680" s="160" t="s">
        <v>838</v>
      </c>
      <c r="C680" s="173" t="str">
        <f>'ACTIVIDAD 9'!G78</f>
        <v/>
      </c>
      <c r="D680" s="176">
        <f>'ACTIVIDAD 9'!I78</f>
        <v>0</v>
      </c>
      <c r="E680" s="174" t="str">
        <f>'ACTIVIDAD 9'!J78</f>
        <v/>
      </c>
    </row>
    <row r="681" spans="2:5" x14ac:dyDescent="0.25">
      <c r="B681" s="160" t="s">
        <v>839</v>
      </c>
      <c r="C681" s="173" t="str">
        <f>'ACTIVIDAD 9'!G79</f>
        <v/>
      </c>
      <c r="D681" s="176">
        <f>'ACTIVIDAD 9'!I79</f>
        <v>0</v>
      </c>
      <c r="E681" s="174" t="str">
        <f>'ACTIVIDAD 9'!J79</f>
        <v/>
      </c>
    </row>
    <row r="682" spans="2:5" x14ac:dyDescent="0.25">
      <c r="B682" s="160" t="s">
        <v>840</v>
      </c>
      <c r="C682" s="173" t="str">
        <f>'ACTIVIDAD 9'!G80</f>
        <v/>
      </c>
      <c r="D682" s="176">
        <f>'ACTIVIDAD 9'!I80</f>
        <v>0</v>
      </c>
      <c r="E682" s="174" t="str">
        <f>'ACTIVIDAD 9'!J80</f>
        <v/>
      </c>
    </row>
    <row r="683" spans="2:5" x14ac:dyDescent="0.25">
      <c r="B683" s="160" t="s">
        <v>841</v>
      </c>
      <c r="C683" s="173" t="str">
        <f>'ACTIVIDAD 9'!G81</f>
        <v/>
      </c>
      <c r="D683" s="176">
        <f>'ACTIVIDAD 9'!I81</f>
        <v>0</v>
      </c>
      <c r="E683" s="174" t="str">
        <f>'ACTIVIDAD 9'!J81</f>
        <v/>
      </c>
    </row>
    <row r="684" spans="2:5" x14ac:dyDescent="0.25">
      <c r="B684" s="160" t="s">
        <v>842</v>
      </c>
      <c r="C684" s="173" t="str">
        <f>'ACTIVIDAD 9'!G82</f>
        <v/>
      </c>
      <c r="D684" s="176">
        <f>'ACTIVIDAD 9'!I82</f>
        <v>0</v>
      </c>
      <c r="E684" s="174" t="str">
        <f>'ACTIVIDAD 9'!J82</f>
        <v/>
      </c>
    </row>
    <row r="685" spans="2:5" x14ac:dyDescent="0.25">
      <c r="B685" s="160" t="s">
        <v>843</v>
      </c>
      <c r="C685" s="173" t="str">
        <f>'ACTIVIDAD 9'!G83</f>
        <v/>
      </c>
      <c r="D685" s="176">
        <f>'ACTIVIDAD 9'!I83</f>
        <v>0</v>
      </c>
      <c r="E685" s="174" t="str">
        <f>'ACTIVIDAD 9'!J83</f>
        <v/>
      </c>
    </row>
    <row r="686" spans="2:5" x14ac:dyDescent="0.25">
      <c r="B686" s="160" t="s">
        <v>844</v>
      </c>
      <c r="C686" s="173" t="str">
        <f>'ACTIVIDAD 9'!G84</f>
        <v/>
      </c>
      <c r="D686" s="176">
        <f>'ACTIVIDAD 9'!I84</f>
        <v>0</v>
      </c>
      <c r="E686" s="174" t="str">
        <f>'ACTIVIDAD 9'!J84</f>
        <v/>
      </c>
    </row>
    <row r="687" spans="2:5" x14ac:dyDescent="0.25">
      <c r="B687" s="160" t="s">
        <v>845</v>
      </c>
      <c r="C687" s="173" t="str">
        <f>'ACTIVIDAD 9'!G85</f>
        <v/>
      </c>
      <c r="D687" s="176">
        <f>'ACTIVIDAD 9'!I85</f>
        <v>0</v>
      </c>
      <c r="E687" s="174" t="str">
        <f>'ACTIVIDAD 9'!J85</f>
        <v/>
      </c>
    </row>
    <row r="688" spans="2:5" x14ac:dyDescent="0.25">
      <c r="B688" s="160" t="s">
        <v>846</v>
      </c>
      <c r="C688" s="173" t="str">
        <f>'ACTIVIDAD 9'!G86</f>
        <v/>
      </c>
      <c r="D688" s="176">
        <f>'ACTIVIDAD 9'!I86</f>
        <v>0</v>
      </c>
      <c r="E688" s="174" t="str">
        <f>'ACTIVIDAD 9'!J86</f>
        <v/>
      </c>
    </row>
    <row r="689" spans="2:5" x14ac:dyDescent="0.25">
      <c r="B689" s="160" t="s">
        <v>847</v>
      </c>
      <c r="C689" s="173" t="str">
        <f>'ACTIVIDAD 9'!G87</f>
        <v/>
      </c>
      <c r="D689" s="176">
        <f>'ACTIVIDAD 9'!I87</f>
        <v>0</v>
      </c>
      <c r="E689" s="174" t="str">
        <f>'ACTIVIDAD 9'!J87</f>
        <v/>
      </c>
    </row>
    <row r="690" spans="2:5" x14ac:dyDescent="0.25">
      <c r="B690" s="160" t="s">
        <v>848</v>
      </c>
      <c r="C690" s="173" t="str">
        <f>'ACTIVIDAD 9'!G104</f>
        <v/>
      </c>
      <c r="D690" s="176">
        <f>'ACTIVIDAD 9'!I104</f>
        <v>0</v>
      </c>
      <c r="E690" s="174" t="str">
        <f>'ACTIVIDAD 9'!J104</f>
        <v/>
      </c>
    </row>
    <row r="691" spans="2:5" x14ac:dyDescent="0.25">
      <c r="B691" s="160" t="s">
        <v>849</v>
      </c>
      <c r="C691" s="173" t="str">
        <f>'ACTIVIDAD 9'!G105</f>
        <v/>
      </c>
      <c r="D691" s="176">
        <f>'ACTIVIDAD 9'!I105</f>
        <v>0</v>
      </c>
      <c r="E691" s="174" t="str">
        <f>'ACTIVIDAD 9'!J105</f>
        <v/>
      </c>
    </row>
    <row r="692" spans="2:5" x14ac:dyDescent="0.25">
      <c r="B692" s="160" t="s">
        <v>850</v>
      </c>
      <c r="C692" s="173" t="str">
        <f>'ACTIVIDAD 9'!G106</f>
        <v/>
      </c>
      <c r="D692" s="176">
        <f>'ACTIVIDAD 9'!I106</f>
        <v>0</v>
      </c>
      <c r="E692" s="174" t="str">
        <f>'ACTIVIDAD 9'!J106</f>
        <v/>
      </c>
    </row>
    <row r="693" spans="2:5" x14ac:dyDescent="0.25">
      <c r="B693" s="160" t="s">
        <v>851</v>
      </c>
      <c r="C693" s="173" t="str">
        <f>'ACTIVIDAD 9'!G107</f>
        <v/>
      </c>
      <c r="D693" s="176">
        <f>'ACTIVIDAD 9'!I107</f>
        <v>0</v>
      </c>
      <c r="E693" s="174" t="str">
        <f>'ACTIVIDAD 9'!J107</f>
        <v/>
      </c>
    </row>
    <row r="694" spans="2:5" x14ac:dyDescent="0.25">
      <c r="B694" s="160" t="s">
        <v>852</v>
      </c>
      <c r="C694" s="173" t="str">
        <f>'ACTIVIDAD 9'!G108</f>
        <v/>
      </c>
      <c r="D694" s="176">
        <f>'ACTIVIDAD 9'!I108</f>
        <v>0</v>
      </c>
      <c r="E694" s="174" t="str">
        <f>'ACTIVIDAD 9'!J108</f>
        <v/>
      </c>
    </row>
    <row r="695" spans="2:5" x14ac:dyDescent="0.25">
      <c r="B695" s="160" t="s">
        <v>853</v>
      </c>
      <c r="C695" s="173" t="str">
        <f>'ACTIVIDAD 9'!G109</f>
        <v/>
      </c>
      <c r="D695" s="176">
        <f>'ACTIVIDAD 9'!I109</f>
        <v>0</v>
      </c>
      <c r="E695" s="174" t="str">
        <f>'ACTIVIDAD 9'!J109</f>
        <v/>
      </c>
    </row>
    <row r="696" spans="2:5" x14ac:dyDescent="0.25">
      <c r="B696" s="160" t="s">
        <v>854</v>
      </c>
      <c r="C696" s="173" t="str">
        <f>'ACTIVIDAD 9'!G110</f>
        <v/>
      </c>
      <c r="D696" s="176">
        <f>'ACTIVIDAD 9'!I110</f>
        <v>0</v>
      </c>
      <c r="E696" s="174" t="str">
        <f>'ACTIVIDAD 9'!J110</f>
        <v/>
      </c>
    </row>
    <row r="697" spans="2:5" x14ac:dyDescent="0.25">
      <c r="B697" s="160" t="s">
        <v>855</v>
      </c>
      <c r="C697" s="173" t="str">
        <f>'ACTIVIDAD 9'!G111</f>
        <v/>
      </c>
      <c r="D697" s="176">
        <f>'ACTIVIDAD 9'!I111</f>
        <v>0</v>
      </c>
      <c r="E697" s="174" t="str">
        <f>'ACTIVIDAD 9'!J111</f>
        <v/>
      </c>
    </row>
    <row r="698" spans="2:5" x14ac:dyDescent="0.25">
      <c r="B698" s="160" t="s">
        <v>856</v>
      </c>
      <c r="C698" s="173" t="str">
        <f>'ACTIVIDAD 9'!G112</f>
        <v/>
      </c>
      <c r="D698" s="176">
        <f>'ACTIVIDAD 9'!I112</f>
        <v>0</v>
      </c>
      <c r="E698" s="174" t="str">
        <f>'ACTIVIDAD 9'!J112</f>
        <v/>
      </c>
    </row>
    <row r="699" spans="2:5" x14ac:dyDescent="0.25">
      <c r="B699" s="160" t="s">
        <v>857</v>
      </c>
      <c r="C699" s="173" t="str">
        <f>'ACTIVIDAD 9'!G113</f>
        <v/>
      </c>
      <c r="D699" s="176">
        <f>'ACTIVIDAD 9'!I113</f>
        <v>0</v>
      </c>
      <c r="E699" s="174" t="str">
        <f>'ACTIVIDAD 9'!J113</f>
        <v/>
      </c>
    </row>
    <row r="700" spans="2:5" x14ac:dyDescent="0.25">
      <c r="B700" s="160" t="s">
        <v>858</v>
      </c>
      <c r="C700" s="173" t="str">
        <f>'ACTIVIDAD 9'!G138</f>
        <v/>
      </c>
      <c r="D700" s="176">
        <f>'ACTIVIDAD 9'!I138</f>
        <v>0</v>
      </c>
      <c r="E700" s="174" t="str">
        <f>'ACTIVIDAD 9'!J138</f>
        <v/>
      </c>
    </row>
    <row r="701" spans="2:5" x14ac:dyDescent="0.25">
      <c r="B701" s="160" t="s">
        <v>859</v>
      </c>
      <c r="C701" s="173" t="str">
        <f>'ACTIVIDAD 9'!G139</f>
        <v/>
      </c>
      <c r="D701" s="176">
        <f>'ACTIVIDAD 9'!I139</f>
        <v>0</v>
      </c>
      <c r="E701" s="174" t="str">
        <f>'ACTIVIDAD 9'!J139</f>
        <v/>
      </c>
    </row>
    <row r="702" spans="2:5" x14ac:dyDescent="0.25">
      <c r="B702" s="160" t="s">
        <v>860</v>
      </c>
      <c r="C702" s="173" t="str">
        <f>'ACTIVIDAD 9'!G140</f>
        <v/>
      </c>
      <c r="D702" s="176">
        <f>'ACTIVIDAD 9'!I140</f>
        <v>0</v>
      </c>
      <c r="E702" s="174" t="str">
        <f>'ACTIVIDAD 9'!J140</f>
        <v/>
      </c>
    </row>
    <row r="703" spans="2:5" x14ac:dyDescent="0.25">
      <c r="B703" s="160" t="s">
        <v>861</v>
      </c>
      <c r="C703" s="173" t="str">
        <f>'ACTIVIDAD 9'!G141</f>
        <v/>
      </c>
      <c r="D703" s="176">
        <f>'ACTIVIDAD 9'!I141</f>
        <v>0</v>
      </c>
      <c r="E703" s="174" t="str">
        <f>'ACTIVIDAD 9'!J141</f>
        <v/>
      </c>
    </row>
    <row r="704" spans="2:5" x14ac:dyDescent="0.25">
      <c r="B704" s="160" t="s">
        <v>862</v>
      </c>
      <c r="C704" s="173" t="str">
        <f>'ACTIVIDAD 9'!G142</f>
        <v/>
      </c>
      <c r="D704" s="176">
        <f>'ACTIVIDAD 9'!I142</f>
        <v>0</v>
      </c>
      <c r="E704" s="174" t="str">
        <f>'ACTIVIDAD 9'!J142</f>
        <v/>
      </c>
    </row>
    <row r="705" spans="2:5" x14ac:dyDescent="0.25">
      <c r="B705" s="160" t="s">
        <v>863</v>
      </c>
      <c r="C705" s="173" t="str">
        <f>'ACTIVIDAD 9'!G143</f>
        <v/>
      </c>
      <c r="D705" s="176">
        <f>'ACTIVIDAD 9'!I143</f>
        <v>0</v>
      </c>
      <c r="E705" s="174" t="str">
        <f>'ACTIVIDAD 9'!J143</f>
        <v/>
      </c>
    </row>
    <row r="706" spans="2:5" x14ac:dyDescent="0.25">
      <c r="B706" s="160" t="s">
        <v>864</v>
      </c>
      <c r="C706" s="173" t="str">
        <f>'ACTIVIDAD 9'!G144</f>
        <v/>
      </c>
      <c r="D706" s="176">
        <f>'ACTIVIDAD 9'!I144</f>
        <v>0</v>
      </c>
      <c r="E706" s="174" t="str">
        <f>'ACTIVIDAD 9'!J144</f>
        <v/>
      </c>
    </row>
    <row r="707" spans="2:5" x14ac:dyDescent="0.25">
      <c r="B707" s="160" t="s">
        <v>865</v>
      </c>
      <c r="C707" s="173" t="str">
        <f>'ACTIVIDAD 9'!G145</f>
        <v/>
      </c>
      <c r="D707" s="176">
        <f>'ACTIVIDAD 9'!I145</f>
        <v>0</v>
      </c>
      <c r="E707" s="174" t="str">
        <f>'ACTIVIDAD 9'!J145</f>
        <v/>
      </c>
    </row>
    <row r="708" spans="2:5" x14ac:dyDescent="0.25">
      <c r="B708" s="160" t="s">
        <v>866</v>
      </c>
      <c r="C708" s="173" t="str">
        <f>'ACTIVIDAD 9'!G146</f>
        <v/>
      </c>
      <c r="D708" s="176">
        <f>'ACTIVIDAD 9'!I146</f>
        <v>0</v>
      </c>
      <c r="E708" s="174" t="str">
        <f>'ACTIVIDAD 9'!J146</f>
        <v/>
      </c>
    </row>
    <row r="709" spans="2:5" x14ac:dyDescent="0.25">
      <c r="B709" s="160" t="s">
        <v>867</v>
      </c>
      <c r="C709" s="173" t="str">
        <f>'ACTIVIDAD 9'!G147</f>
        <v/>
      </c>
      <c r="D709" s="176">
        <f>'ACTIVIDAD 9'!I147</f>
        <v>0</v>
      </c>
      <c r="E709" s="174" t="str">
        <f>'ACTIVIDAD 9'!J147</f>
        <v/>
      </c>
    </row>
    <row r="710" spans="2:5" x14ac:dyDescent="0.25">
      <c r="B710" s="160" t="s">
        <v>868</v>
      </c>
      <c r="C710" s="173" t="str">
        <f>'ACTIVIDAD 9'!G164</f>
        <v/>
      </c>
      <c r="D710" s="176">
        <f>'ACTIVIDAD 9'!I164</f>
        <v>0</v>
      </c>
      <c r="E710" s="174" t="str">
        <f>'ACTIVIDAD 9'!J164</f>
        <v/>
      </c>
    </row>
    <row r="711" spans="2:5" x14ac:dyDescent="0.25">
      <c r="B711" s="160" t="s">
        <v>869</v>
      </c>
      <c r="C711" s="173" t="str">
        <f>'ACTIVIDAD 9'!G165</f>
        <v/>
      </c>
      <c r="D711" s="176">
        <f>'ACTIVIDAD 9'!I165</f>
        <v>0</v>
      </c>
      <c r="E711" s="174" t="str">
        <f>'ACTIVIDAD 9'!J165</f>
        <v/>
      </c>
    </row>
    <row r="712" spans="2:5" x14ac:dyDescent="0.25">
      <c r="B712" s="160" t="s">
        <v>870</v>
      </c>
      <c r="C712" s="173" t="str">
        <f>'ACTIVIDAD 9'!G166</f>
        <v/>
      </c>
      <c r="D712" s="176">
        <f>'ACTIVIDAD 9'!I166</f>
        <v>0</v>
      </c>
      <c r="E712" s="174" t="str">
        <f>'ACTIVIDAD 9'!J166</f>
        <v/>
      </c>
    </row>
    <row r="713" spans="2:5" x14ac:dyDescent="0.25">
      <c r="B713" s="160" t="s">
        <v>871</v>
      </c>
      <c r="C713" s="173" t="str">
        <f>'ACTIVIDAD 9'!G167</f>
        <v/>
      </c>
      <c r="D713" s="176">
        <f>'ACTIVIDAD 9'!I167</f>
        <v>0</v>
      </c>
      <c r="E713" s="174" t="str">
        <f>'ACTIVIDAD 9'!J167</f>
        <v/>
      </c>
    </row>
    <row r="714" spans="2:5" x14ac:dyDescent="0.25">
      <c r="B714" s="160" t="s">
        <v>872</v>
      </c>
      <c r="C714" s="173" t="str">
        <f>'ACTIVIDAD 9'!G168</f>
        <v/>
      </c>
      <c r="D714" s="176">
        <f>'ACTIVIDAD 9'!I168</f>
        <v>0</v>
      </c>
      <c r="E714" s="174" t="str">
        <f>'ACTIVIDAD 9'!J168</f>
        <v/>
      </c>
    </row>
    <row r="715" spans="2:5" x14ac:dyDescent="0.25">
      <c r="B715" s="160" t="s">
        <v>873</v>
      </c>
      <c r="C715" s="173" t="str">
        <f>'ACTIVIDAD 9'!G169</f>
        <v/>
      </c>
      <c r="D715" s="176">
        <f>'ACTIVIDAD 9'!I169</f>
        <v>0</v>
      </c>
      <c r="E715" s="174" t="str">
        <f>'ACTIVIDAD 9'!J169</f>
        <v/>
      </c>
    </row>
    <row r="716" spans="2:5" x14ac:dyDescent="0.25">
      <c r="B716" s="160" t="s">
        <v>874</v>
      </c>
      <c r="C716" s="173" t="str">
        <f>'ACTIVIDAD 9'!G170</f>
        <v/>
      </c>
      <c r="D716" s="176">
        <f>'ACTIVIDAD 9'!I170</f>
        <v>0</v>
      </c>
      <c r="E716" s="174" t="str">
        <f>'ACTIVIDAD 9'!J170</f>
        <v/>
      </c>
    </row>
    <row r="717" spans="2:5" x14ac:dyDescent="0.25">
      <c r="B717" s="160" t="s">
        <v>875</v>
      </c>
      <c r="C717" s="173" t="str">
        <f>'ACTIVIDAD 9'!G171</f>
        <v/>
      </c>
      <c r="D717" s="176">
        <f>'ACTIVIDAD 9'!I171</f>
        <v>0</v>
      </c>
      <c r="E717" s="174" t="str">
        <f>'ACTIVIDAD 9'!J171</f>
        <v/>
      </c>
    </row>
    <row r="718" spans="2:5" x14ac:dyDescent="0.25">
      <c r="B718" s="160" t="s">
        <v>876</v>
      </c>
      <c r="C718" s="173" t="str">
        <f>'ACTIVIDAD 9'!G172</f>
        <v/>
      </c>
      <c r="D718" s="176">
        <f>'ACTIVIDAD 9'!I172</f>
        <v>0</v>
      </c>
      <c r="E718" s="174" t="str">
        <f>'ACTIVIDAD 9'!J172</f>
        <v/>
      </c>
    </row>
    <row r="719" spans="2:5" x14ac:dyDescent="0.25">
      <c r="B719" s="160" t="s">
        <v>877</v>
      </c>
      <c r="C719" s="173" t="str">
        <f>'ACTIVIDAD 9'!G173</f>
        <v/>
      </c>
      <c r="D719" s="176">
        <f>'ACTIVIDAD 9'!I173</f>
        <v>0</v>
      </c>
      <c r="E719" s="174" t="str">
        <f>'ACTIVIDAD 9'!J173</f>
        <v/>
      </c>
    </row>
    <row r="720" spans="2:5" x14ac:dyDescent="0.25">
      <c r="B720" s="160" t="s">
        <v>878</v>
      </c>
      <c r="C720" s="173" t="str">
        <f>'ACTIVIDAD 10'!G49</f>
        <v/>
      </c>
      <c r="D720" s="176">
        <f>'ACTIVIDAD 10'!I49</f>
        <v>0</v>
      </c>
      <c r="E720" s="174" t="str">
        <f>'ACTIVIDAD 10'!J49</f>
        <v/>
      </c>
    </row>
    <row r="721" spans="2:5" x14ac:dyDescent="0.25">
      <c r="B721" s="160" t="s">
        <v>879</v>
      </c>
      <c r="C721" s="173" t="str">
        <f>'ACTIVIDAD 10'!G50</f>
        <v/>
      </c>
      <c r="D721" s="176">
        <f>'ACTIVIDAD 10'!I50</f>
        <v>0</v>
      </c>
      <c r="E721" s="174" t="str">
        <f>'ACTIVIDAD 10'!J50</f>
        <v/>
      </c>
    </row>
    <row r="722" spans="2:5" x14ac:dyDescent="0.25">
      <c r="B722" s="160" t="s">
        <v>880</v>
      </c>
      <c r="C722" s="173" t="str">
        <f>'ACTIVIDAD 10'!G51</f>
        <v/>
      </c>
      <c r="D722" s="176">
        <f>'ACTIVIDAD 10'!I51</f>
        <v>0</v>
      </c>
      <c r="E722" s="174" t="str">
        <f>'ACTIVIDAD 10'!J51</f>
        <v/>
      </c>
    </row>
    <row r="723" spans="2:5" x14ac:dyDescent="0.25">
      <c r="B723" s="160" t="s">
        <v>881</v>
      </c>
      <c r="C723" s="173" t="str">
        <f>'ACTIVIDAD 10'!G52</f>
        <v/>
      </c>
      <c r="D723" s="176">
        <f>'ACTIVIDAD 10'!I52</f>
        <v>0</v>
      </c>
      <c r="E723" s="174" t="str">
        <f>'ACTIVIDAD 10'!J52</f>
        <v/>
      </c>
    </row>
    <row r="724" spans="2:5" x14ac:dyDescent="0.25">
      <c r="B724" s="160" t="s">
        <v>882</v>
      </c>
      <c r="C724" s="173" t="str">
        <f>'ACTIVIDAD 10'!G53</f>
        <v/>
      </c>
      <c r="D724" s="176">
        <f>'ACTIVIDAD 10'!I53</f>
        <v>0</v>
      </c>
      <c r="E724" s="174" t="str">
        <f>'ACTIVIDAD 10'!J53</f>
        <v/>
      </c>
    </row>
    <row r="725" spans="2:5" x14ac:dyDescent="0.25">
      <c r="B725" s="160" t="s">
        <v>883</v>
      </c>
      <c r="C725" s="173" t="str">
        <f>'ACTIVIDAD 10'!G54</f>
        <v/>
      </c>
      <c r="D725" s="176">
        <f>'ACTIVIDAD 10'!I54</f>
        <v>0</v>
      </c>
      <c r="E725" s="174" t="str">
        <f>'ACTIVIDAD 10'!J54</f>
        <v/>
      </c>
    </row>
    <row r="726" spans="2:5" x14ac:dyDescent="0.25">
      <c r="B726" s="160" t="s">
        <v>884</v>
      </c>
      <c r="C726" s="173" t="str">
        <f>'ACTIVIDAD 10'!G55</f>
        <v/>
      </c>
      <c r="D726" s="176">
        <f>'ACTIVIDAD 10'!I55</f>
        <v>0</v>
      </c>
      <c r="E726" s="174" t="str">
        <f>'ACTIVIDAD 10'!J55</f>
        <v/>
      </c>
    </row>
    <row r="727" spans="2:5" x14ac:dyDescent="0.25">
      <c r="B727" s="160" t="s">
        <v>885</v>
      </c>
      <c r="C727" s="173" t="str">
        <f>'ACTIVIDAD 10'!G56</f>
        <v/>
      </c>
      <c r="D727" s="176">
        <f>'ACTIVIDAD 10'!I56</f>
        <v>0</v>
      </c>
      <c r="E727" s="174" t="str">
        <f>'ACTIVIDAD 10'!J56</f>
        <v/>
      </c>
    </row>
    <row r="728" spans="2:5" x14ac:dyDescent="0.25">
      <c r="B728" s="160" t="s">
        <v>886</v>
      </c>
      <c r="C728" s="173" t="str">
        <f>'ACTIVIDAD 10'!G57</f>
        <v/>
      </c>
      <c r="D728" s="176">
        <f>'ACTIVIDAD 10'!I57</f>
        <v>0</v>
      </c>
      <c r="E728" s="174" t="str">
        <f>'ACTIVIDAD 10'!J57</f>
        <v/>
      </c>
    </row>
    <row r="729" spans="2:5" x14ac:dyDescent="0.25">
      <c r="B729" s="160" t="s">
        <v>887</v>
      </c>
      <c r="C729" s="173" t="str">
        <f>'ACTIVIDAD 10'!G58</f>
        <v/>
      </c>
      <c r="D729" s="176">
        <f>'ACTIVIDAD 10'!I58</f>
        <v>0</v>
      </c>
      <c r="E729" s="174" t="str">
        <f>'ACTIVIDAD 10'!J58</f>
        <v/>
      </c>
    </row>
    <row r="730" spans="2:5" x14ac:dyDescent="0.25">
      <c r="B730" s="160" t="s">
        <v>888</v>
      </c>
      <c r="C730" s="173" t="str">
        <f>'ACTIVIDAD 10'!G78</f>
        <v/>
      </c>
      <c r="D730" s="176">
        <f>'ACTIVIDAD 10'!I78</f>
        <v>0</v>
      </c>
      <c r="E730" s="174" t="str">
        <f>'ACTIVIDAD 10'!J78</f>
        <v/>
      </c>
    </row>
    <row r="731" spans="2:5" x14ac:dyDescent="0.25">
      <c r="B731" s="160" t="s">
        <v>889</v>
      </c>
      <c r="C731" s="173" t="str">
        <f>'ACTIVIDAD 10'!G79</f>
        <v/>
      </c>
      <c r="D731" s="176">
        <f>'ACTIVIDAD 10'!I79</f>
        <v>0</v>
      </c>
      <c r="E731" s="174" t="str">
        <f>'ACTIVIDAD 10'!J79</f>
        <v/>
      </c>
    </row>
    <row r="732" spans="2:5" x14ac:dyDescent="0.25">
      <c r="B732" s="160" t="s">
        <v>890</v>
      </c>
      <c r="C732" s="173" t="str">
        <f>'ACTIVIDAD 10'!G80</f>
        <v/>
      </c>
      <c r="D732" s="176">
        <f>'ACTIVIDAD 10'!I80</f>
        <v>0</v>
      </c>
      <c r="E732" s="174" t="str">
        <f>'ACTIVIDAD 10'!J80</f>
        <v/>
      </c>
    </row>
    <row r="733" spans="2:5" x14ac:dyDescent="0.25">
      <c r="B733" s="160" t="s">
        <v>891</v>
      </c>
      <c r="C733" s="173" t="str">
        <f>'ACTIVIDAD 10'!G81</f>
        <v/>
      </c>
      <c r="D733" s="176">
        <f>'ACTIVIDAD 10'!I81</f>
        <v>0</v>
      </c>
      <c r="E733" s="174" t="str">
        <f>'ACTIVIDAD 10'!J81</f>
        <v/>
      </c>
    </row>
    <row r="734" spans="2:5" x14ac:dyDescent="0.25">
      <c r="B734" s="160" t="s">
        <v>892</v>
      </c>
      <c r="C734" s="173" t="str">
        <f>'ACTIVIDAD 10'!G82</f>
        <v/>
      </c>
      <c r="D734" s="176">
        <f>'ACTIVIDAD 10'!I82</f>
        <v>0</v>
      </c>
      <c r="E734" s="174" t="str">
        <f>'ACTIVIDAD 10'!J82</f>
        <v/>
      </c>
    </row>
    <row r="735" spans="2:5" x14ac:dyDescent="0.25">
      <c r="B735" s="160" t="s">
        <v>893</v>
      </c>
      <c r="C735" s="173" t="str">
        <f>'ACTIVIDAD 10'!G83</f>
        <v/>
      </c>
      <c r="D735" s="176">
        <f>'ACTIVIDAD 10'!I83</f>
        <v>0</v>
      </c>
      <c r="E735" s="174" t="str">
        <f>'ACTIVIDAD 10'!J83</f>
        <v/>
      </c>
    </row>
    <row r="736" spans="2:5" x14ac:dyDescent="0.25">
      <c r="B736" s="160" t="s">
        <v>894</v>
      </c>
      <c r="C736" s="173" t="str">
        <f>'ACTIVIDAD 10'!G84</f>
        <v/>
      </c>
      <c r="D736" s="176">
        <f>'ACTIVIDAD 10'!I84</f>
        <v>0</v>
      </c>
      <c r="E736" s="174" t="str">
        <f>'ACTIVIDAD 10'!J84</f>
        <v/>
      </c>
    </row>
    <row r="737" spans="2:5" x14ac:dyDescent="0.25">
      <c r="B737" s="160" t="s">
        <v>895</v>
      </c>
      <c r="C737" s="173" t="str">
        <f>'ACTIVIDAD 10'!G85</f>
        <v/>
      </c>
      <c r="D737" s="176">
        <f>'ACTIVIDAD 10'!I85</f>
        <v>0</v>
      </c>
      <c r="E737" s="174" t="str">
        <f>'ACTIVIDAD 10'!J85</f>
        <v/>
      </c>
    </row>
    <row r="738" spans="2:5" x14ac:dyDescent="0.25">
      <c r="B738" s="160" t="s">
        <v>896</v>
      </c>
      <c r="C738" s="173" t="str">
        <f>'ACTIVIDAD 10'!G86</f>
        <v/>
      </c>
      <c r="D738" s="176">
        <f>'ACTIVIDAD 10'!I86</f>
        <v>0</v>
      </c>
      <c r="E738" s="174" t="str">
        <f>'ACTIVIDAD 10'!J86</f>
        <v/>
      </c>
    </row>
    <row r="739" spans="2:5" x14ac:dyDescent="0.25">
      <c r="B739" s="160" t="s">
        <v>897</v>
      </c>
      <c r="C739" s="173" t="str">
        <f>'ACTIVIDAD 10'!G87</f>
        <v/>
      </c>
      <c r="D739" s="176">
        <f>'ACTIVIDAD 10'!I87</f>
        <v>0</v>
      </c>
      <c r="E739" s="174" t="str">
        <f>'ACTIVIDAD 10'!J87</f>
        <v/>
      </c>
    </row>
    <row r="740" spans="2:5" x14ac:dyDescent="0.25">
      <c r="B740" s="160" t="s">
        <v>898</v>
      </c>
      <c r="C740" s="173" t="str">
        <f>'ACTIVIDAD 10'!G104</f>
        <v/>
      </c>
      <c r="D740" s="176">
        <f>'ACTIVIDAD 10'!I104</f>
        <v>0</v>
      </c>
      <c r="E740" s="174" t="str">
        <f>'ACTIVIDAD 10'!J104</f>
        <v/>
      </c>
    </row>
    <row r="741" spans="2:5" x14ac:dyDescent="0.25">
      <c r="B741" s="160" t="s">
        <v>899</v>
      </c>
      <c r="C741" s="173" t="str">
        <f>'ACTIVIDAD 10'!G105</f>
        <v/>
      </c>
      <c r="D741" s="176">
        <f>'ACTIVIDAD 10'!I105</f>
        <v>0</v>
      </c>
      <c r="E741" s="174" t="str">
        <f>'ACTIVIDAD 10'!J105</f>
        <v/>
      </c>
    </row>
    <row r="742" spans="2:5" x14ac:dyDescent="0.25">
      <c r="B742" s="160" t="s">
        <v>900</v>
      </c>
      <c r="C742" s="173" t="str">
        <f>'ACTIVIDAD 10'!G106</f>
        <v/>
      </c>
      <c r="D742" s="176">
        <f>'ACTIVIDAD 10'!I106</f>
        <v>0</v>
      </c>
      <c r="E742" s="174" t="str">
        <f>'ACTIVIDAD 10'!J106</f>
        <v/>
      </c>
    </row>
    <row r="743" spans="2:5" x14ac:dyDescent="0.25">
      <c r="B743" s="160" t="s">
        <v>901</v>
      </c>
      <c r="C743" s="173" t="str">
        <f>'ACTIVIDAD 10'!G107</f>
        <v/>
      </c>
      <c r="D743" s="176">
        <f>'ACTIVIDAD 10'!I107</f>
        <v>0</v>
      </c>
      <c r="E743" s="174" t="str">
        <f>'ACTIVIDAD 10'!J107</f>
        <v/>
      </c>
    </row>
    <row r="744" spans="2:5" x14ac:dyDescent="0.25">
      <c r="B744" s="160" t="s">
        <v>902</v>
      </c>
      <c r="C744" s="173" t="str">
        <f>'ACTIVIDAD 10'!G108</f>
        <v/>
      </c>
      <c r="D744" s="176">
        <f>'ACTIVIDAD 10'!I108</f>
        <v>0</v>
      </c>
      <c r="E744" s="174" t="str">
        <f>'ACTIVIDAD 10'!J108</f>
        <v/>
      </c>
    </row>
    <row r="745" spans="2:5" x14ac:dyDescent="0.25">
      <c r="B745" s="160" t="s">
        <v>903</v>
      </c>
      <c r="C745" s="173" t="str">
        <f>'ACTIVIDAD 10'!G109</f>
        <v/>
      </c>
      <c r="D745" s="176">
        <f>'ACTIVIDAD 10'!I109</f>
        <v>0</v>
      </c>
      <c r="E745" s="174" t="str">
        <f>'ACTIVIDAD 10'!J109</f>
        <v/>
      </c>
    </row>
    <row r="746" spans="2:5" x14ac:dyDescent="0.25">
      <c r="B746" s="160" t="s">
        <v>904</v>
      </c>
      <c r="C746" s="173" t="str">
        <f>'ACTIVIDAD 10'!G110</f>
        <v/>
      </c>
      <c r="D746" s="176">
        <f>'ACTIVIDAD 10'!I110</f>
        <v>0</v>
      </c>
      <c r="E746" s="174" t="str">
        <f>'ACTIVIDAD 10'!J110</f>
        <v/>
      </c>
    </row>
    <row r="747" spans="2:5" x14ac:dyDescent="0.25">
      <c r="B747" s="160" t="s">
        <v>905</v>
      </c>
      <c r="C747" s="173" t="str">
        <f>'ACTIVIDAD 10'!G111</f>
        <v/>
      </c>
      <c r="D747" s="176">
        <f>'ACTIVIDAD 10'!I111</f>
        <v>0</v>
      </c>
      <c r="E747" s="174" t="str">
        <f>'ACTIVIDAD 10'!J111</f>
        <v/>
      </c>
    </row>
    <row r="748" spans="2:5" x14ac:dyDescent="0.25">
      <c r="B748" s="160" t="s">
        <v>906</v>
      </c>
      <c r="C748" s="173" t="str">
        <f>'ACTIVIDAD 10'!G112</f>
        <v/>
      </c>
      <c r="D748" s="176">
        <f>'ACTIVIDAD 10'!I112</f>
        <v>0</v>
      </c>
      <c r="E748" s="174" t="str">
        <f>'ACTIVIDAD 10'!J112</f>
        <v/>
      </c>
    </row>
    <row r="749" spans="2:5" x14ac:dyDescent="0.25">
      <c r="B749" s="160" t="s">
        <v>907</v>
      </c>
      <c r="C749" s="173" t="str">
        <f>'ACTIVIDAD 10'!G113</f>
        <v/>
      </c>
      <c r="D749" s="176">
        <f>'ACTIVIDAD 10'!I113</f>
        <v>0</v>
      </c>
      <c r="E749" s="174" t="str">
        <f>'ACTIVIDAD 10'!J113</f>
        <v/>
      </c>
    </row>
    <row r="750" spans="2:5" x14ac:dyDescent="0.25">
      <c r="B750" s="160" t="s">
        <v>908</v>
      </c>
      <c r="C750" s="173" t="str">
        <f>'ACTIVIDAD 10'!G138</f>
        <v/>
      </c>
      <c r="D750" s="176">
        <f>'ACTIVIDAD 10'!I138</f>
        <v>0</v>
      </c>
      <c r="E750" s="174" t="str">
        <f>'ACTIVIDAD 10'!J138</f>
        <v/>
      </c>
    </row>
    <row r="751" spans="2:5" x14ac:dyDescent="0.25">
      <c r="B751" s="160" t="s">
        <v>909</v>
      </c>
      <c r="C751" s="173" t="str">
        <f>'ACTIVIDAD 10'!G139</f>
        <v/>
      </c>
      <c r="D751" s="176">
        <f>'ACTIVIDAD 10'!I139</f>
        <v>0</v>
      </c>
      <c r="E751" s="174" t="str">
        <f>'ACTIVIDAD 10'!J139</f>
        <v/>
      </c>
    </row>
    <row r="752" spans="2:5" x14ac:dyDescent="0.25">
      <c r="B752" s="160" t="s">
        <v>910</v>
      </c>
      <c r="C752" s="173" t="str">
        <f>'ACTIVIDAD 10'!G140</f>
        <v/>
      </c>
      <c r="D752" s="176">
        <f>'ACTIVIDAD 10'!I140</f>
        <v>0</v>
      </c>
      <c r="E752" s="174" t="str">
        <f>'ACTIVIDAD 10'!J140</f>
        <v/>
      </c>
    </row>
    <row r="753" spans="2:5" x14ac:dyDescent="0.25">
      <c r="B753" s="160" t="s">
        <v>911</v>
      </c>
      <c r="C753" s="173" t="str">
        <f>'ACTIVIDAD 10'!G141</f>
        <v/>
      </c>
      <c r="D753" s="176">
        <f>'ACTIVIDAD 10'!I141</f>
        <v>0</v>
      </c>
      <c r="E753" s="174" t="str">
        <f>'ACTIVIDAD 10'!J141</f>
        <v/>
      </c>
    </row>
    <row r="754" spans="2:5" x14ac:dyDescent="0.25">
      <c r="B754" s="160" t="s">
        <v>912</v>
      </c>
      <c r="C754" s="173" t="str">
        <f>'ACTIVIDAD 10'!G142</f>
        <v/>
      </c>
      <c r="D754" s="176">
        <f>'ACTIVIDAD 10'!I142</f>
        <v>0</v>
      </c>
      <c r="E754" s="174" t="str">
        <f>'ACTIVIDAD 10'!J142</f>
        <v/>
      </c>
    </row>
    <row r="755" spans="2:5" x14ac:dyDescent="0.25">
      <c r="B755" s="160" t="s">
        <v>913</v>
      </c>
      <c r="C755" s="173" t="str">
        <f>'ACTIVIDAD 10'!G143</f>
        <v/>
      </c>
      <c r="D755" s="176">
        <f>'ACTIVIDAD 10'!I143</f>
        <v>0</v>
      </c>
      <c r="E755" s="174" t="str">
        <f>'ACTIVIDAD 10'!J143</f>
        <v/>
      </c>
    </row>
    <row r="756" spans="2:5" x14ac:dyDescent="0.25">
      <c r="B756" s="160" t="s">
        <v>914</v>
      </c>
      <c r="C756" s="173" t="str">
        <f>'ACTIVIDAD 10'!G144</f>
        <v/>
      </c>
      <c r="D756" s="176">
        <f>'ACTIVIDAD 10'!I144</f>
        <v>0</v>
      </c>
      <c r="E756" s="174" t="str">
        <f>'ACTIVIDAD 10'!J144</f>
        <v/>
      </c>
    </row>
    <row r="757" spans="2:5" x14ac:dyDescent="0.25">
      <c r="B757" s="160" t="s">
        <v>915</v>
      </c>
      <c r="C757" s="173" t="str">
        <f>'ACTIVIDAD 10'!G145</f>
        <v/>
      </c>
      <c r="D757" s="176">
        <f>'ACTIVIDAD 10'!I145</f>
        <v>0</v>
      </c>
      <c r="E757" s="174" t="str">
        <f>'ACTIVIDAD 10'!J145</f>
        <v/>
      </c>
    </row>
    <row r="758" spans="2:5" x14ac:dyDescent="0.25">
      <c r="B758" s="160" t="s">
        <v>916</v>
      </c>
      <c r="C758" s="173" t="str">
        <f>'ACTIVIDAD 10'!G146</f>
        <v/>
      </c>
      <c r="D758" s="176">
        <f>'ACTIVIDAD 10'!I146</f>
        <v>0</v>
      </c>
      <c r="E758" s="174" t="str">
        <f>'ACTIVIDAD 10'!J146</f>
        <v/>
      </c>
    </row>
    <row r="759" spans="2:5" x14ac:dyDescent="0.25">
      <c r="B759" s="160" t="s">
        <v>917</v>
      </c>
      <c r="C759" s="173" t="str">
        <f>'ACTIVIDAD 10'!G147</f>
        <v/>
      </c>
      <c r="D759" s="176">
        <f>'ACTIVIDAD 10'!I147</f>
        <v>0</v>
      </c>
      <c r="E759" s="174" t="str">
        <f>'ACTIVIDAD 10'!J147</f>
        <v/>
      </c>
    </row>
    <row r="760" spans="2:5" x14ac:dyDescent="0.25">
      <c r="B760" s="160" t="s">
        <v>918</v>
      </c>
      <c r="C760" s="173" t="str">
        <f>'ACTIVIDAD 10'!G164</f>
        <v/>
      </c>
      <c r="D760" s="176">
        <f>'ACTIVIDAD 10'!I164</f>
        <v>0</v>
      </c>
      <c r="E760" s="174" t="str">
        <f>'ACTIVIDAD 10'!J164</f>
        <v/>
      </c>
    </row>
    <row r="761" spans="2:5" x14ac:dyDescent="0.25">
      <c r="B761" s="160" t="s">
        <v>919</v>
      </c>
      <c r="C761" s="173" t="str">
        <f>'ACTIVIDAD 10'!G165</f>
        <v/>
      </c>
      <c r="D761" s="176">
        <f>'ACTIVIDAD 10'!I165</f>
        <v>0</v>
      </c>
      <c r="E761" s="174" t="str">
        <f>'ACTIVIDAD 10'!J165</f>
        <v/>
      </c>
    </row>
    <row r="762" spans="2:5" x14ac:dyDescent="0.25">
      <c r="B762" s="160" t="s">
        <v>920</v>
      </c>
      <c r="C762" s="173" t="str">
        <f>'ACTIVIDAD 10'!G166</f>
        <v/>
      </c>
      <c r="D762" s="176">
        <f>'ACTIVIDAD 10'!I166</f>
        <v>0</v>
      </c>
      <c r="E762" s="174" t="str">
        <f>'ACTIVIDAD 10'!J166</f>
        <v/>
      </c>
    </row>
    <row r="763" spans="2:5" x14ac:dyDescent="0.25">
      <c r="B763" s="160" t="s">
        <v>921</v>
      </c>
      <c r="C763" s="173" t="str">
        <f>'ACTIVIDAD 10'!G167</f>
        <v/>
      </c>
      <c r="D763" s="176">
        <f>'ACTIVIDAD 10'!I167</f>
        <v>0</v>
      </c>
      <c r="E763" s="174" t="str">
        <f>'ACTIVIDAD 10'!J167</f>
        <v/>
      </c>
    </row>
    <row r="764" spans="2:5" x14ac:dyDescent="0.25">
      <c r="B764" s="160" t="s">
        <v>922</v>
      </c>
      <c r="C764" s="173" t="str">
        <f>'ACTIVIDAD 10'!G168</f>
        <v/>
      </c>
      <c r="D764" s="176">
        <f>'ACTIVIDAD 10'!I168</f>
        <v>0</v>
      </c>
      <c r="E764" s="174" t="str">
        <f>'ACTIVIDAD 10'!J168</f>
        <v/>
      </c>
    </row>
    <row r="765" spans="2:5" x14ac:dyDescent="0.25">
      <c r="B765" s="160" t="s">
        <v>923</v>
      </c>
      <c r="C765" s="173" t="str">
        <f>'ACTIVIDAD 10'!G169</f>
        <v/>
      </c>
      <c r="D765" s="176">
        <f>'ACTIVIDAD 10'!I169</f>
        <v>0</v>
      </c>
      <c r="E765" s="174" t="str">
        <f>'ACTIVIDAD 10'!J169</f>
        <v/>
      </c>
    </row>
    <row r="766" spans="2:5" x14ac:dyDescent="0.25">
      <c r="B766" s="160" t="s">
        <v>924</v>
      </c>
      <c r="C766" s="173" t="str">
        <f>'ACTIVIDAD 10'!G170</f>
        <v/>
      </c>
      <c r="D766" s="176">
        <f>'ACTIVIDAD 10'!I170</f>
        <v>0</v>
      </c>
      <c r="E766" s="174" t="str">
        <f>'ACTIVIDAD 10'!J170</f>
        <v/>
      </c>
    </row>
    <row r="767" spans="2:5" x14ac:dyDescent="0.25">
      <c r="B767" s="160" t="s">
        <v>925</v>
      </c>
      <c r="C767" s="173" t="str">
        <f>'ACTIVIDAD 10'!G171</f>
        <v/>
      </c>
      <c r="D767" s="176">
        <f>'ACTIVIDAD 10'!I171</f>
        <v>0</v>
      </c>
      <c r="E767" s="174" t="str">
        <f>'ACTIVIDAD 10'!J171</f>
        <v/>
      </c>
    </row>
    <row r="768" spans="2:5" x14ac:dyDescent="0.25">
      <c r="B768" s="160" t="s">
        <v>926</v>
      </c>
      <c r="C768" s="173" t="str">
        <f>'ACTIVIDAD 10'!G172</f>
        <v/>
      </c>
      <c r="D768" s="176">
        <f>'ACTIVIDAD 10'!I172</f>
        <v>0</v>
      </c>
      <c r="E768" s="174" t="str">
        <f>'ACTIVIDAD 10'!J172</f>
        <v/>
      </c>
    </row>
    <row r="769" spans="2:5" x14ac:dyDescent="0.25">
      <c r="B769" s="160" t="s">
        <v>927</v>
      </c>
      <c r="C769" s="173" t="str">
        <f>'ACTIVIDAD 10'!G173</f>
        <v/>
      </c>
      <c r="D769" s="176">
        <f>'ACTIVIDAD 10'!I173</f>
        <v>0</v>
      </c>
      <c r="E769" s="174" t="str">
        <f>'ACTIVIDAD 10'!J173</f>
        <v/>
      </c>
    </row>
  </sheetData>
  <sheetProtection algorithmName="SHA-512" hashValue="RzrMbO63diRH6lqKyf+eB1e/QNl5k0x1brjsrM41BlQd/x8Lhu0z8r8Aehd1AAa0Rkixtgz8Smd1Y6Fs47fqyQ==" saltValue="x9AvlYk8Yz5cYHx/zJvJKg==" spinCount="100000" sheet="1" objects="1" scenarios="1" selectLockedCells="1" selectUnlockedCells="1"/>
  <mergeCells count="7">
    <mergeCell ref="W37:AG37"/>
    <mergeCell ref="AI37:AM37"/>
    <mergeCell ref="C1:I1"/>
    <mergeCell ref="A16:C16"/>
    <mergeCell ref="F29:G29"/>
    <mergeCell ref="G16:I16"/>
    <mergeCell ref="N37:U37"/>
  </mergeCells>
  <phoneticPr fontId="5"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0C30-D9AA-4AC7-B349-3D8F05587AB1}">
  <sheetPr>
    <tabColor theme="3" tint="0.79998168889431442"/>
  </sheetPr>
  <dimension ref="A1:ID256"/>
  <sheetViews>
    <sheetView showGridLines="0" zoomScaleNormal="100" workbookViewId="0">
      <selection activeCell="M29" sqref="M29:O29"/>
    </sheetView>
  </sheetViews>
  <sheetFormatPr baseColWidth="10" defaultColWidth="11.5703125" defaultRowHeight="14.25" x14ac:dyDescent="0.25"/>
  <cols>
    <col min="1" max="2" width="5.7109375" style="59" customWidth="1"/>
    <col min="3" max="15" width="7.7109375" style="59" customWidth="1"/>
    <col min="16" max="17" width="11.5703125" style="58"/>
    <col min="18" max="16384" width="11.5703125" style="59"/>
  </cols>
  <sheetData>
    <row r="1" spans="1:17" ht="15" customHeight="1" x14ac:dyDescent="0.25">
      <c r="A1" s="58"/>
      <c r="B1" s="58"/>
      <c r="C1" s="58"/>
      <c r="D1" s="58"/>
      <c r="E1" s="58"/>
      <c r="F1" s="58"/>
      <c r="G1" s="58"/>
      <c r="H1" s="58"/>
      <c r="I1" s="58"/>
      <c r="J1" s="58"/>
      <c r="K1" s="58"/>
      <c r="L1" s="58"/>
      <c r="M1" s="58"/>
      <c r="N1" s="58"/>
      <c r="O1" s="58"/>
    </row>
    <row r="2" spans="1:17" ht="15" customHeight="1" x14ac:dyDescent="0.25">
      <c r="A2" s="58"/>
      <c r="B2" s="58"/>
      <c r="C2" s="58"/>
      <c r="D2" s="58"/>
      <c r="E2" s="58"/>
      <c r="F2" s="58"/>
      <c r="G2" s="58"/>
      <c r="H2" s="58"/>
      <c r="I2" s="58"/>
      <c r="J2" s="58"/>
      <c r="K2" s="58"/>
      <c r="L2" s="58"/>
      <c r="M2" s="58"/>
      <c r="N2" s="58"/>
      <c r="O2" s="58"/>
    </row>
    <row r="3" spans="1:17" ht="15" customHeight="1" x14ac:dyDescent="0.25">
      <c r="A3" s="58"/>
      <c r="B3" s="58"/>
      <c r="C3" s="58"/>
      <c r="D3" s="58"/>
      <c r="E3" s="58"/>
      <c r="F3" s="58"/>
      <c r="G3" s="58"/>
      <c r="H3" s="58"/>
      <c r="I3" s="58"/>
      <c r="J3" s="58"/>
      <c r="K3" s="58"/>
      <c r="L3" s="58"/>
      <c r="M3" s="58"/>
      <c r="N3" s="58"/>
      <c r="O3" s="58"/>
    </row>
    <row r="4" spans="1:17" ht="15" customHeight="1" x14ac:dyDescent="0.25">
      <c r="A4" s="58"/>
      <c r="B4" s="58"/>
      <c r="C4" s="58"/>
      <c r="D4" s="58"/>
      <c r="E4" s="58"/>
      <c r="F4" s="58"/>
      <c r="G4" s="58"/>
      <c r="H4" s="58"/>
      <c r="I4" s="58"/>
      <c r="J4" s="58"/>
      <c r="K4" s="58"/>
      <c r="L4" s="58"/>
      <c r="M4" s="58"/>
      <c r="N4" s="58"/>
      <c r="O4" s="58"/>
    </row>
    <row r="5" spans="1:17" ht="15" customHeight="1" thickBot="1" x14ac:dyDescent="0.3">
      <c r="A5" s="58"/>
      <c r="B5" s="58"/>
      <c r="C5" s="58"/>
      <c r="D5" s="58"/>
      <c r="E5" s="58"/>
      <c r="F5" s="58"/>
      <c r="G5" s="58"/>
      <c r="H5" s="58"/>
      <c r="I5" s="58"/>
      <c r="J5" s="58"/>
      <c r="K5" s="58"/>
      <c r="L5" s="58"/>
      <c r="M5" s="58"/>
      <c r="N5" s="58"/>
      <c r="O5" s="58"/>
    </row>
    <row r="6" spans="1:17" ht="15" customHeight="1" x14ac:dyDescent="0.25">
      <c r="A6" s="183" t="str">
        <f>Hoja1!C1</f>
        <v>SOLICITUD DE AYUDA AL PROGRAMA RIS3MUR COVID-19 PARA LA REACTIVACIÓN EMPRESARIAL A TRAVÉS DE LA INNOVACIÓN TECNOLÓGICA</v>
      </c>
      <c r="B6" s="184"/>
      <c r="C6" s="184"/>
      <c r="D6" s="184"/>
      <c r="E6" s="184"/>
      <c r="F6" s="184"/>
      <c r="G6" s="184"/>
      <c r="H6" s="184"/>
      <c r="I6" s="184"/>
      <c r="J6" s="184"/>
      <c r="K6" s="184"/>
      <c r="L6" s="184"/>
      <c r="M6" s="184"/>
      <c r="N6" s="184"/>
      <c r="O6" s="185"/>
    </row>
    <row r="7" spans="1:17" ht="15" customHeight="1" x14ac:dyDescent="0.25">
      <c r="A7" s="186"/>
      <c r="B7" s="187"/>
      <c r="C7" s="187"/>
      <c r="D7" s="187"/>
      <c r="E7" s="187"/>
      <c r="F7" s="187"/>
      <c r="G7" s="187"/>
      <c r="H7" s="187"/>
      <c r="I7" s="187"/>
      <c r="J7" s="187"/>
      <c r="K7" s="187"/>
      <c r="L7" s="187"/>
      <c r="M7" s="187"/>
      <c r="N7" s="187"/>
      <c r="O7" s="188"/>
      <c r="Q7" s="60"/>
    </row>
    <row r="8" spans="1:17" ht="15" customHeight="1" x14ac:dyDescent="0.25">
      <c r="A8" s="186"/>
      <c r="B8" s="187"/>
      <c r="C8" s="187"/>
      <c r="D8" s="187"/>
      <c r="E8" s="187"/>
      <c r="F8" s="187"/>
      <c r="G8" s="187"/>
      <c r="H8" s="187"/>
      <c r="I8" s="187"/>
      <c r="J8" s="187"/>
      <c r="K8" s="187"/>
      <c r="L8" s="187"/>
      <c r="M8" s="187"/>
      <c r="N8" s="187"/>
      <c r="O8" s="188"/>
      <c r="Q8" s="60"/>
    </row>
    <row r="9" spans="1:17" ht="15" customHeight="1" x14ac:dyDescent="0.25">
      <c r="A9" s="186"/>
      <c r="B9" s="187"/>
      <c r="C9" s="187"/>
      <c r="D9" s="187"/>
      <c r="E9" s="187"/>
      <c r="F9" s="187"/>
      <c r="G9" s="187"/>
      <c r="H9" s="187"/>
      <c r="I9" s="187"/>
      <c r="J9" s="187"/>
      <c r="K9" s="187"/>
      <c r="L9" s="187"/>
      <c r="M9" s="187"/>
      <c r="N9" s="187"/>
      <c r="O9" s="188"/>
      <c r="Q9" s="60"/>
    </row>
    <row r="10" spans="1:17" ht="15" customHeight="1" thickBot="1" x14ac:dyDescent="0.3">
      <c r="A10" s="189"/>
      <c r="B10" s="190"/>
      <c r="C10" s="190"/>
      <c r="D10" s="190"/>
      <c r="E10" s="190"/>
      <c r="F10" s="190"/>
      <c r="G10" s="190"/>
      <c r="H10" s="190"/>
      <c r="I10" s="190"/>
      <c r="J10" s="190"/>
      <c r="K10" s="190"/>
      <c r="L10" s="190"/>
      <c r="M10" s="190"/>
      <c r="N10" s="190"/>
      <c r="O10" s="191"/>
    </row>
    <row r="11" spans="1:17" ht="15" customHeight="1" thickBot="1" x14ac:dyDescent="0.3">
      <c r="A11" s="58"/>
      <c r="B11" s="58"/>
      <c r="C11" s="58"/>
      <c r="D11" s="58"/>
      <c r="E11" s="58"/>
      <c r="F11" s="58"/>
      <c r="G11" s="58"/>
      <c r="H11" s="58"/>
      <c r="I11" s="58"/>
      <c r="J11" s="58"/>
      <c r="K11" s="58"/>
      <c r="L11" s="58"/>
      <c r="M11" s="58"/>
      <c r="N11" s="58"/>
      <c r="O11" s="58"/>
    </row>
    <row r="12" spans="1:17" ht="20.100000000000001" customHeight="1" thickBot="1" x14ac:dyDescent="0.3">
      <c r="A12" s="192" t="str">
        <f>CONCATENATE("CONVOCATORIA ",Hoja1!D3)</f>
        <v>CONVOCATORIA 2020</v>
      </c>
      <c r="B12" s="193"/>
      <c r="C12" s="193"/>
      <c r="D12" s="193"/>
      <c r="E12" s="193"/>
      <c r="F12" s="193"/>
      <c r="G12" s="193"/>
      <c r="H12" s="193"/>
      <c r="I12" s="193"/>
      <c r="J12" s="193"/>
      <c r="K12" s="193"/>
      <c r="L12" s="193"/>
      <c r="M12" s="193"/>
      <c r="N12" s="193"/>
      <c r="O12" s="194"/>
    </row>
    <row r="13" spans="1:17" ht="15" customHeight="1" x14ac:dyDescent="0.25">
      <c r="A13" s="58"/>
      <c r="B13" s="58"/>
      <c r="C13" s="58"/>
      <c r="D13" s="58"/>
      <c r="E13" s="58"/>
      <c r="F13" s="58"/>
      <c r="G13" s="58"/>
      <c r="H13" s="58"/>
      <c r="I13" s="58"/>
      <c r="J13" s="58"/>
      <c r="K13" s="58"/>
      <c r="L13" s="58"/>
      <c r="M13" s="58"/>
      <c r="N13" s="58"/>
      <c r="O13" s="58"/>
      <c r="Q13" s="60"/>
    </row>
    <row r="14" spans="1:17" ht="15" customHeight="1" thickBot="1" x14ac:dyDescent="0.3">
      <c r="A14" s="58"/>
      <c r="B14" s="58"/>
      <c r="C14" s="58"/>
      <c r="D14" s="58"/>
      <c r="E14" s="58"/>
      <c r="F14" s="58"/>
      <c r="G14" s="58"/>
      <c r="H14" s="58"/>
      <c r="I14" s="58"/>
      <c r="J14" s="58"/>
      <c r="K14" s="58"/>
      <c r="L14" s="58"/>
      <c r="M14" s="58"/>
      <c r="N14" s="58"/>
      <c r="O14" s="58"/>
    </row>
    <row r="15" spans="1:17" s="58" customFormat="1" ht="20.100000000000001" customHeight="1" thickBot="1" x14ac:dyDescent="0.3">
      <c r="A15" s="213" t="s">
        <v>183</v>
      </c>
      <c r="B15" s="214"/>
      <c r="C15" s="214"/>
      <c r="D15" s="214"/>
      <c r="E15" s="214"/>
      <c r="F15" s="214"/>
      <c r="G15" s="214"/>
      <c r="H15" s="214"/>
      <c r="I15" s="214"/>
      <c r="J15" s="214"/>
      <c r="K15" s="214"/>
      <c r="L15" s="214"/>
      <c r="M15" s="214"/>
      <c r="N15" s="214"/>
      <c r="O15" s="215"/>
    </row>
    <row r="16" spans="1:17" s="58" customFormat="1" ht="15" customHeight="1" thickBot="1" x14ac:dyDescent="0.3"/>
    <row r="17" spans="1:238" s="58" customFormat="1" ht="15" customHeight="1" thickBot="1" x14ac:dyDescent="0.3">
      <c r="A17" s="177" t="s">
        <v>191</v>
      </c>
      <c r="B17" s="178"/>
      <c r="C17" s="179"/>
      <c r="D17" s="180"/>
      <c r="E17" s="181"/>
      <c r="F17" s="181"/>
      <c r="G17" s="181"/>
      <c r="H17" s="181"/>
      <c r="I17" s="181"/>
      <c r="J17" s="181"/>
      <c r="K17" s="181"/>
      <c r="L17" s="181"/>
      <c r="M17" s="181"/>
      <c r="N17" s="181"/>
      <c r="O17" s="182"/>
      <c r="ID17" s="61"/>
    </row>
    <row r="18" spans="1:238" s="58" customFormat="1" ht="15" customHeight="1" thickBot="1" x14ac:dyDescent="0.3">
      <c r="A18" s="62"/>
      <c r="B18" s="62"/>
      <c r="C18" s="62"/>
      <c r="D18" s="62"/>
      <c r="E18" s="62"/>
      <c r="F18" s="62"/>
      <c r="G18" s="62"/>
      <c r="ID18" s="61"/>
    </row>
    <row r="19" spans="1:238" s="58" customFormat="1" ht="15" customHeight="1" x14ac:dyDescent="0.25">
      <c r="A19" s="216" t="s">
        <v>8</v>
      </c>
      <c r="B19" s="217"/>
      <c r="C19" s="218"/>
      <c r="D19" s="222"/>
      <c r="E19" s="223"/>
      <c r="F19" s="223"/>
      <c r="G19" s="223"/>
      <c r="H19" s="223"/>
      <c r="I19" s="223"/>
      <c r="J19" s="223"/>
      <c r="K19" s="223"/>
      <c r="L19" s="223"/>
      <c r="M19" s="223"/>
      <c r="N19" s="223"/>
      <c r="O19" s="224"/>
    </row>
    <row r="20" spans="1:238" s="58" customFormat="1" ht="15" customHeight="1" thickBot="1" x14ac:dyDescent="0.3">
      <c r="A20" s="219"/>
      <c r="B20" s="220"/>
      <c r="C20" s="221"/>
      <c r="D20" s="225"/>
      <c r="E20" s="226"/>
      <c r="F20" s="226"/>
      <c r="G20" s="226"/>
      <c r="H20" s="226"/>
      <c r="I20" s="226"/>
      <c r="J20" s="226"/>
      <c r="K20" s="226"/>
      <c r="L20" s="226"/>
      <c r="M20" s="226"/>
      <c r="N20" s="226"/>
      <c r="O20" s="227"/>
    </row>
    <row r="21" spans="1:238" ht="15" customHeight="1" thickBot="1" x14ac:dyDescent="0.3">
      <c r="A21" s="58"/>
      <c r="B21" s="58"/>
      <c r="C21" s="58"/>
      <c r="D21" s="58"/>
      <c r="E21" s="58"/>
      <c r="F21" s="58"/>
      <c r="G21" s="58"/>
      <c r="H21" s="58"/>
      <c r="I21" s="58"/>
      <c r="J21" s="58"/>
      <c r="K21" s="58"/>
      <c r="L21" s="58"/>
      <c r="M21" s="58"/>
      <c r="N21" s="58"/>
      <c r="O21" s="58"/>
    </row>
    <row r="22" spans="1:238" s="58" customFormat="1" ht="15" customHeight="1" thickBot="1" x14ac:dyDescent="0.3">
      <c r="A22" s="177" t="s">
        <v>190</v>
      </c>
      <c r="B22" s="178"/>
      <c r="C22" s="179"/>
      <c r="D22" s="180"/>
      <c r="E22" s="181"/>
      <c r="F22" s="181"/>
      <c r="G22" s="181"/>
      <c r="H22" s="181"/>
      <c r="I22" s="181"/>
      <c r="J22" s="181"/>
      <c r="K22" s="181"/>
      <c r="L22" s="181"/>
      <c r="M22" s="181"/>
      <c r="N22" s="181"/>
      <c r="O22" s="182"/>
      <c r="ID22" s="61"/>
    </row>
    <row r="23" spans="1:238" ht="15" customHeight="1" x14ac:dyDescent="0.25">
      <c r="A23" s="58"/>
      <c r="B23" s="58"/>
      <c r="C23" s="58"/>
      <c r="D23" s="58"/>
      <c r="J23" s="58"/>
    </row>
    <row r="24" spans="1:238" ht="15" customHeight="1" thickBot="1" x14ac:dyDescent="0.3">
      <c r="A24" s="58"/>
      <c r="B24" s="58"/>
      <c r="C24" s="58"/>
      <c r="D24" s="58"/>
      <c r="J24" s="58"/>
    </row>
    <row r="25" spans="1:238" s="58" customFormat="1" ht="20.100000000000001" customHeight="1" thickBot="1" x14ac:dyDescent="0.3">
      <c r="A25" s="213" t="str">
        <f>CONCATENATE("PRODUCTOS (O LÍNEAS DE PRODUCTO) MÁS IMPORTANTES EN EL EJERCICIO ",Hoja1!$D$3-1)</f>
        <v>PRODUCTOS (O LÍNEAS DE PRODUCTO) MÁS IMPORTANTES EN EL EJERCICIO 2019</v>
      </c>
      <c r="B25" s="214"/>
      <c r="C25" s="214"/>
      <c r="D25" s="214"/>
      <c r="E25" s="214"/>
      <c r="F25" s="214"/>
      <c r="G25" s="214"/>
      <c r="H25" s="214"/>
      <c r="I25" s="214"/>
      <c r="J25" s="214"/>
      <c r="K25" s="214"/>
      <c r="L25" s="214"/>
      <c r="M25" s="214"/>
      <c r="N25" s="214"/>
      <c r="O25" s="215"/>
      <c r="R25" s="59"/>
      <c r="S25" s="59"/>
      <c r="T25" s="59"/>
      <c r="U25" s="59"/>
      <c r="V25" s="59"/>
      <c r="W25" s="59"/>
      <c r="X25" s="59"/>
    </row>
    <row r="26" spans="1:238" ht="15" customHeight="1" thickBot="1" x14ac:dyDescent="0.3">
      <c r="A26" s="58"/>
      <c r="B26" s="58"/>
      <c r="C26" s="58"/>
      <c r="D26" s="58"/>
      <c r="J26" s="58"/>
    </row>
    <row r="27" spans="1:238" ht="15" customHeight="1" thickBot="1" x14ac:dyDescent="0.3">
      <c r="A27" s="177" t="s">
        <v>188</v>
      </c>
      <c r="B27" s="178"/>
      <c r="C27" s="178"/>
      <c r="D27" s="178"/>
      <c r="E27" s="178"/>
      <c r="F27" s="179"/>
      <c r="G27" s="228" t="s">
        <v>187</v>
      </c>
      <c r="H27" s="229"/>
      <c r="I27" s="230"/>
      <c r="J27" s="231" t="s">
        <v>186</v>
      </c>
      <c r="K27" s="232"/>
      <c r="L27" s="233"/>
      <c r="M27" s="228" t="s">
        <v>185</v>
      </c>
      <c r="N27" s="229"/>
      <c r="O27" s="230"/>
    </row>
    <row r="28" spans="1:238" ht="15" customHeight="1" x14ac:dyDescent="0.25">
      <c r="A28" s="63">
        <v>1</v>
      </c>
      <c r="B28" s="234"/>
      <c r="C28" s="235"/>
      <c r="D28" s="235"/>
      <c r="E28" s="235"/>
      <c r="F28" s="236"/>
      <c r="G28" s="210"/>
      <c r="H28" s="211"/>
      <c r="I28" s="212"/>
      <c r="J28" s="210"/>
      <c r="K28" s="211"/>
      <c r="L28" s="212"/>
      <c r="M28" s="210"/>
      <c r="N28" s="211"/>
      <c r="O28" s="212"/>
    </row>
    <row r="29" spans="1:238" ht="15" customHeight="1" x14ac:dyDescent="0.25">
      <c r="A29" s="64">
        <v>2</v>
      </c>
      <c r="B29" s="204"/>
      <c r="C29" s="205"/>
      <c r="D29" s="205"/>
      <c r="E29" s="205"/>
      <c r="F29" s="206"/>
      <c r="G29" s="198"/>
      <c r="H29" s="199"/>
      <c r="I29" s="200"/>
      <c r="J29" s="198"/>
      <c r="K29" s="199"/>
      <c r="L29" s="200"/>
      <c r="M29" s="198"/>
      <c r="N29" s="199"/>
      <c r="O29" s="200"/>
    </row>
    <row r="30" spans="1:238" ht="15" customHeight="1" x14ac:dyDescent="0.25">
      <c r="A30" s="64">
        <v>3</v>
      </c>
      <c r="B30" s="204"/>
      <c r="C30" s="205"/>
      <c r="D30" s="205"/>
      <c r="E30" s="205"/>
      <c r="F30" s="206"/>
      <c r="G30" s="198"/>
      <c r="H30" s="199"/>
      <c r="I30" s="200"/>
      <c r="J30" s="198"/>
      <c r="K30" s="199"/>
      <c r="L30" s="200"/>
      <c r="M30" s="198"/>
      <c r="N30" s="199"/>
      <c r="O30" s="200"/>
    </row>
    <row r="31" spans="1:238" ht="15" customHeight="1" x14ac:dyDescent="0.25">
      <c r="A31" s="64">
        <v>4</v>
      </c>
      <c r="B31" s="204"/>
      <c r="C31" s="205"/>
      <c r="D31" s="205"/>
      <c r="E31" s="205"/>
      <c r="F31" s="206"/>
      <c r="G31" s="198"/>
      <c r="H31" s="199"/>
      <c r="I31" s="200"/>
      <c r="J31" s="198"/>
      <c r="K31" s="199"/>
      <c r="L31" s="200"/>
      <c r="M31" s="198"/>
      <c r="N31" s="199"/>
      <c r="O31" s="200"/>
    </row>
    <row r="32" spans="1:238" ht="15" customHeight="1" x14ac:dyDescent="0.25">
      <c r="A32" s="64">
        <v>5</v>
      </c>
      <c r="B32" s="204"/>
      <c r="C32" s="205"/>
      <c r="D32" s="205"/>
      <c r="E32" s="205"/>
      <c r="F32" s="206"/>
      <c r="G32" s="198"/>
      <c r="H32" s="199"/>
      <c r="I32" s="200"/>
      <c r="J32" s="198"/>
      <c r="K32" s="199"/>
      <c r="L32" s="200"/>
      <c r="M32" s="198"/>
      <c r="N32" s="199"/>
      <c r="O32" s="200"/>
    </row>
    <row r="33" spans="1:17" ht="15" customHeight="1" x14ac:dyDescent="0.25">
      <c r="A33" s="64">
        <v>6</v>
      </c>
      <c r="B33" s="204"/>
      <c r="C33" s="205"/>
      <c r="D33" s="205"/>
      <c r="E33" s="205"/>
      <c r="F33" s="206"/>
      <c r="G33" s="198"/>
      <c r="H33" s="199"/>
      <c r="I33" s="200"/>
      <c r="J33" s="198"/>
      <c r="K33" s="199"/>
      <c r="L33" s="200"/>
      <c r="M33" s="198"/>
      <c r="N33" s="199"/>
      <c r="O33" s="200"/>
      <c r="P33" s="59"/>
      <c r="Q33" s="59"/>
    </row>
    <row r="34" spans="1:17" ht="15" customHeight="1" x14ac:dyDescent="0.25">
      <c r="A34" s="64">
        <v>7</v>
      </c>
      <c r="B34" s="204"/>
      <c r="C34" s="205"/>
      <c r="D34" s="205"/>
      <c r="E34" s="205"/>
      <c r="F34" s="206"/>
      <c r="G34" s="198"/>
      <c r="H34" s="199"/>
      <c r="I34" s="200"/>
      <c r="J34" s="198"/>
      <c r="K34" s="199"/>
      <c r="L34" s="200"/>
      <c r="M34" s="198"/>
      <c r="N34" s="199"/>
      <c r="O34" s="200"/>
      <c r="P34" s="59"/>
      <c r="Q34" s="59"/>
    </row>
    <row r="35" spans="1:17" ht="15" customHeight="1" x14ac:dyDescent="0.25">
      <c r="A35" s="64">
        <v>8</v>
      </c>
      <c r="B35" s="204"/>
      <c r="C35" s="205"/>
      <c r="D35" s="205"/>
      <c r="E35" s="205"/>
      <c r="F35" s="206"/>
      <c r="G35" s="198"/>
      <c r="H35" s="199"/>
      <c r="I35" s="200"/>
      <c r="J35" s="198"/>
      <c r="K35" s="199"/>
      <c r="L35" s="200"/>
      <c r="M35" s="198"/>
      <c r="N35" s="199"/>
      <c r="O35" s="200"/>
      <c r="P35" s="59"/>
      <c r="Q35" s="59"/>
    </row>
    <row r="36" spans="1:17" ht="15" customHeight="1" x14ac:dyDescent="0.25">
      <c r="A36" s="64">
        <v>9</v>
      </c>
      <c r="B36" s="204"/>
      <c r="C36" s="205"/>
      <c r="D36" s="205"/>
      <c r="E36" s="205"/>
      <c r="F36" s="206"/>
      <c r="G36" s="198"/>
      <c r="H36" s="199"/>
      <c r="I36" s="200"/>
      <c r="J36" s="198"/>
      <c r="K36" s="199"/>
      <c r="L36" s="200"/>
      <c r="M36" s="198"/>
      <c r="N36" s="199"/>
      <c r="O36" s="200"/>
      <c r="P36" s="59"/>
      <c r="Q36" s="59"/>
    </row>
    <row r="37" spans="1:17" ht="15" customHeight="1" thickBot="1" x14ac:dyDescent="0.3">
      <c r="A37" s="65">
        <v>10</v>
      </c>
      <c r="B37" s="207"/>
      <c r="C37" s="208"/>
      <c r="D37" s="208"/>
      <c r="E37" s="208"/>
      <c r="F37" s="209"/>
      <c r="G37" s="201"/>
      <c r="H37" s="202"/>
      <c r="I37" s="203"/>
      <c r="J37" s="201"/>
      <c r="K37" s="202"/>
      <c r="L37" s="203"/>
      <c r="M37" s="201"/>
      <c r="N37" s="202"/>
      <c r="O37" s="203"/>
      <c r="P37" s="59"/>
      <c r="Q37" s="59"/>
    </row>
    <row r="38" spans="1:17" ht="15" customHeight="1" thickBot="1" x14ac:dyDescent="0.3">
      <c r="P38" s="59"/>
      <c r="Q38" s="59"/>
    </row>
    <row r="39" spans="1:17" ht="15" customHeight="1" thickBot="1" x14ac:dyDescent="0.3">
      <c r="A39" s="177" t="s">
        <v>189</v>
      </c>
      <c r="B39" s="178"/>
      <c r="C39" s="178"/>
      <c r="D39" s="178"/>
      <c r="E39" s="178"/>
      <c r="F39" s="179"/>
      <c r="G39" s="195"/>
      <c r="H39" s="196"/>
      <c r="I39" s="197"/>
      <c r="P39" s="59"/>
      <c r="Q39" s="59"/>
    </row>
    <row r="40" spans="1:17" ht="15" customHeight="1" x14ac:dyDescent="0.25">
      <c r="A40" s="58"/>
      <c r="B40" s="58"/>
      <c r="P40" s="59"/>
      <c r="Q40" s="59"/>
    </row>
    <row r="41" spans="1:17" ht="15" customHeight="1" x14ac:dyDescent="0.25">
      <c r="A41" s="58"/>
      <c r="B41" s="58"/>
      <c r="P41" s="59"/>
      <c r="Q41" s="59"/>
    </row>
    <row r="42" spans="1:17" ht="15" customHeight="1" x14ac:dyDescent="0.25">
      <c r="A42" s="58"/>
      <c r="B42" s="58"/>
      <c r="P42" s="59"/>
      <c r="Q42" s="59"/>
    </row>
    <row r="43" spans="1:17" ht="15" customHeight="1" x14ac:dyDescent="0.25">
      <c r="A43" s="58"/>
      <c r="B43" s="58"/>
      <c r="P43" s="59"/>
      <c r="Q43" s="59"/>
    </row>
    <row r="44" spans="1:17" ht="15" customHeight="1" x14ac:dyDescent="0.25">
      <c r="A44" s="58"/>
      <c r="B44" s="58"/>
      <c r="P44" s="59"/>
      <c r="Q44" s="59"/>
    </row>
    <row r="45" spans="1:17" ht="15" customHeight="1" x14ac:dyDescent="0.25">
      <c r="A45" s="58"/>
      <c r="B45" s="58"/>
      <c r="P45" s="59"/>
      <c r="Q45" s="59"/>
    </row>
    <row r="46" spans="1:17" ht="15" customHeight="1" x14ac:dyDescent="0.25">
      <c r="A46" s="58"/>
      <c r="B46" s="58"/>
      <c r="P46" s="59"/>
      <c r="Q46" s="59"/>
    </row>
    <row r="47" spans="1:17" ht="15" customHeight="1" x14ac:dyDescent="0.25">
      <c r="A47" s="58"/>
      <c r="B47" s="58"/>
      <c r="P47" s="59"/>
      <c r="Q47" s="59"/>
    </row>
    <row r="48" spans="1:17" ht="15" customHeight="1" x14ac:dyDescent="0.25">
      <c r="A48" s="58"/>
      <c r="B48" s="58"/>
      <c r="P48" s="59"/>
      <c r="Q48" s="59"/>
    </row>
    <row r="49" spans="1:17" ht="15" customHeight="1" x14ac:dyDescent="0.25">
      <c r="A49" s="58"/>
      <c r="B49" s="58"/>
      <c r="P49" s="59"/>
      <c r="Q49" s="59"/>
    </row>
    <row r="50" spans="1:17" ht="15" customHeight="1" x14ac:dyDescent="0.25">
      <c r="A50" s="58"/>
      <c r="B50" s="58"/>
      <c r="P50" s="59"/>
      <c r="Q50" s="59"/>
    </row>
    <row r="51" spans="1:17" ht="15" customHeight="1" x14ac:dyDescent="0.25">
      <c r="A51" s="58"/>
      <c r="B51" s="58"/>
      <c r="P51" s="59"/>
      <c r="Q51" s="59"/>
    </row>
    <row r="52" spans="1:17" ht="15" customHeight="1" x14ac:dyDescent="0.25">
      <c r="A52" s="58"/>
      <c r="B52" s="58"/>
      <c r="P52" s="59"/>
      <c r="Q52" s="59"/>
    </row>
    <row r="53" spans="1:17" ht="15" customHeight="1" x14ac:dyDescent="0.25">
      <c r="A53" s="58"/>
      <c r="B53" s="58"/>
      <c r="P53" s="59"/>
      <c r="Q53" s="59"/>
    </row>
    <row r="54" spans="1:17" ht="15" customHeight="1" x14ac:dyDescent="0.25">
      <c r="A54" s="58"/>
      <c r="B54" s="58"/>
      <c r="P54" s="59"/>
      <c r="Q54" s="59"/>
    </row>
    <row r="55" spans="1:17" ht="15" customHeight="1" x14ac:dyDescent="0.25">
      <c r="A55" s="58"/>
      <c r="B55" s="58"/>
      <c r="P55" s="59"/>
      <c r="Q55" s="59"/>
    </row>
    <row r="56" spans="1:17" ht="15" customHeight="1" x14ac:dyDescent="0.25">
      <c r="A56" s="58"/>
      <c r="B56" s="58"/>
      <c r="P56" s="59"/>
      <c r="Q56" s="59"/>
    </row>
    <row r="57" spans="1:17" ht="15" customHeight="1" x14ac:dyDescent="0.25">
      <c r="A57" s="58"/>
      <c r="B57" s="58"/>
      <c r="P57" s="59"/>
      <c r="Q57" s="59"/>
    </row>
    <row r="58" spans="1:17" ht="15" customHeight="1" x14ac:dyDescent="0.25">
      <c r="A58" s="58"/>
      <c r="B58" s="58"/>
      <c r="P58" s="59"/>
      <c r="Q58" s="59"/>
    </row>
    <row r="59" spans="1:17" ht="15" customHeight="1" x14ac:dyDescent="0.25">
      <c r="A59" s="58"/>
      <c r="B59" s="58"/>
      <c r="P59" s="59"/>
      <c r="Q59" s="59"/>
    </row>
    <row r="60" spans="1:17" ht="15" customHeight="1" x14ac:dyDescent="0.25">
      <c r="A60" s="58"/>
      <c r="B60" s="58"/>
      <c r="P60" s="59"/>
      <c r="Q60" s="59"/>
    </row>
    <row r="61" spans="1:17" ht="15" customHeight="1" x14ac:dyDescent="0.25">
      <c r="A61" s="58"/>
      <c r="B61" s="58"/>
      <c r="P61" s="59"/>
      <c r="Q61" s="59"/>
    </row>
    <row r="62" spans="1:17" ht="15" customHeight="1" x14ac:dyDescent="0.25">
      <c r="A62" s="58"/>
      <c r="B62" s="58"/>
      <c r="P62" s="59"/>
      <c r="Q62" s="59"/>
    </row>
    <row r="63" spans="1:17" ht="15" customHeight="1" x14ac:dyDescent="0.25">
      <c r="A63" s="58"/>
      <c r="B63" s="58"/>
      <c r="P63" s="59"/>
      <c r="Q63" s="59"/>
    </row>
    <row r="64" spans="1:17" ht="15" customHeight="1" x14ac:dyDescent="0.25">
      <c r="A64" s="58"/>
      <c r="B64" s="58"/>
      <c r="P64" s="59"/>
      <c r="Q64" s="59"/>
    </row>
    <row r="65" spans="1:17" ht="15" customHeight="1" x14ac:dyDescent="0.25">
      <c r="A65" s="58"/>
      <c r="B65" s="58"/>
      <c r="P65" s="59"/>
      <c r="Q65" s="59"/>
    </row>
    <row r="66" spans="1:17" ht="15" customHeight="1" x14ac:dyDescent="0.25">
      <c r="A66" s="58"/>
      <c r="B66" s="58"/>
      <c r="P66" s="59"/>
      <c r="Q66" s="59"/>
    </row>
    <row r="67" spans="1:17" ht="15" customHeight="1" x14ac:dyDescent="0.25">
      <c r="A67" s="58"/>
      <c r="B67" s="58"/>
      <c r="P67" s="59"/>
      <c r="Q67" s="59"/>
    </row>
    <row r="68" spans="1:17" ht="15" customHeight="1" x14ac:dyDescent="0.25">
      <c r="A68" s="58"/>
      <c r="B68" s="58"/>
      <c r="P68" s="59"/>
      <c r="Q68" s="59"/>
    </row>
    <row r="69" spans="1:17" ht="15" customHeight="1" x14ac:dyDescent="0.25">
      <c r="A69" s="58"/>
      <c r="B69" s="58"/>
      <c r="P69" s="59"/>
      <c r="Q69" s="59"/>
    </row>
    <row r="70" spans="1:17" ht="15" customHeight="1" x14ac:dyDescent="0.25">
      <c r="A70" s="58"/>
      <c r="B70" s="58"/>
      <c r="P70" s="59"/>
      <c r="Q70" s="59"/>
    </row>
    <row r="71" spans="1:17" ht="15" customHeight="1" x14ac:dyDescent="0.25">
      <c r="A71" s="58"/>
      <c r="B71" s="58"/>
      <c r="P71" s="59"/>
      <c r="Q71" s="59"/>
    </row>
    <row r="72" spans="1:17" ht="15" customHeight="1" x14ac:dyDescent="0.25">
      <c r="A72" s="58"/>
      <c r="B72" s="58"/>
      <c r="P72" s="59"/>
      <c r="Q72" s="59"/>
    </row>
    <row r="73" spans="1:17" ht="15" customHeight="1" x14ac:dyDescent="0.25">
      <c r="A73" s="58"/>
      <c r="B73" s="58"/>
      <c r="P73" s="59"/>
      <c r="Q73" s="59"/>
    </row>
    <row r="74" spans="1:17" ht="15" customHeight="1" x14ac:dyDescent="0.25">
      <c r="A74" s="58"/>
      <c r="B74" s="58"/>
      <c r="P74" s="59"/>
      <c r="Q74" s="59"/>
    </row>
    <row r="75" spans="1:17" ht="15" customHeight="1" x14ac:dyDescent="0.25">
      <c r="A75" s="58"/>
      <c r="B75" s="58"/>
      <c r="P75" s="59"/>
      <c r="Q75" s="59"/>
    </row>
    <row r="76" spans="1:17" ht="15" customHeight="1" x14ac:dyDescent="0.25">
      <c r="A76" s="58"/>
      <c r="B76" s="58"/>
      <c r="P76" s="59"/>
      <c r="Q76" s="59"/>
    </row>
    <row r="77" spans="1:17" ht="20.100000000000001" customHeight="1" x14ac:dyDescent="0.25">
      <c r="A77" s="58"/>
      <c r="B77" s="58"/>
      <c r="P77" s="59"/>
      <c r="Q77" s="59"/>
    </row>
    <row r="78" spans="1:17" ht="15" customHeight="1" x14ac:dyDescent="0.25">
      <c r="A78" s="58"/>
      <c r="B78" s="58"/>
      <c r="P78" s="59"/>
      <c r="Q78" s="59"/>
    </row>
    <row r="79" spans="1:17" ht="15" customHeight="1" x14ac:dyDescent="0.25">
      <c r="A79" s="58"/>
      <c r="B79" s="58"/>
      <c r="P79" s="59"/>
      <c r="Q79" s="59"/>
    </row>
    <row r="80" spans="1:17" ht="15" customHeight="1" x14ac:dyDescent="0.25">
      <c r="A80" s="58"/>
      <c r="B80" s="58"/>
      <c r="P80" s="59"/>
      <c r="Q80" s="59"/>
    </row>
    <row r="81" spans="1:17" ht="15" customHeight="1" x14ac:dyDescent="0.25">
      <c r="A81" s="58"/>
      <c r="B81" s="58"/>
      <c r="P81" s="59"/>
      <c r="Q81" s="59"/>
    </row>
    <row r="82" spans="1:17" ht="15" customHeight="1" x14ac:dyDescent="0.25">
      <c r="A82" s="58"/>
      <c r="B82" s="58"/>
      <c r="P82" s="59"/>
      <c r="Q82" s="59"/>
    </row>
    <row r="83" spans="1:17" ht="15" customHeight="1" x14ac:dyDescent="0.25">
      <c r="A83" s="58"/>
      <c r="B83" s="58"/>
      <c r="P83" s="59"/>
      <c r="Q83" s="59"/>
    </row>
    <row r="84" spans="1:17" ht="15" customHeight="1" x14ac:dyDescent="0.25">
      <c r="A84" s="58"/>
      <c r="B84" s="58"/>
      <c r="P84" s="59"/>
      <c r="Q84" s="59"/>
    </row>
    <row r="85" spans="1:17" ht="20.100000000000001" customHeight="1" x14ac:dyDescent="0.25">
      <c r="A85" s="58"/>
      <c r="B85" s="58"/>
      <c r="P85" s="59"/>
      <c r="Q85" s="59"/>
    </row>
    <row r="86" spans="1:17" ht="15" customHeight="1" x14ac:dyDescent="0.25">
      <c r="A86" s="58"/>
      <c r="B86" s="58"/>
      <c r="P86" s="59"/>
      <c r="Q86" s="59"/>
    </row>
    <row r="87" spans="1:17" ht="15" customHeight="1" x14ac:dyDescent="0.25">
      <c r="A87" s="58"/>
      <c r="B87" s="58"/>
      <c r="P87" s="59"/>
      <c r="Q87" s="59"/>
    </row>
    <row r="88" spans="1:17" ht="15" customHeight="1" x14ac:dyDescent="0.25">
      <c r="A88" s="58"/>
      <c r="B88" s="58"/>
      <c r="P88" s="59"/>
      <c r="Q88" s="59"/>
    </row>
    <row r="89" spans="1:17" ht="15" customHeight="1" x14ac:dyDescent="0.25">
      <c r="A89" s="58"/>
      <c r="B89" s="58"/>
      <c r="P89" s="59"/>
      <c r="Q89" s="59"/>
    </row>
    <row r="90" spans="1:17" ht="15" customHeight="1" x14ac:dyDescent="0.25">
      <c r="A90" s="58"/>
      <c r="B90" s="58"/>
      <c r="P90" s="59"/>
      <c r="Q90" s="59"/>
    </row>
    <row r="91" spans="1:17" ht="15" customHeight="1" x14ac:dyDescent="0.25">
      <c r="A91" s="58"/>
      <c r="B91" s="58"/>
      <c r="P91" s="59"/>
      <c r="Q91" s="59"/>
    </row>
    <row r="92" spans="1:17" ht="15" customHeight="1" x14ac:dyDescent="0.25">
      <c r="A92" s="58"/>
      <c r="B92" s="58"/>
      <c r="P92" s="59"/>
      <c r="Q92" s="59"/>
    </row>
    <row r="93" spans="1:17" ht="15" customHeight="1" x14ac:dyDescent="0.25">
      <c r="A93" s="58"/>
      <c r="B93" s="58"/>
      <c r="P93" s="59"/>
      <c r="Q93" s="59"/>
    </row>
    <row r="94" spans="1:17" ht="15" customHeight="1" x14ac:dyDescent="0.25">
      <c r="A94" s="58"/>
      <c r="B94" s="58"/>
      <c r="P94" s="59"/>
      <c r="Q94" s="59"/>
    </row>
    <row r="95" spans="1:17" ht="15" customHeight="1" x14ac:dyDescent="0.25">
      <c r="A95" s="58"/>
      <c r="B95" s="58"/>
      <c r="P95" s="59"/>
      <c r="Q95" s="59"/>
    </row>
    <row r="96" spans="1:17" ht="15" customHeight="1" x14ac:dyDescent="0.25">
      <c r="A96" s="58"/>
      <c r="B96" s="58"/>
      <c r="P96" s="59"/>
      <c r="Q96" s="59"/>
    </row>
    <row r="97" spans="1:17" ht="15" customHeight="1" x14ac:dyDescent="0.25">
      <c r="A97" s="58"/>
      <c r="B97" s="58"/>
      <c r="P97" s="59"/>
      <c r="Q97" s="59"/>
    </row>
    <row r="98" spans="1:17" ht="15" customHeight="1" x14ac:dyDescent="0.25">
      <c r="A98" s="58"/>
      <c r="B98" s="58"/>
      <c r="P98" s="59"/>
      <c r="Q98" s="59"/>
    </row>
    <row r="99" spans="1:17" s="66" customFormat="1" ht="15" customHeight="1" x14ac:dyDescent="0.25"/>
    <row r="100" spans="1:17" ht="15" customHeight="1" x14ac:dyDescent="0.25">
      <c r="A100" s="58"/>
      <c r="B100" s="58"/>
      <c r="P100" s="59"/>
      <c r="Q100" s="59"/>
    </row>
    <row r="101" spans="1:17" ht="15" customHeight="1" x14ac:dyDescent="0.25">
      <c r="A101" s="58"/>
      <c r="B101" s="58"/>
      <c r="P101" s="59"/>
      <c r="Q101" s="59"/>
    </row>
    <row r="102" spans="1:17" ht="15" customHeight="1" x14ac:dyDescent="0.25">
      <c r="A102" s="58"/>
      <c r="B102" s="58"/>
      <c r="P102" s="59"/>
      <c r="Q102" s="59"/>
    </row>
    <row r="103" spans="1:17" ht="15" customHeight="1" x14ac:dyDescent="0.25">
      <c r="A103" s="58"/>
      <c r="B103" s="58"/>
      <c r="P103" s="59"/>
      <c r="Q103" s="59"/>
    </row>
    <row r="104" spans="1:17" ht="20.100000000000001" customHeight="1" x14ac:dyDescent="0.25">
      <c r="A104" s="58"/>
      <c r="B104" s="58"/>
      <c r="P104" s="59"/>
      <c r="Q104" s="59"/>
    </row>
    <row r="105" spans="1:17" ht="15" customHeight="1" x14ac:dyDescent="0.25">
      <c r="A105" s="58"/>
      <c r="B105" s="58"/>
      <c r="P105" s="59"/>
      <c r="Q105" s="59"/>
    </row>
    <row r="106" spans="1:17" ht="15" customHeight="1" x14ac:dyDescent="0.25">
      <c r="A106" s="58"/>
      <c r="B106" s="58"/>
      <c r="P106" s="59"/>
      <c r="Q106" s="59"/>
    </row>
    <row r="107" spans="1:17" ht="15" customHeight="1" x14ac:dyDescent="0.25">
      <c r="A107" s="58"/>
      <c r="B107" s="58"/>
      <c r="P107" s="59"/>
      <c r="Q107" s="59"/>
    </row>
    <row r="108" spans="1:17" ht="15" customHeight="1" x14ac:dyDescent="0.25">
      <c r="A108" s="58"/>
      <c r="B108" s="58"/>
      <c r="P108" s="59"/>
      <c r="Q108" s="59"/>
    </row>
    <row r="109" spans="1:17" ht="15" customHeight="1" x14ac:dyDescent="0.25">
      <c r="A109" s="58"/>
      <c r="B109" s="58"/>
      <c r="P109" s="59"/>
      <c r="Q109" s="59"/>
    </row>
    <row r="110" spans="1:17" ht="15" customHeight="1" x14ac:dyDescent="0.25">
      <c r="A110" s="58"/>
      <c r="B110" s="58"/>
      <c r="P110" s="59"/>
      <c r="Q110" s="59"/>
    </row>
    <row r="111" spans="1:17" ht="15" customHeight="1" x14ac:dyDescent="0.25">
      <c r="A111" s="58"/>
      <c r="B111" s="58"/>
      <c r="P111" s="59"/>
      <c r="Q111" s="59"/>
    </row>
    <row r="112" spans="1:17" ht="20.100000000000001" customHeight="1" x14ac:dyDescent="0.25">
      <c r="A112" s="58"/>
      <c r="B112" s="58"/>
      <c r="P112" s="59"/>
      <c r="Q112" s="59"/>
    </row>
    <row r="113" spans="1:17" ht="15" customHeight="1" x14ac:dyDescent="0.25">
      <c r="A113" s="58"/>
      <c r="B113" s="58"/>
      <c r="P113" s="59"/>
      <c r="Q113" s="59"/>
    </row>
    <row r="114" spans="1:17" ht="15" customHeight="1" x14ac:dyDescent="0.25">
      <c r="A114" s="58"/>
      <c r="B114" s="58"/>
      <c r="P114" s="59"/>
      <c r="Q114" s="59"/>
    </row>
    <row r="115" spans="1:17" ht="15" customHeight="1" x14ac:dyDescent="0.25">
      <c r="A115" s="58"/>
      <c r="B115" s="58"/>
      <c r="P115" s="59"/>
      <c r="Q115" s="59"/>
    </row>
    <row r="116" spans="1:17" ht="15" customHeight="1" x14ac:dyDescent="0.25">
      <c r="A116" s="58"/>
      <c r="B116" s="58"/>
      <c r="P116" s="59"/>
      <c r="Q116" s="59"/>
    </row>
    <row r="117" spans="1:17" ht="15" customHeight="1" x14ac:dyDescent="0.25">
      <c r="A117" s="58"/>
      <c r="B117" s="58"/>
      <c r="P117" s="59"/>
      <c r="Q117" s="59"/>
    </row>
    <row r="118" spans="1:17" ht="15" customHeight="1" x14ac:dyDescent="0.25">
      <c r="A118" s="58"/>
      <c r="B118" s="58"/>
      <c r="P118" s="59"/>
      <c r="Q118" s="59"/>
    </row>
    <row r="119" spans="1:17" ht="15" customHeight="1" x14ac:dyDescent="0.25">
      <c r="A119" s="58"/>
      <c r="B119" s="58"/>
      <c r="P119" s="59"/>
      <c r="Q119" s="59"/>
    </row>
    <row r="120" spans="1:17" ht="15" customHeight="1" x14ac:dyDescent="0.25">
      <c r="A120" s="58"/>
      <c r="B120" s="58"/>
      <c r="P120" s="59"/>
      <c r="Q120" s="59"/>
    </row>
    <row r="121" spans="1:17" ht="15" customHeight="1" x14ac:dyDescent="0.25">
      <c r="A121" s="58"/>
      <c r="B121" s="58"/>
      <c r="P121" s="59"/>
      <c r="Q121" s="59"/>
    </row>
    <row r="122" spans="1:17" ht="15" customHeight="1" x14ac:dyDescent="0.25">
      <c r="A122" s="58"/>
      <c r="B122" s="58"/>
      <c r="P122" s="59"/>
      <c r="Q122" s="59"/>
    </row>
    <row r="123" spans="1:17" ht="15" customHeight="1" x14ac:dyDescent="0.25">
      <c r="A123" s="58"/>
      <c r="B123" s="58"/>
      <c r="P123" s="59"/>
      <c r="Q123" s="59"/>
    </row>
    <row r="124" spans="1:17" ht="15" customHeight="1" x14ac:dyDescent="0.25">
      <c r="A124" s="58"/>
      <c r="B124" s="58"/>
      <c r="P124" s="59"/>
      <c r="Q124" s="59"/>
    </row>
    <row r="125" spans="1:17" ht="15" customHeight="1" x14ac:dyDescent="0.25">
      <c r="A125" s="58"/>
      <c r="B125" s="58"/>
      <c r="P125" s="59"/>
      <c r="Q125" s="59"/>
    </row>
    <row r="126" spans="1:17" ht="15" customHeight="1" x14ac:dyDescent="0.25">
      <c r="A126" s="58"/>
      <c r="B126" s="58"/>
      <c r="P126" s="59"/>
      <c r="Q126" s="59"/>
    </row>
    <row r="127" spans="1:17" ht="15" customHeight="1" x14ac:dyDescent="0.25">
      <c r="A127" s="58"/>
      <c r="B127" s="58"/>
      <c r="P127" s="59"/>
      <c r="Q127" s="59"/>
    </row>
    <row r="128" spans="1:17" ht="15" customHeight="1" x14ac:dyDescent="0.25">
      <c r="A128" s="58"/>
      <c r="B128" s="58"/>
      <c r="P128" s="59"/>
      <c r="Q128" s="59"/>
    </row>
    <row r="129" spans="1:17" ht="15" customHeight="1" x14ac:dyDescent="0.25">
      <c r="A129" s="58"/>
      <c r="B129" s="58"/>
      <c r="P129" s="59"/>
      <c r="Q129" s="59"/>
    </row>
    <row r="130" spans="1:17" ht="15" customHeight="1" x14ac:dyDescent="0.25">
      <c r="A130" s="58"/>
      <c r="B130" s="58"/>
      <c r="P130" s="59"/>
      <c r="Q130" s="59"/>
    </row>
    <row r="131" spans="1:17" ht="15" customHeight="1" x14ac:dyDescent="0.25">
      <c r="A131" s="58"/>
      <c r="B131" s="58"/>
      <c r="P131" s="59"/>
      <c r="Q131" s="59"/>
    </row>
    <row r="132" spans="1:17" ht="15" customHeight="1" x14ac:dyDescent="0.25">
      <c r="A132" s="58"/>
      <c r="B132" s="58"/>
      <c r="P132" s="59"/>
      <c r="Q132" s="59"/>
    </row>
    <row r="133" spans="1:17" ht="15" customHeight="1" x14ac:dyDescent="0.25">
      <c r="A133" s="58"/>
      <c r="B133" s="58"/>
      <c r="P133" s="59"/>
      <c r="Q133" s="59"/>
    </row>
    <row r="134" spans="1:17" ht="15" customHeight="1" x14ac:dyDescent="0.25">
      <c r="A134" s="58"/>
      <c r="B134" s="58"/>
      <c r="P134" s="59"/>
      <c r="Q134" s="59"/>
    </row>
    <row r="135" spans="1:17" ht="15" customHeight="1" x14ac:dyDescent="0.25">
      <c r="A135" s="58"/>
      <c r="B135" s="58"/>
      <c r="P135" s="59"/>
      <c r="Q135" s="59"/>
    </row>
    <row r="136" spans="1:17" ht="15" customHeight="1" x14ac:dyDescent="0.25">
      <c r="A136" s="58"/>
      <c r="B136" s="58"/>
      <c r="P136" s="59"/>
      <c r="Q136" s="59"/>
    </row>
    <row r="137" spans="1:17" ht="15" customHeight="1" x14ac:dyDescent="0.25">
      <c r="A137" s="58"/>
      <c r="B137" s="58"/>
      <c r="P137" s="59"/>
      <c r="Q137" s="59"/>
    </row>
    <row r="138" spans="1:17" ht="15" customHeight="1" x14ac:dyDescent="0.25">
      <c r="A138" s="58"/>
      <c r="B138" s="58"/>
      <c r="P138" s="59"/>
      <c r="Q138" s="59"/>
    </row>
    <row r="139" spans="1:17" ht="15" customHeight="1" x14ac:dyDescent="0.25">
      <c r="A139" s="58"/>
      <c r="B139" s="58"/>
      <c r="P139" s="59"/>
      <c r="Q139" s="59"/>
    </row>
    <row r="140" spans="1:17" ht="15" customHeight="1" x14ac:dyDescent="0.25">
      <c r="A140" s="58"/>
      <c r="B140" s="58"/>
      <c r="P140" s="59"/>
      <c r="Q140" s="59"/>
    </row>
    <row r="141" spans="1:17" ht="15" customHeight="1" x14ac:dyDescent="0.25">
      <c r="A141" s="58"/>
      <c r="B141" s="58"/>
      <c r="P141" s="59"/>
      <c r="Q141" s="59"/>
    </row>
    <row r="142" spans="1:17" ht="15" customHeight="1" x14ac:dyDescent="0.25">
      <c r="A142" s="58"/>
      <c r="B142" s="58"/>
      <c r="P142" s="59"/>
      <c r="Q142" s="59"/>
    </row>
    <row r="143" spans="1:17" ht="15" customHeight="1" x14ac:dyDescent="0.25">
      <c r="A143" s="58"/>
      <c r="B143" s="58"/>
      <c r="P143" s="59"/>
      <c r="Q143" s="59"/>
    </row>
    <row r="144" spans="1:17" ht="15" customHeight="1" x14ac:dyDescent="0.25">
      <c r="A144" s="58"/>
      <c r="B144" s="58"/>
      <c r="P144" s="59"/>
      <c r="Q144" s="59"/>
    </row>
    <row r="145" spans="1:17" ht="15" customHeight="1" x14ac:dyDescent="0.25">
      <c r="A145" s="58"/>
      <c r="B145" s="58"/>
      <c r="P145" s="59"/>
      <c r="Q145" s="59"/>
    </row>
    <row r="146" spans="1:17" ht="15" customHeight="1" x14ac:dyDescent="0.25">
      <c r="A146" s="58"/>
      <c r="B146" s="58"/>
      <c r="P146" s="59"/>
      <c r="Q146" s="59"/>
    </row>
    <row r="147" spans="1:17" ht="15" customHeight="1" x14ac:dyDescent="0.25">
      <c r="A147" s="58"/>
      <c r="B147" s="58"/>
      <c r="P147" s="59"/>
      <c r="Q147" s="59"/>
    </row>
    <row r="148" spans="1:17" ht="15" customHeight="1" x14ac:dyDescent="0.25">
      <c r="A148" s="58"/>
      <c r="B148" s="58"/>
      <c r="P148" s="59"/>
      <c r="Q148" s="59"/>
    </row>
    <row r="149" spans="1:17" ht="15" customHeight="1" x14ac:dyDescent="0.25">
      <c r="A149" s="58"/>
      <c r="B149" s="58"/>
      <c r="P149" s="59"/>
      <c r="Q149" s="59"/>
    </row>
    <row r="150" spans="1:17" ht="15" customHeight="1" x14ac:dyDescent="0.25">
      <c r="A150" s="58"/>
      <c r="B150" s="58"/>
      <c r="P150" s="59"/>
      <c r="Q150" s="59"/>
    </row>
    <row r="151" spans="1:17" ht="15" customHeight="1" x14ac:dyDescent="0.25">
      <c r="A151" s="58"/>
      <c r="B151" s="58"/>
      <c r="P151" s="59"/>
      <c r="Q151" s="59"/>
    </row>
    <row r="152" spans="1:17" ht="15" customHeight="1" x14ac:dyDescent="0.25">
      <c r="A152" s="58"/>
      <c r="B152" s="58"/>
      <c r="P152" s="59"/>
      <c r="Q152" s="59"/>
    </row>
    <row r="153" spans="1:17" ht="15" customHeight="1" x14ac:dyDescent="0.25">
      <c r="A153" s="58"/>
      <c r="B153" s="58"/>
      <c r="P153" s="59"/>
      <c r="Q153" s="59"/>
    </row>
    <row r="154" spans="1:17" ht="15" customHeight="1" x14ac:dyDescent="0.25">
      <c r="A154" s="58"/>
      <c r="B154" s="58"/>
      <c r="P154" s="59"/>
      <c r="Q154" s="59"/>
    </row>
    <row r="155" spans="1:17" ht="15" customHeight="1" x14ac:dyDescent="0.25">
      <c r="A155" s="58"/>
      <c r="B155" s="58"/>
      <c r="P155" s="59"/>
      <c r="Q155" s="59"/>
    </row>
    <row r="156" spans="1:17" ht="15" customHeight="1" x14ac:dyDescent="0.25">
      <c r="A156" s="58"/>
      <c r="B156" s="58"/>
      <c r="P156" s="59"/>
      <c r="Q156" s="59"/>
    </row>
    <row r="157" spans="1:17" ht="15" customHeight="1" x14ac:dyDescent="0.25">
      <c r="A157" s="58"/>
      <c r="B157" s="58"/>
      <c r="P157" s="59"/>
      <c r="Q157" s="59"/>
    </row>
    <row r="158" spans="1:17" ht="15" customHeight="1" x14ac:dyDescent="0.25">
      <c r="A158" s="58"/>
      <c r="B158" s="58"/>
      <c r="P158" s="59"/>
      <c r="Q158" s="59"/>
    </row>
    <row r="159" spans="1:17" ht="15" customHeight="1" x14ac:dyDescent="0.25">
      <c r="A159" s="58"/>
      <c r="B159" s="58"/>
      <c r="P159" s="59"/>
      <c r="Q159" s="59"/>
    </row>
    <row r="160" spans="1:17" ht="15" customHeight="1" x14ac:dyDescent="0.25">
      <c r="A160" s="58"/>
      <c r="B160" s="58"/>
      <c r="P160" s="59"/>
      <c r="Q160" s="59"/>
    </row>
    <row r="161" spans="1:17" ht="15" customHeight="1" x14ac:dyDescent="0.25">
      <c r="A161" s="58"/>
      <c r="B161" s="58"/>
      <c r="P161" s="59"/>
      <c r="Q161" s="59"/>
    </row>
    <row r="162" spans="1:17" ht="15" customHeight="1" x14ac:dyDescent="0.25">
      <c r="A162" s="58"/>
      <c r="B162" s="58"/>
      <c r="P162" s="59"/>
      <c r="Q162" s="59"/>
    </row>
    <row r="163" spans="1:17" ht="15" customHeight="1" x14ac:dyDescent="0.25">
      <c r="A163" s="58"/>
      <c r="B163" s="58"/>
      <c r="P163" s="59"/>
      <c r="Q163" s="59"/>
    </row>
    <row r="164" spans="1:17" ht="15" customHeight="1" x14ac:dyDescent="0.25">
      <c r="A164" s="58"/>
      <c r="B164" s="58"/>
      <c r="P164" s="59"/>
      <c r="Q164" s="59"/>
    </row>
    <row r="165" spans="1:17" ht="15" customHeight="1" x14ac:dyDescent="0.25">
      <c r="A165" s="58"/>
      <c r="B165" s="58"/>
      <c r="P165" s="59"/>
      <c r="Q165" s="59"/>
    </row>
    <row r="166" spans="1:17" ht="15" customHeight="1" x14ac:dyDescent="0.25">
      <c r="A166" s="58"/>
      <c r="B166" s="58"/>
      <c r="P166" s="59"/>
      <c r="Q166" s="59"/>
    </row>
    <row r="167" spans="1:17" ht="15" customHeight="1" x14ac:dyDescent="0.25">
      <c r="A167" s="58"/>
      <c r="B167" s="58"/>
      <c r="P167" s="59"/>
      <c r="Q167" s="59"/>
    </row>
    <row r="168" spans="1:17" ht="15" customHeight="1" x14ac:dyDescent="0.25">
      <c r="A168" s="58"/>
      <c r="B168" s="58"/>
      <c r="P168" s="59"/>
      <c r="Q168" s="59"/>
    </row>
    <row r="169" spans="1:17" ht="15" customHeight="1" x14ac:dyDescent="0.25">
      <c r="A169" s="58"/>
      <c r="B169" s="58"/>
      <c r="P169" s="59"/>
      <c r="Q169" s="59"/>
    </row>
    <row r="170" spans="1:17" ht="15" customHeight="1" x14ac:dyDescent="0.25">
      <c r="A170" s="58"/>
      <c r="B170" s="58"/>
      <c r="P170" s="59"/>
      <c r="Q170" s="59"/>
    </row>
    <row r="171" spans="1:17" ht="15" customHeight="1" x14ac:dyDescent="0.25">
      <c r="A171" s="58"/>
      <c r="B171" s="58"/>
      <c r="P171" s="59"/>
      <c r="Q171" s="59"/>
    </row>
    <row r="172" spans="1:17" ht="15" customHeight="1" x14ac:dyDescent="0.25">
      <c r="A172" s="58"/>
      <c r="B172" s="58"/>
      <c r="P172" s="59"/>
      <c r="Q172" s="59"/>
    </row>
    <row r="173" spans="1:17" ht="15" customHeight="1" x14ac:dyDescent="0.25">
      <c r="A173" s="58"/>
      <c r="B173" s="58"/>
      <c r="P173" s="59"/>
      <c r="Q173" s="59"/>
    </row>
    <row r="174" spans="1:17" ht="15" customHeight="1" x14ac:dyDescent="0.25">
      <c r="A174" s="58"/>
      <c r="B174" s="58"/>
      <c r="P174" s="59"/>
      <c r="Q174" s="59"/>
    </row>
    <row r="175" spans="1:17" ht="15" customHeight="1" x14ac:dyDescent="0.25">
      <c r="A175" s="58"/>
      <c r="B175" s="58"/>
      <c r="P175" s="59"/>
      <c r="Q175" s="59"/>
    </row>
    <row r="176" spans="1:17" ht="15" customHeight="1" x14ac:dyDescent="0.25">
      <c r="A176" s="58"/>
      <c r="B176" s="58"/>
      <c r="P176" s="59"/>
      <c r="Q176" s="59"/>
    </row>
    <row r="177" spans="1:17" ht="15" customHeight="1" x14ac:dyDescent="0.25">
      <c r="A177" s="58"/>
      <c r="B177" s="58"/>
      <c r="P177" s="59"/>
      <c r="Q177" s="59"/>
    </row>
    <row r="178" spans="1:17" ht="15" customHeight="1" x14ac:dyDescent="0.25">
      <c r="A178" s="58"/>
      <c r="B178" s="58"/>
      <c r="P178" s="59"/>
      <c r="Q178" s="59"/>
    </row>
    <row r="179" spans="1:17" ht="15" customHeight="1" x14ac:dyDescent="0.25">
      <c r="A179" s="58"/>
      <c r="B179" s="58"/>
      <c r="P179" s="59"/>
      <c r="Q179" s="59"/>
    </row>
    <row r="180" spans="1:17" ht="15" customHeight="1" x14ac:dyDescent="0.25">
      <c r="A180" s="58"/>
      <c r="B180" s="58"/>
      <c r="P180" s="59"/>
      <c r="Q180" s="59"/>
    </row>
    <row r="181" spans="1:17" ht="15" customHeight="1" x14ac:dyDescent="0.25">
      <c r="A181" s="58"/>
      <c r="B181" s="58"/>
      <c r="P181" s="59"/>
      <c r="Q181" s="59"/>
    </row>
    <row r="182" spans="1:17" ht="15" customHeight="1" x14ac:dyDescent="0.25">
      <c r="A182" s="58"/>
      <c r="B182" s="58"/>
      <c r="P182" s="59"/>
      <c r="Q182" s="59"/>
    </row>
    <row r="183" spans="1:17" ht="15" customHeight="1" x14ac:dyDescent="0.25">
      <c r="A183" s="58"/>
      <c r="B183" s="58"/>
      <c r="P183" s="59"/>
      <c r="Q183" s="59"/>
    </row>
    <row r="184" spans="1:17" ht="15" customHeight="1" x14ac:dyDescent="0.25">
      <c r="A184" s="58"/>
      <c r="B184" s="58"/>
      <c r="P184" s="59"/>
      <c r="Q184" s="59"/>
    </row>
    <row r="185" spans="1:17" ht="15" customHeight="1" x14ac:dyDescent="0.25">
      <c r="A185" s="58"/>
      <c r="B185" s="58"/>
      <c r="P185" s="59"/>
      <c r="Q185" s="59"/>
    </row>
    <row r="186" spans="1:17" ht="15" customHeight="1" x14ac:dyDescent="0.25">
      <c r="A186" s="58"/>
      <c r="B186" s="58"/>
      <c r="P186" s="59"/>
      <c r="Q186" s="59"/>
    </row>
    <row r="187" spans="1:17" ht="15" customHeight="1" x14ac:dyDescent="0.25">
      <c r="A187" s="58"/>
      <c r="B187" s="58"/>
      <c r="P187" s="59"/>
      <c r="Q187" s="59"/>
    </row>
    <row r="188" spans="1:17" ht="15" customHeight="1" x14ac:dyDescent="0.25">
      <c r="A188" s="58"/>
      <c r="B188" s="58"/>
      <c r="P188" s="59"/>
      <c r="Q188" s="59"/>
    </row>
    <row r="189" spans="1:17" ht="15" customHeight="1" x14ac:dyDescent="0.25">
      <c r="A189" s="58"/>
      <c r="B189" s="58"/>
      <c r="P189" s="59"/>
      <c r="Q189" s="59"/>
    </row>
    <row r="190" spans="1:17" ht="15" customHeight="1" x14ac:dyDescent="0.25">
      <c r="A190" s="58"/>
      <c r="B190" s="58"/>
      <c r="P190" s="59"/>
      <c r="Q190" s="59"/>
    </row>
    <row r="191" spans="1:17" ht="15" customHeight="1" x14ac:dyDescent="0.25">
      <c r="A191" s="58"/>
      <c r="B191" s="58"/>
      <c r="P191" s="59"/>
      <c r="Q191" s="59"/>
    </row>
    <row r="192" spans="1:17" ht="15" customHeight="1" x14ac:dyDescent="0.25">
      <c r="A192" s="58"/>
      <c r="B192" s="58"/>
      <c r="P192" s="59"/>
      <c r="Q192" s="59"/>
    </row>
    <row r="193" spans="1:17" ht="15" customHeight="1" x14ac:dyDescent="0.25">
      <c r="A193" s="58"/>
      <c r="B193" s="58"/>
      <c r="P193" s="59"/>
      <c r="Q193" s="59"/>
    </row>
    <row r="194" spans="1:17" ht="15" customHeight="1" x14ac:dyDescent="0.25">
      <c r="A194" s="58"/>
      <c r="B194" s="58"/>
      <c r="P194" s="59"/>
      <c r="Q194" s="59"/>
    </row>
    <row r="195" spans="1:17" ht="15" customHeight="1" x14ac:dyDescent="0.25">
      <c r="A195" s="58"/>
      <c r="B195" s="58"/>
      <c r="P195" s="59"/>
      <c r="Q195" s="59"/>
    </row>
    <row r="196" spans="1:17" ht="15" customHeight="1" x14ac:dyDescent="0.25">
      <c r="A196" s="58"/>
      <c r="B196" s="58"/>
      <c r="P196" s="59"/>
      <c r="Q196" s="59"/>
    </row>
    <row r="197" spans="1:17" ht="15" customHeight="1" x14ac:dyDescent="0.25">
      <c r="A197" s="58"/>
      <c r="B197" s="58"/>
      <c r="P197" s="59"/>
      <c r="Q197" s="59"/>
    </row>
    <row r="198" spans="1:17" ht="15" customHeight="1" x14ac:dyDescent="0.25">
      <c r="A198" s="58"/>
      <c r="B198" s="58"/>
      <c r="P198" s="59"/>
      <c r="Q198" s="59"/>
    </row>
    <row r="199" spans="1:17" ht="15" customHeight="1" x14ac:dyDescent="0.25">
      <c r="A199" s="58"/>
      <c r="B199" s="58"/>
      <c r="P199" s="59"/>
      <c r="Q199" s="59"/>
    </row>
    <row r="200" spans="1:17" ht="15" customHeight="1" x14ac:dyDescent="0.25">
      <c r="A200" s="58"/>
      <c r="B200" s="58"/>
      <c r="P200" s="59"/>
      <c r="Q200" s="59"/>
    </row>
    <row r="201" spans="1:17" ht="15" customHeight="1" x14ac:dyDescent="0.25">
      <c r="A201" s="58"/>
      <c r="B201" s="58"/>
      <c r="P201" s="59"/>
      <c r="Q201" s="59"/>
    </row>
    <row r="202" spans="1:17" ht="15" customHeight="1" x14ac:dyDescent="0.25">
      <c r="A202" s="58"/>
      <c r="B202" s="58"/>
      <c r="P202" s="59"/>
      <c r="Q202" s="59"/>
    </row>
    <row r="203" spans="1:17" ht="15" customHeight="1" x14ac:dyDescent="0.25">
      <c r="A203" s="58"/>
      <c r="B203" s="58"/>
      <c r="P203" s="59"/>
      <c r="Q203" s="59"/>
    </row>
    <row r="204" spans="1:17" ht="15" customHeight="1" x14ac:dyDescent="0.25">
      <c r="A204" s="58"/>
      <c r="B204" s="58"/>
      <c r="P204" s="59"/>
      <c r="Q204" s="59"/>
    </row>
    <row r="205" spans="1:17" ht="15" customHeight="1" x14ac:dyDescent="0.25">
      <c r="A205" s="58"/>
      <c r="B205" s="58"/>
      <c r="P205" s="59"/>
      <c r="Q205" s="59"/>
    </row>
    <row r="206" spans="1:17" ht="15" customHeight="1" x14ac:dyDescent="0.25">
      <c r="A206" s="58"/>
      <c r="B206" s="58"/>
      <c r="P206" s="59"/>
      <c r="Q206" s="59"/>
    </row>
    <row r="207" spans="1:17" ht="15" customHeight="1" x14ac:dyDescent="0.25">
      <c r="A207" s="58"/>
      <c r="B207" s="58"/>
      <c r="P207" s="59"/>
      <c r="Q207" s="59"/>
    </row>
    <row r="208" spans="1:17" ht="15" customHeight="1" x14ac:dyDescent="0.25">
      <c r="A208" s="58"/>
      <c r="B208" s="58"/>
      <c r="P208" s="59"/>
      <c r="Q208" s="59"/>
    </row>
    <row r="209" spans="1:17" ht="15" customHeight="1" x14ac:dyDescent="0.25">
      <c r="A209" s="58"/>
      <c r="B209" s="58"/>
      <c r="P209" s="59"/>
      <c r="Q209" s="59"/>
    </row>
    <row r="210" spans="1:17" ht="15" customHeight="1" x14ac:dyDescent="0.25">
      <c r="A210" s="58"/>
      <c r="B210" s="58"/>
      <c r="P210" s="59"/>
      <c r="Q210" s="59"/>
    </row>
    <row r="211" spans="1:17" ht="15" customHeight="1" x14ac:dyDescent="0.25">
      <c r="A211" s="58"/>
      <c r="B211" s="58"/>
      <c r="P211" s="59"/>
      <c r="Q211" s="59"/>
    </row>
    <row r="212" spans="1:17" ht="15" customHeight="1" x14ac:dyDescent="0.25">
      <c r="A212" s="58"/>
      <c r="B212" s="58"/>
      <c r="P212" s="59"/>
      <c r="Q212" s="59"/>
    </row>
    <row r="213" spans="1:17" ht="15" customHeight="1" x14ac:dyDescent="0.25">
      <c r="A213" s="58"/>
      <c r="B213" s="58"/>
      <c r="P213" s="59"/>
      <c r="Q213" s="59"/>
    </row>
    <row r="214" spans="1:17" ht="15" customHeight="1" x14ac:dyDescent="0.25">
      <c r="A214" s="58"/>
      <c r="B214" s="58"/>
      <c r="P214" s="59"/>
      <c r="Q214" s="59"/>
    </row>
    <row r="215" spans="1:17" ht="15" customHeight="1" x14ac:dyDescent="0.25">
      <c r="A215" s="58"/>
      <c r="B215" s="58"/>
      <c r="P215" s="59"/>
      <c r="Q215" s="59"/>
    </row>
    <row r="216" spans="1:17" ht="15" customHeight="1" x14ac:dyDescent="0.25">
      <c r="A216" s="58"/>
      <c r="B216" s="58"/>
      <c r="P216" s="59"/>
      <c r="Q216" s="59"/>
    </row>
    <row r="217" spans="1:17" ht="15" customHeight="1" x14ac:dyDescent="0.25">
      <c r="A217" s="58"/>
      <c r="B217" s="58"/>
      <c r="P217" s="59"/>
      <c r="Q217" s="59"/>
    </row>
    <row r="218" spans="1:17" ht="15" customHeight="1" x14ac:dyDescent="0.25">
      <c r="A218" s="58"/>
      <c r="B218" s="58"/>
      <c r="P218" s="59"/>
      <c r="Q218" s="59"/>
    </row>
    <row r="219" spans="1:17" ht="15" customHeight="1" x14ac:dyDescent="0.25">
      <c r="A219" s="58"/>
      <c r="B219" s="58"/>
      <c r="P219" s="59"/>
      <c r="Q219" s="59"/>
    </row>
    <row r="220" spans="1:17" ht="15" customHeight="1" x14ac:dyDescent="0.25">
      <c r="A220" s="58"/>
      <c r="B220" s="58"/>
      <c r="P220" s="59"/>
      <c r="Q220" s="59"/>
    </row>
    <row r="221" spans="1:17" ht="15" customHeight="1" x14ac:dyDescent="0.25">
      <c r="A221" s="58"/>
      <c r="B221" s="58"/>
      <c r="P221" s="59"/>
      <c r="Q221" s="59"/>
    </row>
    <row r="222" spans="1:17" ht="15" customHeight="1" x14ac:dyDescent="0.25">
      <c r="A222" s="58"/>
      <c r="B222" s="58"/>
      <c r="P222" s="59"/>
      <c r="Q222" s="59"/>
    </row>
    <row r="223" spans="1:17" ht="15" customHeight="1" x14ac:dyDescent="0.25">
      <c r="A223" s="58"/>
      <c r="B223" s="58"/>
      <c r="P223" s="59"/>
      <c r="Q223" s="59"/>
    </row>
    <row r="224" spans="1:17" ht="15" customHeight="1" x14ac:dyDescent="0.25">
      <c r="A224" s="58"/>
      <c r="B224" s="58"/>
      <c r="P224" s="59"/>
      <c r="Q224" s="59"/>
    </row>
    <row r="225" spans="1:17" ht="15" customHeight="1" x14ac:dyDescent="0.25">
      <c r="A225" s="58"/>
      <c r="B225" s="58"/>
      <c r="P225" s="59"/>
      <c r="Q225" s="59"/>
    </row>
    <row r="226" spans="1:17" ht="15" customHeight="1" x14ac:dyDescent="0.25">
      <c r="A226" s="58"/>
      <c r="B226" s="58"/>
      <c r="P226" s="59"/>
      <c r="Q226" s="59"/>
    </row>
    <row r="227" spans="1:17" ht="15" customHeight="1" x14ac:dyDescent="0.25">
      <c r="A227" s="58"/>
      <c r="B227" s="58"/>
      <c r="P227" s="59"/>
      <c r="Q227" s="59"/>
    </row>
    <row r="228" spans="1:17" ht="15" customHeight="1" x14ac:dyDescent="0.25">
      <c r="A228" s="58"/>
      <c r="B228" s="58"/>
      <c r="P228" s="59"/>
      <c r="Q228" s="59"/>
    </row>
    <row r="229" spans="1:17" ht="15" customHeight="1" x14ac:dyDescent="0.25">
      <c r="A229" s="58"/>
      <c r="B229" s="58"/>
      <c r="P229" s="59"/>
      <c r="Q229" s="59"/>
    </row>
    <row r="230" spans="1:17" ht="15" customHeight="1" x14ac:dyDescent="0.25">
      <c r="A230" s="58"/>
      <c r="B230" s="58"/>
      <c r="P230" s="59"/>
      <c r="Q230" s="59"/>
    </row>
    <row r="231" spans="1:17" ht="15" customHeight="1" x14ac:dyDescent="0.25">
      <c r="A231" s="58"/>
      <c r="B231" s="58"/>
      <c r="P231" s="59"/>
      <c r="Q231" s="59"/>
    </row>
    <row r="232" spans="1:17" x14ac:dyDescent="0.25">
      <c r="A232" s="58"/>
      <c r="B232" s="58"/>
      <c r="P232" s="59"/>
      <c r="Q232" s="59"/>
    </row>
    <row r="233" spans="1:17" x14ac:dyDescent="0.25">
      <c r="A233" s="58"/>
      <c r="B233" s="58"/>
      <c r="P233" s="59"/>
      <c r="Q233" s="59"/>
    </row>
    <row r="234" spans="1:17" x14ac:dyDescent="0.25">
      <c r="A234" s="58"/>
      <c r="B234" s="58"/>
      <c r="P234" s="59"/>
      <c r="Q234" s="59"/>
    </row>
    <row r="235" spans="1:17" x14ac:dyDescent="0.25">
      <c r="A235" s="58"/>
      <c r="B235" s="58"/>
      <c r="P235" s="59"/>
      <c r="Q235" s="59"/>
    </row>
    <row r="236" spans="1:17" x14ac:dyDescent="0.25">
      <c r="A236" s="58"/>
      <c r="B236" s="58"/>
      <c r="P236" s="59"/>
      <c r="Q236" s="59"/>
    </row>
    <row r="237" spans="1:17" x14ac:dyDescent="0.25">
      <c r="A237" s="58"/>
      <c r="B237" s="58"/>
      <c r="P237" s="59"/>
      <c r="Q237" s="59"/>
    </row>
    <row r="238" spans="1:17" x14ac:dyDescent="0.25">
      <c r="A238" s="58"/>
      <c r="B238" s="58"/>
      <c r="P238" s="59"/>
      <c r="Q238" s="59"/>
    </row>
    <row r="239" spans="1:17" x14ac:dyDescent="0.25">
      <c r="A239" s="58"/>
      <c r="B239" s="58"/>
      <c r="P239" s="59"/>
      <c r="Q239" s="59"/>
    </row>
    <row r="240" spans="1:17" x14ac:dyDescent="0.25">
      <c r="A240" s="58"/>
      <c r="B240" s="58"/>
      <c r="P240" s="59"/>
      <c r="Q240" s="59"/>
    </row>
    <row r="241" spans="1:17" x14ac:dyDescent="0.25">
      <c r="A241" s="58"/>
      <c r="B241" s="58"/>
      <c r="P241" s="59"/>
      <c r="Q241" s="59"/>
    </row>
    <row r="242" spans="1:17" x14ac:dyDescent="0.25">
      <c r="A242" s="58"/>
      <c r="B242" s="58"/>
      <c r="P242" s="59"/>
      <c r="Q242" s="59"/>
    </row>
    <row r="243" spans="1:17" x14ac:dyDescent="0.25">
      <c r="A243" s="58"/>
      <c r="B243" s="58"/>
      <c r="P243" s="59"/>
      <c r="Q243" s="59"/>
    </row>
    <row r="244" spans="1:17" x14ac:dyDescent="0.25">
      <c r="A244" s="58"/>
      <c r="B244" s="58"/>
      <c r="P244" s="59"/>
      <c r="Q244" s="59"/>
    </row>
    <row r="245" spans="1:17" x14ac:dyDescent="0.25">
      <c r="A245" s="58"/>
      <c r="B245" s="58"/>
      <c r="P245" s="59"/>
      <c r="Q245" s="59"/>
    </row>
    <row r="246" spans="1:17" x14ac:dyDescent="0.25">
      <c r="A246" s="58"/>
      <c r="B246" s="58"/>
      <c r="P246" s="59"/>
      <c r="Q246" s="59"/>
    </row>
    <row r="247" spans="1:17" x14ac:dyDescent="0.25">
      <c r="A247" s="58"/>
      <c r="B247" s="58"/>
      <c r="P247" s="59"/>
      <c r="Q247" s="59"/>
    </row>
    <row r="248" spans="1:17" x14ac:dyDescent="0.25">
      <c r="A248" s="58"/>
      <c r="B248" s="58"/>
      <c r="P248" s="59"/>
      <c r="Q248" s="59"/>
    </row>
    <row r="249" spans="1:17" x14ac:dyDescent="0.25">
      <c r="A249" s="58"/>
      <c r="B249" s="58"/>
      <c r="P249" s="59"/>
      <c r="Q249" s="59"/>
    </row>
    <row r="250" spans="1:17" x14ac:dyDescent="0.25">
      <c r="A250" s="58"/>
      <c r="B250" s="58"/>
      <c r="P250" s="59"/>
      <c r="Q250" s="59"/>
    </row>
    <row r="251" spans="1:17" x14ac:dyDescent="0.25">
      <c r="A251" s="58"/>
      <c r="B251" s="58"/>
      <c r="P251" s="59"/>
      <c r="Q251" s="59"/>
    </row>
    <row r="252" spans="1:17" x14ac:dyDescent="0.25">
      <c r="A252" s="58"/>
      <c r="B252" s="58"/>
      <c r="P252" s="59"/>
      <c r="Q252" s="59"/>
    </row>
    <row r="253" spans="1:17" x14ac:dyDescent="0.25">
      <c r="A253" s="58"/>
      <c r="B253" s="58"/>
      <c r="P253" s="59"/>
      <c r="Q253" s="59"/>
    </row>
    <row r="254" spans="1:17" x14ac:dyDescent="0.25">
      <c r="A254" s="58"/>
      <c r="B254" s="58"/>
      <c r="P254" s="59"/>
      <c r="Q254" s="59"/>
    </row>
    <row r="255" spans="1:17" x14ac:dyDescent="0.25">
      <c r="A255" s="58"/>
      <c r="B255" s="58"/>
      <c r="P255" s="59"/>
      <c r="Q255" s="59"/>
    </row>
    <row r="256" spans="1:17" x14ac:dyDescent="0.25">
      <c r="A256" s="58"/>
      <c r="B256" s="58"/>
      <c r="P256" s="59"/>
      <c r="Q256" s="59"/>
    </row>
  </sheetData>
  <sheetProtection algorithmName="SHA-512" hashValue="1RDkrosA6we7z1khJiBkU1LF/tT2DvtxqqhSHJlrtjQgSP47BtPHwUSpQ8YvFHZzj79W9FQbxqqjkwV+rGjFvg==" saltValue="IQD4uY/8UDq0LiobN7Dmaw==" spinCount="100000" sheet="1" objects="1" scenarios="1" selectLockedCells="1"/>
  <mergeCells count="56">
    <mergeCell ref="A15:O15"/>
    <mergeCell ref="A17:C17"/>
    <mergeCell ref="B35:F35"/>
    <mergeCell ref="A19:C20"/>
    <mergeCell ref="D17:O17"/>
    <mergeCell ref="D19:O20"/>
    <mergeCell ref="B34:F34"/>
    <mergeCell ref="A25:O25"/>
    <mergeCell ref="A27:F27"/>
    <mergeCell ref="G27:I27"/>
    <mergeCell ref="J27:L27"/>
    <mergeCell ref="M27:O27"/>
    <mergeCell ref="B28:F28"/>
    <mergeCell ref="B29:F29"/>
    <mergeCell ref="B30:F30"/>
    <mergeCell ref="B31:F31"/>
    <mergeCell ref="B32:F32"/>
    <mergeCell ref="B33:F33"/>
    <mergeCell ref="G28:I28"/>
    <mergeCell ref="G29:I29"/>
    <mergeCell ref="G30:I30"/>
    <mergeCell ref="G31:I31"/>
    <mergeCell ref="G32:I32"/>
    <mergeCell ref="J28:L28"/>
    <mergeCell ref="J29:L29"/>
    <mergeCell ref="J30:L30"/>
    <mergeCell ref="J31:L31"/>
    <mergeCell ref="J32:L32"/>
    <mergeCell ref="M34:O34"/>
    <mergeCell ref="M35:O35"/>
    <mergeCell ref="G36:I36"/>
    <mergeCell ref="G37:I37"/>
    <mergeCell ref="J33:L33"/>
    <mergeCell ref="J34:L34"/>
    <mergeCell ref="J35:L35"/>
    <mergeCell ref="G33:I33"/>
    <mergeCell ref="G34:I34"/>
    <mergeCell ref="G35:I35"/>
    <mergeCell ref="M36:O36"/>
    <mergeCell ref="M37:O37"/>
    <mergeCell ref="A22:C22"/>
    <mergeCell ref="D22:O22"/>
    <mergeCell ref="A6:O10"/>
    <mergeCell ref="A12:O12"/>
    <mergeCell ref="A39:F39"/>
    <mergeCell ref="G39:I39"/>
    <mergeCell ref="J36:L36"/>
    <mergeCell ref="J37:L37"/>
    <mergeCell ref="B36:F36"/>
    <mergeCell ref="B37:F37"/>
    <mergeCell ref="M28:O28"/>
    <mergeCell ref="M29:O29"/>
    <mergeCell ref="M30:O30"/>
    <mergeCell ref="M31:O31"/>
    <mergeCell ref="M32:O32"/>
    <mergeCell ref="M33:O33"/>
  </mergeCells>
  <printOptions horizontalCentered="1"/>
  <pageMargins left="0.59055118110236227" right="0.59055118110236227" top="0.59055118110236227" bottom="0.59055118110236227" header="0.39370078740157483" footer="0.39370078740157483"/>
  <pageSetup paperSize="9" scale="80" orientation="portrait" r:id="rId1"/>
  <headerFooter>
    <oddFooter>&amp;L&amp;G&amp;C&amp;8&amp;A
Pág &amp;P de &amp;N&amp;R&amp;"-,Negrita"&amp;9Fondo Europeo de Desarrollo Regional&amp;"-,Normal"
Una manera de hacer Europa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G30"/>
  <sheetViews>
    <sheetView showGridLines="0" showZeros="0" zoomScaleNormal="100" zoomScaleSheetLayoutView="100" workbookViewId="0">
      <selection activeCell="G17" sqref="G17"/>
    </sheetView>
  </sheetViews>
  <sheetFormatPr baseColWidth="10" defaultColWidth="11.42578125" defaultRowHeight="15" customHeight="1" x14ac:dyDescent="0.25"/>
  <cols>
    <col min="1" max="1" width="5.7109375" style="58" customWidth="1"/>
    <col min="2" max="4" width="20.7109375" style="58" customWidth="1"/>
    <col min="5" max="5" width="50.7109375" style="58" customWidth="1"/>
    <col min="6" max="7" width="15.7109375" style="58" customWidth="1"/>
    <col min="8" max="21" width="11.42578125" style="58"/>
    <col min="22" max="22" width="11.42578125" style="58" customWidth="1"/>
    <col min="23" max="16384" width="11.42578125" style="58"/>
  </cols>
  <sheetData>
    <row r="1" spans="1:7" s="59" customFormat="1" ht="15" customHeight="1" x14ac:dyDescent="0.25">
      <c r="A1" s="237" t="str">
        <f>CONCATENATE("SOLICITANTE:  ",'DATOS SOLICITANTE'!D17)</f>
        <v xml:space="preserve">SOLICITANTE:  </v>
      </c>
      <c r="B1" s="237"/>
      <c r="C1" s="237"/>
      <c r="D1" s="237"/>
      <c r="E1" s="237"/>
      <c r="F1" s="237"/>
    </row>
    <row r="2" spans="1:7" s="59" customFormat="1" ht="15" customHeight="1" x14ac:dyDescent="0.25">
      <c r="A2" s="238" t="str">
        <f>CONCATENATE("PROYECTO: ",'DATOS SOLICITANTE'!D19," (",'DATOS SOLICITANTE'!D22,")")</f>
        <v>PROYECTO:  ()</v>
      </c>
      <c r="B2" s="238"/>
      <c r="C2" s="238"/>
      <c r="D2" s="238"/>
      <c r="E2" s="238"/>
      <c r="F2" s="238"/>
    </row>
    <row r="3" spans="1:7" s="59" customFormat="1" ht="15" customHeight="1" x14ac:dyDescent="0.25">
      <c r="A3" s="238"/>
      <c r="B3" s="238"/>
      <c r="C3" s="238"/>
      <c r="D3" s="238"/>
      <c r="E3" s="238"/>
      <c r="F3" s="238"/>
    </row>
    <row r="4" spans="1:7" s="59" customFormat="1" ht="15" customHeight="1" x14ac:dyDescent="0.25"/>
    <row r="5" spans="1:7" s="59" customFormat="1" ht="15" customHeight="1" thickBot="1" x14ac:dyDescent="0.3"/>
    <row r="6" spans="1:7" s="67" customFormat="1" ht="20.100000000000001" customHeight="1" thickBot="1" x14ac:dyDescent="0.3">
      <c r="A6" s="213" t="s">
        <v>121</v>
      </c>
      <c r="B6" s="214"/>
      <c r="C6" s="214"/>
      <c r="D6" s="214"/>
      <c r="E6" s="214"/>
      <c r="F6" s="214"/>
      <c r="G6" s="215"/>
    </row>
    <row r="7" spans="1:7" ht="15" customHeight="1" thickBot="1" x14ac:dyDescent="0.3"/>
    <row r="8" spans="1:7" s="68" customFormat="1" ht="15" customHeight="1" x14ac:dyDescent="0.25">
      <c r="B8" s="241" t="s">
        <v>0</v>
      </c>
      <c r="C8" s="244" t="s">
        <v>3</v>
      </c>
      <c r="D8" s="244" t="s">
        <v>2</v>
      </c>
      <c r="E8" s="241" t="s">
        <v>1</v>
      </c>
      <c r="F8" s="244" t="s">
        <v>160</v>
      </c>
      <c r="G8" s="244" t="s">
        <v>178</v>
      </c>
    </row>
    <row r="9" spans="1:7" s="68" customFormat="1" ht="15" customHeight="1" x14ac:dyDescent="0.25">
      <c r="B9" s="242"/>
      <c r="C9" s="245"/>
      <c r="D9" s="245"/>
      <c r="E9" s="242"/>
      <c r="F9" s="245"/>
      <c r="G9" s="245"/>
    </row>
    <row r="10" spans="1:7" s="68" customFormat="1" ht="15" customHeight="1" x14ac:dyDescent="0.25">
      <c r="B10" s="242"/>
      <c r="C10" s="245"/>
      <c r="D10" s="245"/>
      <c r="E10" s="242"/>
      <c r="F10" s="245"/>
      <c r="G10" s="245"/>
    </row>
    <row r="11" spans="1:7" ht="15" customHeight="1" thickBot="1" x14ac:dyDescent="0.3">
      <c r="B11" s="243"/>
      <c r="C11" s="246"/>
      <c r="D11" s="246"/>
      <c r="E11" s="243"/>
      <c r="F11" s="246"/>
      <c r="G11" s="246"/>
    </row>
    <row r="12" spans="1:7" ht="15" customHeight="1" thickBot="1" x14ac:dyDescent="0.3">
      <c r="G12" s="68"/>
    </row>
    <row r="13" spans="1:7" ht="15" customHeight="1" x14ac:dyDescent="0.25">
      <c r="A13" s="63">
        <v>1</v>
      </c>
      <c r="B13" s="29"/>
      <c r="C13" s="30"/>
      <c r="D13" s="30"/>
      <c r="E13" s="45"/>
      <c r="F13" s="69" t="str">
        <f t="shared" ref="F13:F21" si="0">IF(B13="","",UPPER(CONCATENATE(LEFT(C13,2),LEFT(D13,2),LEFT(B13,1))))</f>
        <v/>
      </c>
      <c r="G13" s="31"/>
    </row>
    <row r="14" spans="1:7" ht="15" customHeight="1" x14ac:dyDescent="0.25">
      <c r="A14" s="64">
        <v>2</v>
      </c>
      <c r="B14" s="32"/>
      <c r="C14" s="28"/>
      <c r="D14" s="28"/>
      <c r="E14" s="46"/>
      <c r="F14" s="70" t="str">
        <f t="shared" si="0"/>
        <v/>
      </c>
      <c r="G14" s="33"/>
    </row>
    <row r="15" spans="1:7" ht="15" customHeight="1" x14ac:dyDescent="0.25">
      <c r="A15" s="64">
        <v>3</v>
      </c>
      <c r="B15" s="32"/>
      <c r="C15" s="28"/>
      <c r="D15" s="28"/>
      <c r="E15" s="46"/>
      <c r="F15" s="70" t="str">
        <f t="shared" si="0"/>
        <v/>
      </c>
      <c r="G15" s="33"/>
    </row>
    <row r="16" spans="1:7" ht="15" customHeight="1" x14ac:dyDescent="0.25">
      <c r="A16" s="64">
        <v>4</v>
      </c>
      <c r="B16" s="32"/>
      <c r="C16" s="28"/>
      <c r="D16" s="28"/>
      <c r="E16" s="46"/>
      <c r="F16" s="70" t="str">
        <f t="shared" si="0"/>
        <v/>
      </c>
      <c r="G16" s="33"/>
    </row>
    <row r="17" spans="1:7" ht="15" customHeight="1" x14ac:dyDescent="0.25">
      <c r="A17" s="64">
        <v>5</v>
      </c>
      <c r="B17" s="32"/>
      <c r="C17" s="28"/>
      <c r="D17" s="28"/>
      <c r="E17" s="46"/>
      <c r="F17" s="70" t="str">
        <f t="shared" si="0"/>
        <v/>
      </c>
      <c r="G17" s="33"/>
    </row>
    <row r="18" spans="1:7" ht="15" customHeight="1" x14ac:dyDescent="0.25">
      <c r="A18" s="64">
        <v>6</v>
      </c>
      <c r="B18" s="32"/>
      <c r="C18" s="28"/>
      <c r="D18" s="28"/>
      <c r="E18" s="46"/>
      <c r="F18" s="70" t="str">
        <f t="shared" si="0"/>
        <v/>
      </c>
      <c r="G18" s="33"/>
    </row>
    <row r="19" spans="1:7" ht="15" customHeight="1" x14ac:dyDescent="0.25">
      <c r="A19" s="64">
        <v>7</v>
      </c>
      <c r="B19" s="32"/>
      <c r="C19" s="28"/>
      <c r="D19" s="28"/>
      <c r="E19" s="46"/>
      <c r="F19" s="70" t="str">
        <f t="shared" si="0"/>
        <v/>
      </c>
      <c r="G19" s="33"/>
    </row>
    <row r="20" spans="1:7" ht="15" customHeight="1" x14ac:dyDescent="0.25">
      <c r="A20" s="64">
        <v>8</v>
      </c>
      <c r="B20" s="32"/>
      <c r="C20" s="28"/>
      <c r="D20" s="28"/>
      <c r="E20" s="46"/>
      <c r="F20" s="70" t="str">
        <f t="shared" si="0"/>
        <v/>
      </c>
      <c r="G20" s="33"/>
    </row>
    <row r="21" spans="1:7" ht="15" customHeight="1" x14ac:dyDescent="0.25">
      <c r="A21" s="64">
        <v>9</v>
      </c>
      <c r="B21" s="32"/>
      <c r="C21" s="28"/>
      <c r="D21" s="28"/>
      <c r="E21" s="46"/>
      <c r="F21" s="70" t="str">
        <f t="shared" si="0"/>
        <v/>
      </c>
      <c r="G21" s="33"/>
    </row>
    <row r="22" spans="1:7" ht="15" customHeight="1" thickBot="1" x14ac:dyDescent="0.3">
      <c r="A22" s="65">
        <v>10</v>
      </c>
      <c r="B22" s="34"/>
      <c r="C22" s="35"/>
      <c r="D22" s="35"/>
      <c r="E22" s="47"/>
      <c r="F22" s="71" t="str">
        <f>IF(B22="","",UPPER(CONCATENATE(LEFT(C22,2),LEFT(D22,2),LEFT(B22,1))))</f>
        <v/>
      </c>
      <c r="G22" s="36"/>
    </row>
    <row r="23" spans="1:7" ht="15" customHeight="1" x14ac:dyDescent="0.25">
      <c r="A23" s="72"/>
      <c r="B23" s="72"/>
      <c r="C23" s="72"/>
      <c r="D23" s="72"/>
      <c r="E23" s="72"/>
      <c r="F23" s="72"/>
      <c r="G23" s="72"/>
    </row>
    <row r="24" spans="1:7" ht="15" customHeight="1" x14ac:dyDescent="0.25">
      <c r="B24" s="73" t="str">
        <f>IF(COUNTIF(F13:F22,"")&lt;&gt;COUNTIF(E13:E22,""),"SUBSANAR: No se ha incluido la titulación de algún trabajador",IF(COUNTIF(G13:G22,"")&lt;&gt;COUNTIF(F13:F22,""),"ERROR: No se ha incluido el coste/hora de algún trabajador",""))</f>
        <v/>
      </c>
    </row>
    <row r="26" spans="1:7" ht="15" customHeight="1" x14ac:dyDescent="0.25">
      <c r="A26" s="240" t="s">
        <v>197</v>
      </c>
      <c r="B26" s="240"/>
      <c r="C26" s="240"/>
      <c r="D26" s="240"/>
      <c r="E26" s="240"/>
      <c r="F26" s="240"/>
      <c r="G26" s="240"/>
    </row>
    <row r="27" spans="1:7" ht="15" customHeight="1" x14ac:dyDescent="0.25">
      <c r="A27" s="74"/>
      <c r="B27" s="247" t="s">
        <v>161</v>
      </c>
      <c r="C27" s="247"/>
      <c r="D27" s="247"/>
      <c r="E27" s="247"/>
      <c r="F27" s="75"/>
      <c r="G27" s="75"/>
    </row>
    <row r="28" spans="1:7" ht="15" customHeight="1" x14ac:dyDescent="0.25">
      <c r="A28" s="74"/>
      <c r="B28" s="247" t="s">
        <v>162</v>
      </c>
      <c r="C28" s="247"/>
      <c r="D28" s="247"/>
      <c r="E28" s="247"/>
      <c r="F28" s="75"/>
      <c r="G28" s="75"/>
    </row>
    <row r="29" spans="1:7" ht="15" customHeight="1" x14ac:dyDescent="0.25">
      <c r="A29" s="240"/>
      <c r="B29" s="240"/>
      <c r="C29" s="240"/>
      <c r="D29" s="240"/>
      <c r="E29" s="240"/>
      <c r="F29" s="240"/>
      <c r="G29" s="240"/>
    </row>
    <row r="30" spans="1:7" ht="15" customHeight="1" x14ac:dyDescent="0.25">
      <c r="A30" s="239" t="s">
        <v>455</v>
      </c>
      <c r="B30" s="240"/>
      <c r="C30" s="240"/>
      <c r="D30" s="240"/>
      <c r="E30" s="240"/>
      <c r="F30" s="240"/>
      <c r="G30" s="240"/>
    </row>
  </sheetData>
  <sheetProtection algorithmName="SHA-512" hashValue="PmQXmmZl/aLrcRxZOVfmBnoiWuEREHU0oQb/nPRcWIf/kgq0JmAC6B4orsO/mp893Nz9J7Cc4ZcL0bigRFfebg==" saltValue="vJk42ywWw8du5ujCMmWsmw==" spinCount="100000" sheet="1" objects="1" scenarios="1" selectLockedCells="1"/>
  <mergeCells count="14">
    <mergeCell ref="A1:F1"/>
    <mergeCell ref="A2:F3"/>
    <mergeCell ref="A30:G30"/>
    <mergeCell ref="A29:G29"/>
    <mergeCell ref="B8:B11"/>
    <mergeCell ref="E8:E11"/>
    <mergeCell ref="D8:D11"/>
    <mergeCell ref="C8:C11"/>
    <mergeCell ref="G8:G11"/>
    <mergeCell ref="F8:F11"/>
    <mergeCell ref="A26:G26"/>
    <mergeCell ref="B27:E27"/>
    <mergeCell ref="B28:E28"/>
    <mergeCell ref="A6:G6"/>
  </mergeCells>
  <phoneticPr fontId="5" type="noConversion"/>
  <printOptions horizontalCentered="1"/>
  <pageMargins left="0.59055118110236227" right="0.59055118110236227" top="0.59055118110236227" bottom="0.59055118110236227" header="0.39370078740157483" footer="0.39370078740157483"/>
  <pageSetup paperSize="9" scale="89" orientation="landscape" horizontalDpi="4294967293" verticalDpi="4294967293" r:id="rId1"/>
  <headerFooter>
    <oddFooter>&amp;L&amp;G&amp;C&amp;8&amp;A
Pág &amp;P de &amp;N&amp;R&amp;"-,Negrita"&amp;9Fondo Europeo de Desarrollo Regional&amp;"-,Normal"&amp;11
&amp;9Una manera de hacer Europa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IR35"/>
  <sheetViews>
    <sheetView showGridLines="0" showZeros="0" tabSelected="1" zoomScaleNormal="100" zoomScaleSheetLayoutView="100" workbookViewId="0">
      <selection activeCell="D13" sqref="D13"/>
    </sheetView>
  </sheetViews>
  <sheetFormatPr baseColWidth="10" defaultColWidth="11.42578125" defaultRowHeight="15" customHeight="1" x14ac:dyDescent="0.25"/>
  <cols>
    <col min="1" max="1" width="5.7109375" style="59" customWidth="1"/>
    <col min="2" max="2" width="95.7109375" style="59" customWidth="1"/>
    <col min="3" max="4" width="25.7109375" style="59" customWidth="1"/>
    <col min="5" max="22" width="11.42578125" style="59"/>
    <col min="23" max="23" width="11.42578125" style="59" customWidth="1"/>
    <col min="24" max="16384" width="11.42578125" style="59"/>
  </cols>
  <sheetData>
    <row r="1" spans="1:252" ht="15" customHeight="1" x14ac:dyDescent="0.25">
      <c r="A1" s="237" t="str">
        <f>PERSONAL!A1</f>
        <v xml:space="preserve">SOLICITANTE:  </v>
      </c>
      <c r="B1" s="237"/>
      <c r="C1" s="237"/>
    </row>
    <row r="2" spans="1:252" ht="15" customHeight="1" x14ac:dyDescent="0.25">
      <c r="A2" s="238" t="str">
        <f>PERSONAL!A2</f>
        <v>PROYECTO:  ()</v>
      </c>
      <c r="B2" s="238"/>
      <c r="C2" s="238"/>
    </row>
    <row r="3" spans="1:252" ht="15" customHeight="1" x14ac:dyDescent="0.25">
      <c r="A3" s="238"/>
      <c r="B3" s="238"/>
      <c r="C3" s="238"/>
    </row>
    <row r="5" spans="1:252" ht="15" customHeight="1" thickBot="1" x14ac:dyDescent="0.3"/>
    <row r="6" spans="1:252" s="76" customFormat="1" ht="20.100000000000001" customHeight="1" thickBot="1" x14ac:dyDescent="0.3">
      <c r="A6" s="248" t="s">
        <v>132</v>
      </c>
      <c r="B6" s="249"/>
      <c r="C6" s="249"/>
      <c r="D6" s="250"/>
    </row>
    <row r="7" spans="1:252" ht="15" customHeight="1" thickBot="1" x14ac:dyDescent="0.3"/>
    <row r="8" spans="1:252" s="77" customFormat="1" ht="15" customHeight="1" x14ac:dyDescent="0.25">
      <c r="B8" s="251" t="s">
        <v>4</v>
      </c>
      <c r="C8" s="253" t="s">
        <v>11</v>
      </c>
      <c r="D8" s="255" t="s">
        <v>5</v>
      </c>
      <c r="IO8" s="59"/>
      <c r="IP8" s="59"/>
      <c r="IQ8" s="59"/>
      <c r="IR8" s="59"/>
    </row>
    <row r="9" spans="1:252" s="77" customFormat="1" ht="15" customHeight="1" thickBot="1" x14ac:dyDescent="0.3">
      <c r="B9" s="252"/>
      <c r="C9" s="254"/>
      <c r="D9" s="256"/>
      <c r="IO9" s="59"/>
      <c r="IP9" s="59"/>
      <c r="IQ9" s="59"/>
      <c r="IR9" s="59"/>
    </row>
    <row r="10" spans="1:252" ht="15" customHeight="1" thickBot="1" x14ac:dyDescent="0.3">
      <c r="D10" s="78"/>
    </row>
    <row r="11" spans="1:252" ht="15" customHeight="1" x14ac:dyDescent="0.25">
      <c r="A11" s="79">
        <v>1</v>
      </c>
      <c r="B11" s="37"/>
      <c r="C11" s="38"/>
      <c r="D11" s="39"/>
    </row>
    <row r="12" spans="1:252" ht="15" customHeight="1" x14ac:dyDescent="0.25">
      <c r="A12" s="80">
        <v>2</v>
      </c>
      <c r="B12" s="40"/>
      <c r="C12" s="27"/>
      <c r="D12" s="41"/>
    </row>
    <row r="13" spans="1:252" ht="15" customHeight="1" x14ac:dyDescent="0.25">
      <c r="A13" s="80">
        <v>3</v>
      </c>
      <c r="B13" s="40"/>
      <c r="C13" s="27"/>
      <c r="D13" s="41"/>
    </row>
    <row r="14" spans="1:252" ht="15" customHeight="1" x14ac:dyDescent="0.25">
      <c r="A14" s="80">
        <v>4</v>
      </c>
      <c r="B14" s="40"/>
      <c r="C14" s="27"/>
      <c r="D14" s="41"/>
    </row>
    <row r="15" spans="1:252" ht="15" customHeight="1" thickBot="1" x14ac:dyDescent="0.3">
      <c r="A15" s="81">
        <v>5</v>
      </c>
      <c r="B15" s="42"/>
      <c r="C15" s="43"/>
      <c r="D15" s="44"/>
    </row>
    <row r="16" spans="1:252" ht="15" customHeight="1" thickBot="1" x14ac:dyDescent="0.3">
      <c r="C16" s="82" t="s">
        <v>6</v>
      </c>
      <c r="D16" s="82">
        <f>SUM(D11:D15)</f>
        <v>0</v>
      </c>
    </row>
    <row r="18" spans="1:4" ht="15" customHeight="1" x14ac:dyDescent="0.25">
      <c r="B18" s="83"/>
      <c r="C18" s="84"/>
      <c r="D18" s="84"/>
    </row>
    <row r="19" spans="1:4" ht="15" customHeight="1" x14ac:dyDescent="0.25">
      <c r="A19" s="84"/>
      <c r="B19" s="83"/>
      <c r="C19" s="84"/>
      <c r="D19" s="84"/>
    </row>
    <row r="20" spans="1:4" ht="15" customHeight="1" x14ac:dyDescent="0.25">
      <c r="A20" s="85"/>
      <c r="B20" s="85"/>
      <c r="C20" s="85"/>
      <c r="D20" s="85"/>
    </row>
    <row r="21" spans="1:4" ht="15" customHeight="1" x14ac:dyDescent="0.25">
      <c r="A21" s="85"/>
      <c r="B21" s="85"/>
      <c r="C21" s="85"/>
      <c r="D21" s="85"/>
    </row>
    <row r="22" spans="1:4" ht="15" customHeight="1" x14ac:dyDescent="0.25">
      <c r="A22" s="85"/>
      <c r="B22" s="85"/>
      <c r="C22" s="85"/>
      <c r="D22" s="85"/>
    </row>
    <row r="23" spans="1:4" ht="15" customHeight="1" x14ac:dyDescent="0.25">
      <c r="A23" s="85"/>
      <c r="B23" s="85"/>
      <c r="C23" s="85"/>
      <c r="D23" s="85"/>
    </row>
    <row r="24" spans="1:4" ht="15" customHeight="1" x14ac:dyDescent="0.25">
      <c r="A24" s="85"/>
      <c r="B24" s="85"/>
      <c r="C24" s="85"/>
      <c r="D24" s="85"/>
    </row>
    <row r="25" spans="1:4" ht="15" customHeight="1" x14ac:dyDescent="0.25">
      <c r="A25" s="85"/>
      <c r="B25" s="85"/>
      <c r="C25" s="85"/>
      <c r="D25" s="85"/>
    </row>
    <row r="26" spans="1:4" ht="15" customHeight="1" x14ac:dyDescent="0.25">
      <c r="A26" s="85"/>
      <c r="B26" s="85"/>
      <c r="C26" s="85"/>
      <c r="D26" s="85"/>
    </row>
    <row r="27" spans="1:4" ht="15" customHeight="1" x14ac:dyDescent="0.25">
      <c r="A27" s="85"/>
      <c r="B27" s="85"/>
      <c r="C27" s="85"/>
      <c r="D27" s="85"/>
    </row>
    <row r="28" spans="1:4" ht="15" customHeight="1" x14ac:dyDescent="0.25">
      <c r="A28" s="85"/>
      <c r="B28" s="85"/>
      <c r="C28" s="85"/>
      <c r="D28" s="85"/>
    </row>
    <row r="29" spans="1:4" ht="15" customHeight="1" x14ac:dyDescent="0.25">
      <c r="A29" s="85"/>
      <c r="B29" s="85"/>
      <c r="C29" s="85"/>
      <c r="D29" s="85"/>
    </row>
    <row r="30" spans="1:4" ht="15" customHeight="1" x14ac:dyDescent="0.25">
      <c r="A30" s="85"/>
      <c r="B30" s="85"/>
      <c r="C30" s="85"/>
      <c r="D30" s="85"/>
    </row>
    <row r="31" spans="1:4" ht="15" customHeight="1" x14ac:dyDescent="0.25">
      <c r="A31" s="85"/>
      <c r="B31" s="85"/>
      <c r="C31" s="85"/>
      <c r="D31" s="85"/>
    </row>
    <row r="32" spans="1:4" ht="15" customHeight="1" x14ac:dyDescent="0.25">
      <c r="A32" s="85"/>
      <c r="B32" s="85"/>
      <c r="C32" s="85"/>
      <c r="D32" s="85"/>
    </row>
    <row r="33" spans="1:4" ht="15" customHeight="1" x14ac:dyDescent="0.25">
      <c r="A33" s="85"/>
      <c r="B33" s="85"/>
      <c r="C33" s="85"/>
      <c r="D33" s="85"/>
    </row>
    <row r="34" spans="1:4" ht="15" customHeight="1" x14ac:dyDescent="0.25">
      <c r="A34" s="85"/>
      <c r="B34" s="85"/>
      <c r="C34" s="85"/>
      <c r="D34" s="85"/>
    </row>
    <row r="35" spans="1:4" ht="15" customHeight="1" x14ac:dyDescent="0.25">
      <c r="A35" s="85"/>
      <c r="B35" s="85"/>
      <c r="C35" s="85"/>
      <c r="D35" s="85"/>
    </row>
  </sheetData>
  <sheetProtection algorithmName="SHA-512" hashValue="I7EfMJpht4Txswz6URNML7g8RjaT00isSNJhjubnbxPdL/HR9B8z2jDtxBNxbsvIcg08BclBpBKKTtzXR1D42w==" saltValue="a717CMMaBOFsfn38WgeUoA==" spinCount="100000" sheet="1" objects="1" scenarios="1" selectLockedCells="1"/>
  <mergeCells count="6">
    <mergeCell ref="A6:D6"/>
    <mergeCell ref="A2:C3"/>
    <mergeCell ref="A1:C1"/>
    <mergeCell ref="B8:B9"/>
    <mergeCell ref="C8:C9"/>
    <mergeCell ref="D8:D9"/>
  </mergeCells>
  <phoneticPr fontId="5" type="noConversion"/>
  <printOptions horizontalCentered="1"/>
  <pageMargins left="0.59055118110236227" right="0.59055118110236227" top="0.59055118110236227" bottom="0.59055118110236227" header="0.39370078740157483" footer="0.39370078740157483"/>
  <pageSetup paperSize="9" scale="87" orientation="landscape" r:id="rId1"/>
  <headerFooter>
    <oddFooter>&amp;L&amp;G&amp;C&amp;8&amp;A
Pág &amp;P de &amp;N&amp;R&amp;"-,Negrita"&amp;9Fondo Europeo de Desarrollo Regional&amp;"-,Normal"
Una manera de hacer Europa</oddFooter>
  </headerFooter>
  <ignoredErrors>
    <ignoredError sqref="D16" unlockedFormula="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E11F-479D-49D4-A657-C511050D2DC2}">
  <sheetPr>
    <tabColor theme="3" tint="0.79998168889431442"/>
  </sheetPr>
  <dimension ref="A1:Q239"/>
  <sheetViews>
    <sheetView showGridLines="0" zoomScaleNormal="100" workbookViewId="0">
      <selection activeCell="K17" sqref="K17:L17"/>
    </sheetView>
  </sheetViews>
  <sheetFormatPr baseColWidth="10" defaultColWidth="11.5703125" defaultRowHeight="14.25" x14ac:dyDescent="0.25"/>
  <cols>
    <col min="1" max="2" width="5.7109375" style="59" customWidth="1"/>
    <col min="3" max="15" width="7.7109375" style="59" customWidth="1"/>
    <col min="16" max="17" width="11.5703125" style="58"/>
    <col min="18"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x14ac:dyDescent="0.25">
      <c r="A4" s="58"/>
      <c r="B4" s="58"/>
      <c r="C4" s="58"/>
      <c r="D4" s="58"/>
      <c r="E4" s="58"/>
      <c r="F4" s="58"/>
      <c r="G4" s="58"/>
      <c r="H4" s="58"/>
      <c r="I4" s="58"/>
      <c r="J4" s="58"/>
      <c r="K4" s="58"/>
      <c r="L4" s="58"/>
      <c r="M4" s="58"/>
      <c r="N4" s="58"/>
      <c r="O4" s="58"/>
    </row>
    <row r="5" spans="1:15" ht="15" customHeight="1" thickBot="1" x14ac:dyDescent="0.3">
      <c r="A5" s="58"/>
      <c r="B5" s="58"/>
      <c r="C5" s="58"/>
      <c r="D5" s="58"/>
      <c r="E5" s="58"/>
      <c r="F5" s="58"/>
      <c r="G5" s="58"/>
      <c r="H5" s="58"/>
      <c r="I5" s="58"/>
      <c r="J5" s="58"/>
      <c r="K5" s="58"/>
      <c r="L5" s="58"/>
      <c r="M5" s="58"/>
      <c r="N5" s="58"/>
      <c r="O5" s="58"/>
    </row>
    <row r="6" spans="1:15" s="58" customFormat="1" ht="20.100000000000001" customHeight="1" thickBot="1" x14ac:dyDescent="0.3">
      <c r="A6" s="213" t="s">
        <v>450</v>
      </c>
      <c r="B6" s="214"/>
      <c r="C6" s="214"/>
      <c r="D6" s="214"/>
      <c r="E6" s="214"/>
      <c r="F6" s="214"/>
      <c r="G6" s="214"/>
      <c r="H6" s="214"/>
      <c r="I6" s="214"/>
      <c r="J6" s="214"/>
      <c r="K6" s="214"/>
      <c r="L6" s="214"/>
      <c r="M6" s="214"/>
      <c r="N6" s="214"/>
      <c r="O6" s="215"/>
    </row>
    <row r="7" spans="1:15" s="58" customFormat="1" ht="15" customHeight="1" thickBot="1" x14ac:dyDescent="0.3"/>
    <row r="8" spans="1:15" s="58" customFormat="1" ht="15" customHeight="1" thickBot="1" x14ac:dyDescent="0.3">
      <c r="A8" s="257" t="s">
        <v>979</v>
      </c>
      <c r="B8" s="258"/>
      <c r="C8" s="258"/>
      <c r="D8" s="258"/>
      <c r="E8" s="258"/>
      <c r="F8" s="258"/>
      <c r="G8" s="258"/>
      <c r="H8" s="258"/>
      <c r="I8" s="258"/>
      <c r="J8" s="258"/>
      <c r="K8" s="258"/>
      <c r="L8" s="259"/>
      <c r="N8" s="260"/>
      <c r="O8" s="261"/>
    </row>
    <row r="9" spans="1:15" s="58" customFormat="1" ht="15" customHeight="1" thickBot="1" x14ac:dyDescent="0.3"/>
    <row r="10" spans="1:15" s="58" customFormat="1" ht="15" customHeight="1" thickBot="1" x14ac:dyDescent="0.3">
      <c r="A10" s="257" t="s">
        <v>985</v>
      </c>
      <c r="B10" s="258"/>
      <c r="C10" s="258"/>
      <c r="D10" s="258"/>
      <c r="E10" s="258"/>
      <c r="F10" s="258"/>
      <c r="G10" s="258"/>
      <c r="H10" s="258"/>
      <c r="I10" s="258"/>
      <c r="J10" s="258"/>
      <c r="K10" s="258"/>
      <c r="L10" s="259"/>
      <c r="N10" s="260"/>
      <c r="O10" s="261"/>
    </row>
    <row r="11" spans="1:15" s="58" customFormat="1" ht="15" customHeight="1" thickBot="1" x14ac:dyDescent="0.3"/>
    <row r="12" spans="1:15" s="58" customFormat="1" ht="15" customHeight="1" thickBot="1" x14ac:dyDescent="0.3">
      <c r="A12" s="257" t="s">
        <v>449</v>
      </c>
      <c r="B12" s="258"/>
      <c r="C12" s="258"/>
      <c r="D12" s="258"/>
      <c r="E12" s="258"/>
      <c r="F12" s="258"/>
      <c r="G12" s="258"/>
      <c r="H12" s="258"/>
      <c r="I12" s="258"/>
      <c r="J12" s="258"/>
      <c r="K12" s="258"/>
      <c r="L12" s="259"/>
      <c r="N12" s="262">
        <f>SUM(K15:L24)</f>
        <v>0</v>
      </c>
      <c r="O12" s="263"/>
    </row>
    <row r="13" spans="1:15" s="58" customFormat="1" ht="15" customHeight="1" thickBot="1" x14ac:dyDescent="0.3"/>
    <row r="14" spans="1:15" s="58" customFormat="1" ht="15" customHeight="1" thickBot="1" x14ac:dyDescent="0.3">
      <c r="B14" s="177" t="s">
        <v>451</v>
      </c>
      <c r="C14" s="178"/>
      <c r="D14" s="178"/>
      <c r="E14" s="178"/>
      <c r="F14" s="178"/>
      <c r="G14" s="178"/>
      <c r="H14" s="178"/>
      <c r="I14" s="178"/>
      <c r="J14" s="179"/>
      <c r="K14" s="177" t="s">
        <v>14</v>
      </c>
      <c r="L14" s="179"/>
    </row>
    <row r="15" spans="1:15" s="58" customFormat="1" ht="15" customHeight="1" x14ac:dyDescent="0.25">
      <c r="B15" s="63">
        <v>1</v>
      </c>
      <c r="C15" s="266"/>
      <c r="D15" s="267"/>
      <c r="E15" s="267"/>
      <c r="F15" s="267"/>
      <c r="G15" s="267"/>
      <c r="H15" s="267"/>
      <c r="I15" s="267"/>
      <c r="J15" s="268"/>
      <c r="K15" s="272"/>
      <c r="L15" s="273"/>
    </row>
    <row r="16" spans="1:15" s="58" customFormat="1" ht="15" customHeight="1" x14ac:dyDescent="0.25">
      <c r="B16" s="64">
        <v>2</v>
      </c>
      <c r="C16" s="269"/>
      <c r="D16" s="270"/>
      <c r="E16" s="270"/>
      <c r="F16" s="270"/>
      <c r="G16" s="270"/>
      <c r="H16" s="270"/>
      <c r="I16" s="270"/>
      <c r="J16" s="271"/>
      <c r="K16" s="264"/>
      <c r="L16" s="265"/>
    </row>
    <row r="17" spans="1:17" s="58" customFormat="1" ht="15" customHeight="1" x14ac:dyDescent="0.25">
      <c r="B17" s="64">
        <v>3</v>
      </c>
      <c r="C17" s="269"/>
      <c r="D17" s="270"/>
      <c r="E17" s="270"/>
      <c r="F17" s="270"/>
      <c r="G17" s="270"/>
      <c r="H17" s="270"/>
      <c r="I17" s="270"/>
      <c r="J17" s="271"/>
      <c r="K17" s="264"/>
      <c r="L17" s="265"/>
    </row>
    <row r="18" spans="1:17" s="58" customFormat="1" ht="15" customHeight="1" x14ac:dyDescent="0.25">
      <c r="B18" s="64">
        <v>4</v>
      </c>
      <c r="C18" s="269"/>
      <c r="D18" s="270"/>
      <c r="E18" s="270"/>
      <c r="F18" s="270"/>
      <c r="G18" s="270"/>
      <c r="H18" s="270"/>
      <c r="I18" s="270"/>
      <c r="J18" s="271"/>
      <c r="K18" s="264"/>
      <c r="L18" s="265"/>
    </row>
    <row r="19" spans="1:17" s="58" customFormat="1" ht="15" customHeight="1" x14ac:dyDescent="0.25">
      <c r="B19" s="64">
        <v>5</v>
      </c>
      <c r="C19" s="269"/>
      <c r="D19" s="270"/>
      <c r="E19" s="270"/>
      <c r="F19" s="270"/>
      <c r="G19" s="270"/>
      <c r="H19" s="270"/>
      <c r="I19" s="270"/>
      <c r="J19" s="271"/>
      <c r="K19" s="264"/>
      <c r="L19" s="265"/>
    </row>
    <row r="20" spans="1:17" s="58" customFormat="1" ht="15" customHeight="1" x14ac:dyDescent="0.25">
      <c r="B20" s="64">
        <v>6</v>
      </c>
      <c r="C20" s="269"/>
      <c r="D20" s="270"/>
      <c r="E20" s="270"/>
      <c r="F20" s="270"/>
      <c r="G20" s="270"/>
      <c r="H20" s="270"/>
      <c r="I20" s="270"/>
      <c r="J20" s="271"/>
      <c r="K20" s="264"/>
      <c r="L20" s="265"/>
    </row>
    <row r="21" spans="1:17" s="58" customFormat="1" ht="15" customHeight="1" x14ac:dyDescent="0.25">
      <c r="B21" s="64">
        <v>7</v>
      </c>
      <c r="C21" s="269"/>
      <c r="D21" s="270"/>
      <c r="E21" s="270"/>
      <c r="F21" s="270"/>
      <c r="G21" s="270"/>
      <c r="H21" s="270"/>
      <c r="I21" s="270"/>
      <c r="J21" s="271"/>
      <c r="K21" s="264"/>
      <c r="L21" s="265"/>
    </row>
    <row r="22" spans="1:17" s="58" customFormat="1" ht="15" customHeight="1" x14ac:dyDescent="0.25">
      <c r="B22" s="64">
        <v>8</v>
      </c>
      <c r="C22" s="269"/>
      <c r="D22" s="270"/>
      <c r="E22" s="270"/>
      <c r="F22" s="270"/>
      <c r="G22" s="270"/>
      <c r="H22" s="270"/>
      <c r="I22" s="270"/>
      <c r="J22" s="271"/>
      <c r="K22" s="264"/>
      <c r="L22" s="265"/>
    </row>
    <row r="23" spans="1:17" s="58" customFormat="1" ht="15" customHeight="1" x14ac:dyDescent="0.25">
      <c r="B23" s="64">
        <v>9</v>
      </c>
      <c r="C23" s="269"/>
      <c r="D23" s="270"/>
      <c r="E23" s="270"/>
      <c r="F23" s="270"/>
      <c r="G23" s="270"/>
      <c r="H23" s="270"/>
      <c r="I23" s="270"/>
      <c r="J23" s="271"/>
      <c r="K23" s="264"/>
      <c r="L23" s="265"/>
    </row>
    <row r="24" spans="1:17" s="58" customFormat="1" ht="15" customHeight="1" thickBot="1" x14ac:dyDescent="0.3">
      <c r="B24" s="65">
        <v>10</v>
      </c>
      <c r="C24" s="281"/>
      <c r="D24" s="282"/>
      <c r="E24" s="282"/>
      <c r="F24" s="282"/>
      <c r="G24" s="282"/>
      <c r="H24" s="282"/>
      <c r="I24" s="282"/>
      <c r="J24" s="283"/>
      <c r="K24" s="274"/>
      <c r="L24" s="275"/>
    </row>
    <row r="25" spans="1:17" s="58" customFormat="1" ht="15" customHeight="1" x14ac:dyDescent="0.25"/>
    <row r="26" spans="1:17" ht="15" customHeight="1" thickBot="1" x14ac:dyDescent="0.3">
      <c r="A26" s="58"/>
      <c r="B26" s="58"/>
      <c r="J26" s="58"/>
    </row>
    <row r="27" spans="1:17" ht="15" customHeight="1" thickBot="1" x14ac:dyDescent="0.3">
      <c r="B27" s="58"/>
      <c r="G27" s="278" t="s">
        <v>452</v>
      </c>
      <c r="H27" s="279"/>
      <c r="I27" s="279"/>
      <c r="J27" s="279"/>
      <c r="K27" s="279"/>
      <c r="L27" s="280"/>
      <c r="M27" s="58"/>
      <c r="N27" s="276">
        <f>N8+N10+N12</f>
        <v>0</v>
      </c>
      <c r="O27" s="277"/>
      <c r="P27" s="59"/>
      <c r="Q27" s="59"/>
    </row>
    <row r="28" spans="1:17" ht="15" customHeight="1" x14ac:dyDescent="0.25">
      <c r="A28" s="58"/>
      <c r="B28" s="58"/>
      <c r="P28" s="59"/>
      <c r="Q28" s="59"/>
    </row>
    <row r="29" spans="1:17" ht="15" customHeight="1" x14ac:dyDescent="0.25">
      <c r="A29" s="58"/>
      <c r="B29" s="58"/>
      <c r="P29" s="59"/>
      <c r="Q29" s="59"/>
    </row>
    <row r="30" spans="1:17" ht="15" customHeight="1" x14ac:dyDescent="0.25">
      <c r="A30" s="58"/>
      <c r="B30" s="58"/>
      <c r="P30" s="59"/>
      <c r="Q30" s="59"/>
    </row>
    <row r="31" spans="1:17" ht="15" customHeight="1" x14ac:dyDescent="0.25">
      <c r="A31" s="58"/>
      <c r="B31" s="58"/>
      <c r="P31" s="59"/>
      <c r="Q31" s="59"/>
    </row>
    <row r="32" spans="1:17" ht="15" customHeight="1" x14ac:dyDescent="0.25">
      <c r="A32" s="58"/>
      <c r="B32" s="58"/>
      <c r="P32" s="59"/>
      <c r="Q32" s="59"/>
    </row>
    <row r="33" spans="1:17" ht="15" customHeight="1" x14ac:dyDescent="0.25">
      <c r="A33" s="58"/>
      <c r="B33" s="58"/>
      <c r="P33" s="59"/>
      <c r="Q33" s="59"/>
    </row>
    <row r="34" spans="1:17" ht="15" customHeight="1" x14ac:dyDescent="0.25">
      <c r="A34" s="58"/>
      <c r="B34" s="58"/>
      <c r="P34" s="59"/>
      <c r="Q34" s="59"/>
    </row>
    <row r="35" spans="1:17" ht="15" customHeight="1" x14ac:dyDescent="0.25">
      <c r="A35" s="58"/>
      <c r="B35" s="58"/>
      <c r="P35" s="59"/>
      <c r="Q35" s="59"/>
    </row>
    <row r="36" spans="1:17" ht="15" customHeight="1" x14ac:dyDescent="0.25">
      <c r="A36" s="58"/>
      <c r="B36" s="58"/>
      <c r="P36" s="59"/>
      <c r="Q36" s="59"/>
    </row>
    <row r="37" spans="1:17" ht="15" customHeight="1" x14ac:dyDescent="0.25">
      <c r="A37" s="58"/>
      <c r="B37" s="58"/>
      <c r="P37" s="59"/>
      <c r="Q37" s="59"/>
    </row>
    <row r="38" spans="1:17" ht="15" customHeight="1" x14ac:dyDescent="0.25">
      <c r="A38" s="58"/>
      <c r="B38" s="58"/>
      <c r="P38" s="59"/>
      <c r="Q38" s="59"/>
    </row>
    <row r="39" spans="1:17" ht="15" customHeight="1" x14ac:dyDescent="0.25">
      <c r="A39" s="58"/>
      <c r="B39" s="58"/>
      <c r="P39" s="59"/>
      <c r="Q39" s="59"/>
    </row>
    <row r="40" spans="1:17" ht="15" customHeight="1" x14ac:dyDescent="0.25">
      <c r="A40" s="58"/>
      <c r="B40" s="58"/>
      <c r="P40" s="59"/>
      <c r="Q40" s="59"/>
    </row>
    <row r="41" spans="1:17" ht="15" customHeight="1" x14ac:dyDescent="0.25">
      <c r="A41" s="58"/>
      <c r="B41" s="58"/>
      <c r="P41" s="59"/>
      <c r="Q41" s="59"/>
    </row>
    <row r="42" spans="1:17" ht="15" customHeight="1" x14ac:dyDescent="0.25">
      <c r="A42" s="58"/>
      <c r="B42" s="58"/>
      <c r="P42" s="59"/>
      <c r="Q42" s="59"/>
    </row>
    <row r="43" spans="1:17" ht="15" customHeight="1" x14ac:dyDescent="0.25">
      <c r="A43" s="58"/>
      <c r="B43" s="58"/>
      <c r="P43" s="59"/>
      <c r="Q43" s="59"/>
    </row>
    <row r="44" spans="1:17" ht="15" customHeight="1" x14ac:dyDescent="0.25">
      <c r="A44" s="58"/>
      <c r="B44" s="58"/>
      <c r="P44" s="59"/>
      <c r="Q44" s="59"/>
    </row>
    <row r="45" spans="1:17" ht="15" customHeight="1" x14ac:dyDescent="0.25">
      <c r="A45" s="58"/>
      <c r="B45" s="58"/>
      <c r="P45" s="59"/>
      <c r="Q45" s="59"/>
    </row>
    <row r="46" spans="1:17" ht="15" customHeight="1" x14ac:dyDescent="0.25">
      <c r="A46" s="58"/>
      <c r="B46" s="58"/>
      <c r="P46" s="59"/>
      <c r="Q46" s="59"/>
    </row>
    <row r="47" spans="1:17" ht="15" customHeight="1" x14ac:dyDescent="0.25">
      <c r="A47" s="58"/>
      <c r="B47" s="58"/>
      <c r="P47" s="59"/>
      <c r="Q47" s="59"/>
    </row>
    <row r="48" spans="1:17" ht="15" customHeight="1" x14ac:dyDescent="0.25">
      <c r="A48" s="58"/>
      <c r="B48" s="58"/>
      <c r="P48" s="59"/>
      <c r="Q48" s="59"/>
    </row>
    <row r="49" spans="1:17" ht="15" customHeight="1" x14ac:dyDescent="0.25">
      <c r="A49" s="58"/>
      <c r="B49" s="58"/>
      <c r="P49" s="59"/>
      <c r="Q49" s="59"/>
    </row>
    <row r="50" spans="1:17" ht="15" customHeight="1" x14ac:dyDescent="0.25">
      <c r="A50" s="58"/>
      <c r="B50" s="58"/>
      <c r="P50" s="59"/>
      <c r="Q50" s="59"/>
    </row>
    <row r="51" spans="1:17" ht="15" customHeight="1" x14ac:dyDescent="0.25">
      <c r="A51" s="58"/>
      <c r="B51" s="58"/>
      <c r="P51" s="59"/>
      <c r="Q51" s="59"/>
    </row>
    <row r="52" spans="1:17" ht="15" customHeight="1" x14ac:dyDescent="0.25">
      <c r="A52" s="58"/>
      <c r="B52" s="58"/>
      <c r="P52" s="59"/>
      <c r="Q52" s="59"/>
    </row>
    <row r="53" spans="1:17" ht="15" customHeight="1" x14ac:dyDescent="0.25">
      <c r="A53" s="58"/>
      <c r="B53" s="58"/>
      <c r="P53" s="59"/>
      <c r="Q53" s="59"/>
    </row>
    <row r="54" spans="1:17" ht="15" customHeight="1" x14ac:dyDescent="0.25">
      <c r="A54" s="58"/>
      <c r="B54" s="58"/>
      <c r="P54" s="59"/>
      <c r="Q54" s="59"/>
    </row>
    <row r="55" spans="1:17" ht="15" customHeight="1" x14ac:dyDescent="0.25">
      <c r="A55" s="58"/>
      <c r="B55" s="58"/>
      <c r="P55" s="59"/>
      <c r="Q55" s="59"/>
    </row>
    <row r="56" spans="1:17" ht="15" customHeight="1" x14ac:dyDescent="0.25">
      <c r="A56" s="58"/>
      <c r="B56" s="58"/>
      <c r="P56" s="59"/>
      <c r="Q56" s="59"/>
    </row>
    <row r="57" spans="1:17" ht="15" customHeight="1" x14ac:dyDescent="0.25">
      <c r="A57" s="58"/>
      <c r="B57" s="58"/>
      <c r="P57" s="59"/>
      <c r="Q57" s="59"/>
    </row>
    <row r="58" spans="1:17" ht="15" customHeight="1" x14ac:dyDescent="0.25">
      <c r="A58" s="58"/>
      <c r="B58" s="58"/>
      <c r="P58" s="59"/>
      <c r="Q58" s="59"/>
    </row>
    <row r="59" spans="1:17" ht="15" customHeight="1" x14ac:dyDescent="0.25">
      <c r="A59" s="58"/>
      <c r="B59" s="58"/>
      <c r="P59" s="59"/>
      <c r="Q59" s="59"/>
    </row>
    <row r="60" spans="1:17" ht="15" customHeight="1" x14ac:dyDescent="0.25">
      <c r="A60" s="58"/>
      <c r="B60" s="58"/>
      <c r="P60" s="59"/>
      <c r="Q60" s="59"/>
    </row>
    <row r="61" spans="1:17" ht="15" customHeight="1" x14ac:dyDescent="0.25">
      <c r="A61" s="58"/>
      <c r="B61" s="58"/>
      <c r="P61" s="59"/>
      <c r="Q61" s="59"/>
    </row>
    <row r="62" spans="1:17" ht="15" customHeight="1" x14ac:dyDescent="0.25">
      <c r="A62" s="58"/>
      <c r="B62" s="58"/>
      <c r="P62" s="59"/>
      <c r="Q62" s="59"/>
    </row>
    <row r="63" spans="1:17" ht="15" customHeight="1" x14ac:dyDescent="0.25">
      <c r="A63" s="58"/>
      <c r="B63" s="58"/>
      <c r="P63" s="59"/>
      <c r="Q63" s="59"/>
    </row>
    <row r="64" spans="1:17" ht="15" customHeight="1" x14ac:dyDescent="0.25">
      <c r="A64" s="58"/>
      <c r="B64" s="58"/>
      <c r="P64" s="59"/>
      <c r="Q64" s="59"/>
    </row>
    <row r="65" spans="1:17" ht="15" customHeight="1" x14ac:dyDescent="0.25">
      <c r="A65" s="58"/>
      <c r="B65" s="58"/>
      <c r="P65" s="59"/>
      <c r="Q65" s="59"/>
    </row>
    <row r="66" spans="1:17" ht="15" customHeight="1" x14ac:dyDescent="0.25">
      <c r="A66" s="58"/>
      <c r="B66" s="58"/>
      <c r="P66" s="59"/>
      <c r="Q66" s="59"/>
    </row>
    <row r="67" spans="1:17" ht="15" customHeight="1" x14ac:dyDescent="0.25">
      <c r="A67" s="58"/>
      <c r="B67" s="58"/>
      <c r="P67" s="59"/>
      <c r="Q67" s="59"/>
    </row>
    <row r="68" spans="1:17" ht="20.100000000000001" customHeight="1" x14ac:dyDescent="0.25">
      <c r="A68" s="58"/>
      <c r="B68" s="58"/>
      <c r="P68" s="59"/>
      <c r="Q68" s="59"/>
    </row>
    <row r="69" spans="1:17" ht="15" customHeight="1" x14ac:dyDescent="0.25">
      <c r="A69" s="58"/>
      <c r="B69" s="58"/>
      <c r="P69" s="59"/>
      <c r="Q69" s="59"/>
    </row>
    <row r="70" spans="1:17" ht="15" customHeight="1" x14ac:dyDescent="0.25">
      <c r="A70" s="58"/>
      <c r="B70" s="58"/>
      <c r="P70" s="59"/>
      <c r="Q70" s="59"/>
    </row>
    <row r="71" spans="1:17" ht="15" customHeight="1" x14ac:dyDescent="0.25">
      <c r="A71" s="58"/>
      <c r="B71" s="58"/>
      <c r="P71" s="59"/>
      <c r="Q71" s="59"/>
    </row>
    <row r="72" spans="1:17" ht="15" customHeight="1" x14ac:dyDescent="0.25">
      <c r="A72" s="58"/>
      <c r="B72" s="58"/>
      <c r="P72" s="59"/>
      <c r="Q72" s="59"/>
    </row>
    <row r="73" spans="1:17" ht="15" customHeight="1" x14ac:dyDescent="0.25">
      <c r="A73" s="58"/>
      <c r="B73" s="58"/>
      <c r="P73" s="59"/>
      <c r="Q73" s="59"/>
    </row>
    <row r="74" spans="1:17" ht="15" customHeight="1" x14ac:dyDescent="0.25">
      <c r="A74" s="58"/>
      <c r="B74" s="58"/>
      <c r="P74" s="59"/>
      <c r="Q74" s="59"/>
    </row>
    <row r="75" spans="1:17" ht="15" customHeight="1" x14ac:dyDescent="0.25">
      <c r="A75" s="58"/>
      <c r="B75" s="58"/>
      <c r="P75" s="59"/>
      <c r="Q75" s="59"/>
    </row>
    <row r="76" spans="1:17" ht="15" customHeight="1" x14ac:dyDescent="0.25">
      <c r="A76" s="58"/>
      <c r="B76" s="58"/>
      <c r="P76" s="59"/>
      <c r="Q76" s="59"/>
    </row>
    <row r="77" spans="1:17" ht="15" customHeight="1" x14ac:dyDescent="0.25">
      <c r="A77" s="58"/>
      <c r="B77" s="58"/>
      <c r="P77" s="59"/>
      <c r="Q77" s="59"/>
    </row>
    <row r="78" spans="1:17" ht="15" customHeight="1" x14ac:dyDescent="0.25">
      <c r="A78" s="58"/>
      <c r="B78" s="58"/>
      <c r="P78" s="59"/>
      <c r="Q78" s="59"/>
    </row>
    <row r="79" spans="1:17" ht="15" customHeight="1" x14ac:dyDescent="0.25">
      <c r="A79" s="58"/>
      <c r="B79" s="58"/>
      <c r="P79" s="59"/>
      <c r="Q79" s="59"/>
    </row>
    <row r="80" spans="1:17" ht="15" customHeight="1" x14ac:dyDescent="0.25">
      <c r="A80" s="58"/>
      <c r="B80" s="58"/>
      <c r="P80" s="59"/>
      <c r="Q80" s="59"/>
    </row>
    <row r="81" spans="1:17" ht="15" customHeight="1" x14ac:dyDescent="0.25">
      <c r="A81" s="58"/>
      <c r="B81" s="58"/>
      <c r="P81" s="59"/>
      <c r="Q81" s="59"/>
    </row>
    <row r="82" spans="1:17" s="66" customFormat="1" ht="15" customHeight="1" x14ac:dyDescent="0.25"/>
    <row r="83" spans="1:17" ht="15" customHeight="1" x14ac:dyDescent="0.25">
      <c r="A83" s="58"/>
      <c r="B83" s="58"/>
      <c r="P83" s="59"/>
      <c r="Q83" s="59"/>
    </row>
    <row r="84" spans="1:17" ht="15" customHeight="1" x14ac:dyDescent="0.25">
      <c r="A84" s="58"/>
      <c r="B84" s="58"/>
      <c r="P84" s="59"/>
      <c r="Q84" s="59"/>
    </row>
    <row r="85" spans="1:17" ht="15" customHeight="1" x14ac:dyDescent="0.25">
      <c r="A85" s="58"/>
      <c r="B85" s="58"/>
      <c r="P85" s="59"/>
      <c r="Q85" s="59"/>
    </row>
    <row r="86" spans="1:17" ht="15" customHeight="1" x14ac:dyDescent="0.25">
      <c r="A86" s="58"/>
      <c r="B86" s="58"/>
      <c r="P86" s="59"/>
      <c r="Q86" s="59"/>
    </row>
    <row r="87" spans="1:17" ht="20.100000000000001" customHeight="1" x14ac:dyDescent="0.25">
      <c r="A87" s="58"/>
      <c r="B87" s="58"/>
      <c r="P87" s="59"/>
      <c r="Q87" s="59"/>
    </row>
    <row r="88" spans="1:17" ht="15" customHeight="1" x14ac:dyDescent="0.25">
      <c r="A88" s="58"/>
      <c r="B88" s="58"/>
      <c r="P88" s="59"/>
      <c r="Q88" s="59"/>
    </row>
    <row r="89" spans="1:17" ht="15" customHeight="1" x14ac:dyDescent="0.25">
      <c r="A89" s="58"/>
      <c r="B89" s="58"/>
      <c r="P89" s="59"/>
      <c r="Q89" s="59"/>
    </row>
    <row r="90" spans="1:17" ht="15" customHeight="1" x14ac:dyDescent="0.25">
      <c r="A90" s="58"/>
      <c r="B90" s="58"/>
      <c r="P90" s="59"/>
      <c r="Q90" s="59"/>
    </row>
    <row r="91" spans="1:17" ht="15" customHeight="1" x14ac:dyDescent="0.25">
      <c r="A91" s="58"/>
      <c r="B91" s="58"/>
      <c r="P91" s="59"/>
      <c r="Q91" s="59"/>
    </row>
    <row r="92" spans="1:17" ht="15" customHeight="1" x14ac:dyDescent="0.25">
      <c r="A92" s="58"/>
      <c r="B92" s="58"/>
      <c r="P92" s="59"/>
      <c r="Q92" s="59"/>
    </row>
    <row r="93" spans="1:17" ht="15" customHeight="1" x14ac:dyDescent="0.25">
      <c r="A93" s="58"/>
      <c r="B93" s="58"/>
      <c r="P93" s="59"/>
      <c r="Q93" s="59"/>
    </row>
    <row r="94" spans="1:17" ht="15" customHeight="1" x14ac:dyDescent="0.25">
      <c r="A94" s="58"/>
      <c r="B94" s="58"/>
      <c r="P94" s="59"/>
      <c r="Q94" s="59"/>
    </row>
    <row r="95" spans="1:17" ht="20.100000000000001" customHeight="1" x14ac:dyDescent="0.25">
      <c r="A95" s="58"/>
      <c r="B95" s="58"/>
      <c r="P95" s="59"/>
      <c r="Q95" s="59"/>
    </row>
    <row r="96" spans="1:17" ht="15" customHeight="1" x14ac:dyDescent="0.25">
      <c r="A96" s="58"/>
      <c r="B96" s="58"/>
      <c r="P96" s="59"/>
      <c r="Q96" s="59"/>
    </row>
    <row r="97" spans="1:17" ht="15" customHeight="1" x14ac:dyDescent="0.25">
      <c r="A97" s="58"/>
      <c r="B97" s="58"/>
      <c r="P97" s="59"/>
      <c r="Q97" s="59"/>
    </row>
    <row r="98" spans="1:17" ht="15" customHeight="1" x14ac:dyDescent="0.25">
      <c r="A98" s="58"/>
      <c r="B98" s="58"/>
      <c r="P98" s="59"/>
      <c r="Q98" s="59"/>
    </row>
    <row r="99" spans="1:17" ht="15" customHeight="1" x14ac:dyDescent="0.25">
      <c r="A99" s="58"/>
      <c r="B99" s="58"/>
      <c r="P99" s="59"/>
      <c r="Q99" s="59"/>
    </row>
    <row r="100" spans="1:17" ht="15" customHeight="1" x14ac:dyDescent="0.25">
      <c r="A100" s="58"/>
      <c r="B100" s="58"/>
      <c r="P100" s="59"/>
      <c r="Q100" s="59"/>
    </row>
    <row r="101" spans="1:17" ht="15" customHeight="1" x14ac:dyDescent="0.25">
      <c r="A101" s="58"/>
      <c r="B101" s="58"/>
      <c r="P101" s="59"/>
      <c r="Q101" s="59"/>
    </row>
    <row r="102" spans="1:17" ht="15" customHeight="1" x14ac:dyDescent="0.25">
      <c r="A102" s="58"/>
      <c r="B102" s="58"/>
      <c r="P102" s="59"/>
      <c r="Q102" s="59"/>
    </row>
    <row r="103" spans="1:17" ht="15" customHeight="1" x14ac:dyDescent="0.25">
      <c r="A103" s="58"/>
      <c r="B103" s="58"/>
      <c r="P103" s="59"/>
      <c r="Q103" s="59"/>
    </row>
    <row r="104" spans="1:17" ht="15" customHeight="1" x14ac:dyDescent="0.25">
      <c r="A104" s="58"/>
      <c r="B104" s="58"/>
      <c r="P104" s="59"/>
      <c r="Q104" s="59"/>
    </row>
    <row r="105" spans="1:17" ht="15" customHeight="1" x14ac:dyDescent="0.25">
      <c r="A105" s="58"/>
      <c r="B105" s="58"/>
      <c r="P105" s="59"/>
      <c r="Q105" s="59"/>
    </row>
    <row r="106" spans="1:17" ht="15" customHeight="1" x14ac:dyDescent="0.25">
      <c r="A106" s="58"/>
      <c r="B106" s="58"/>
      <c r="P106" s="59"/>
      <c r="Q106" s="59"/>
    </row>
    <row r="107" spans="1:17" ht="15" customHeight="1" x14ac:dyDescent="0.25">
      <c r="A107" s="58"/>
      <c r="B107" s="58"/>
      <c r="P107" s="59"/>
      <c r="Q107" s="59"/>
    </row>
    <row r="108" spans="1:17" ht="15" customHeight="1" x14ac:dyDescent="0.25">
      <c r="A108" s="58"/>
      <c r="B108" s="58"/>
      <c r="P108" s="59"/>
      <c r="Q108" s="59"/>
    </row>
    <row r="109" spans="1:17" ht="15" customHeight="1" x14ac:dyDescent="0.25">
      <c r="A109" s="58"/>
      <c r="B109" s="58"/>
      <c r="P109" s="59"/>
      <c r="Q109" s="59"/>
    </row>
    <row r="110" spans="1:17" ht="15" customHeight="1" x14ac:dyDescent="0.25">
      <c r="A110" s="58"/>
      <c r="B110" s="58"/>
      <c r="P110" s="59"/>
      <c r="Q110" s="59"/>
    </row>
    <row r="111" spans="1:17" ht="15" customHeight="1" x14ac:dyDescent="0.25">
      <c r="A111" s="58"/>
      <c r="B111" s="58"/>
      <c r="P111" s="59"/>
      <c r="Q111" s="59"/>
    </row>
    <row r="112" spans="1:17" ht="15" customHeight="1" x14ac:dyDescent="0.25">
      <c r="A112" s="58"/>
      <c r="B112" s="58"/>
      <c r="P112" s="59"/>
      <c r="Q112" s="59"/>
    </row>
    <row r="113" spans="1:17" ht="15" customHeight="1" x14ac:dyDescent="0.25">
      <c r="A113" s="58"/>
      <c r="B113" s="58"/>
      <c r="P113" s="59"/>
      <c r="Q113" s="59"/>
    </row>
    <row r="114" spans="1:17" ht="15" customHeight="1" x14ac:dyDescent="0.25">
      <c r="A114" s="58"/>
      <c r="B114" s="58"/>
      <c r="P114" s="59"/>
      <c r="Q114" s="59"/>
    </row>
    <row r="115" spans="1:17" ht="15" customHeight="1" x14ac:dyDescent="0.25">
      <c r="A115" s="58"/>
      <c r="B115" s="58"/>
      <c r="P115" s="59"/>
      <c r="Q115" s="59"/>
    </row>
    <row r="116" spans="1:17" ht="15" customHeight="1" x14ac:dyDescent="0.25">
      <c r="A116" s="58"/>
      <c r="B116" s="58"/>
      <c r="P116" s="59"/>
      <c r="Q116" s="59"/>
    </row>
    <row r="117" spans="1:17" ht="15" customHeight="1" x14ac:dyDescent="0.25">
      <c r="A117" s="58"/>
      <c r="B117" s="58"/>
      <c r="P117" s="59"/>
      <c r="Q117" s="59"/>
    </row>
    <row r="118" spans="1:17" ht="15" customHeight="1" x14ac:dyDescent="0.25">
      <c r="A118" s="58"/>
      <c r="B118" s="58"/>
      <c r="P118" s="59"/>
      <c r="Q118" s="59"/>
    </row>
    <row r="119" spans="1:17" ht="15" customHeight="1" x14ac:dyDescent="0.25">
      <c r="A119" s="58"/>
      <c r="B119" s="58"/>
      <c r="P119" s="59"/>
      <c r="Q119" s="59"/>
    </row>
    <row r="120" spans="1:17" ht="15" customHeight="1" x14ac:dyDescent="0.25">
      <c r="A120" s="58"/>
      <c r="B120" s="58"/>
      <c r="P120" s="59"/>
      <c r="Q120" s="59"/>
    </row>
    <row r="121" spans="1:17" ht="15" customHeight="1" x14ac:dyDescent="0.25">
      <c r="A121" s="58"/>
      <c r="B121" s="58"/>
      <c r="P121" s="59"/>
      <c r="Q121" s="59"/>
    </row>
    <row r="122" spans="1:17" ht="15" customHeight="1" x14ac:dyDescent="0.25">
      <c r="A122" s="58"/>
      <c r="B122" s="58"/>
      <c r="P122" s="59"/>
      <c r="Q122" s="59"/>
    </row>
    <row r="123" spans="1:17" ht="15" customHeight="1" x14ac:dyDescent="0.25">
      <c r="A123" s="58"/>
      <c r="B123" s="58"/>
      <c r="P123" s="59"/>
      <c r="Q123" s="59"/>
    </row>
    <row r="124" spans="1:17" ht="15" customHeight="1" x14ac:dyDescent="0.25">
      <c r="A124" s="58"/>
      <c r="B124" s="58"/>
      <c r="P124" s="59"/>
      <c r="Q124" s="59"/>
    </row>
    <row r="125" spans="1:17" ht="15" customHeight="1" x14ac:dyDescent="0.25">
      <c r="A125" s="58"/>
      <c r="B125" s="58"/>
      <c r="P125" s="59"/>
      <c r="Q125" s="59"/>
    </row>
    <row r="126" spans="1:17" ht="15" customHeight="1" x14ac:dyDescent="0.25">
      <c r="A126" s="58"/>
      <c r="B126" s="58"/>
      <c r="P126" s="59"/>
      <c r="Q126" s="59"/>
    </row>
    <row r="127" spans="1:17" ht="15" customHeight="1" x14ac:dyDescent="0.25">
      <c r="A127" s="58"/>
      <c r="B127" s="58"/>
      <c r="P127" s="59"/>
      <c r="Q127" s="59"/>
    </row>
    <row r="128" spans="1:17" ht="15" customHeight="1" x14ac:dyDescent="0.25">
      <c r="A128" s="58"/>
      <c r="B128" s="58"/>
      <c r="P128" s="59"/>
      <c r="Q128" s="59"/>
    </row>
    <row r="129" spans="1:17" ht="15" customHeight="1" x14ac:dyDescent="0.25">
      <c r="A129" s="58"/>
      <c r="B129" s="58"/>
      <c r="P129" s="59"/>
      <c r="Q129" s="59"/>
    </row>
    <row r="130" spans="1:17" ht="15" customHeight="1" x14ac:dyDescent="0.25">
      <c r="A130" s="58"/>
      <c r="B130" s="58"/>
      <c r="P130" s="59"/>
      <c r="Q130" s="59"/>
    </row>
    <row r="131" spans="1:17" ht="15" customHeight="1" x14ac:dyDescent="0.25">
      <c r="A131" s="58"/>
      <c r="B131" s="58"/>
      <c r="P131" s="59"/>
      <c r="Q131" s="59"/>
    </row>
    <row r="132" spans="1:17" ht="15" customHeight="1" x14ac:dyDescent="0.25">
      <c r="A132" s="58"/>
      <c r="B132" s="58"/>
      <c r="P132" s="59"/>
      <c r="Q132" s="59"/>
    </row>
    <row r="133" spans="1:17" ht="15" customHeight="1" x14ac:dyDescent="0.25">
      <c r="A133" s="58"/>
      <c r="B133" s="58"/>
      <c r="P133" s="59"/>
      <c r="Q133" s="59"/>
    </row>
    <row r="134" spans="1:17" ht="15" customHeight="1" x14ac:dyDescent="0.25">
      <c r="A134" s="58"/>
      <c r="B134" s="58"/>
      <c r="P134" s="59"/>
      <c r="Q134" s="59"/>
    </row>
    <row r="135" spans="1:17" ht="15" customHeight="1" x14ac:dyDescent="0.25">
      <c r="A135" s="58"/>
      <c r="B135" s="58"/>
      <c r="P135" s="59"/>
      <c r="Q135" s="59"/>
    </row>
    <row r="136" spans="1:17" ht="15" customHeight="1" x14ac:dyDescent="0.25">
      <c r="A136" s="58"/>
      <c r="B136" s="58"/>
      <c r="P136" s="59"/>
      <c r="Q136" s="59"/>
    </row>
    <row r="137" spans="1:17" ht="15" customHeight="1" x14ac:dyDescent="0.25">
      <c r="A137" s="58"/>
      <c r="B137" s="58"/>
      <c r="P137" s="59"/>
      <c r="Q137" s="59"/>
    </row>
    <row r="138" spans="1:17" ht="15" customHeight="1" x14ac:dyDescent="0.25">
      <c r="A138" s="58"/>
      <c r="B138" s="58"/>
      <c r="P138" s="59"/>
      <c r="Q138" s="59"/>
    </row>
    <row r="139" spans="1:17" ht="15" customHeight="1" x14ac:dyDescent="0.25">
      <c r="A139" s="58"/>
      <c r="B139" s="58"/>
      <c r="P139" s="59"/>
      <c r="Q139" s="59"/>
    </row>
    <row r="140" spans="1:17" ht="15" customHeight="1" x14ac:dyDescent="0.25">
      <c r="A140" s="58"/>
      <c r="B140" s="58"/>
      <c r="P140" s="59"/>
      <c r="Q140" s="59"/>
    </row>
    <row r="141" spans="1:17" ht="15" customHeight="1" x14ac:dyDescent="0.25">
      <c r="A141" s="58"/>
      <c r="B141" s="58"/>
      <c r="P141" s="59"/>
      <c r="Q141" s="59"/>
    </row>
    <row r="142" spans="1:17" ht="15" customHeight="1" x14ac:dyDescent="0.25">
      <c r="A142" s="58"/>
      <c r="B142" s="58"/>
      <c r="P142" s="59"/>
      <c r="Q142" s="59"/>
    </row>
    <row r="143" spans="1:17" ht="15" customHeight="1" x14ac:dyDescent="0.25">
      <c r="A143" s="58"/>
      <c r="B143" s="58"/>
      <c r="P143" s="59"/>
      <c r="Q143" s="59"/>
    </row>
    <row r="144" spans="1:17" ht="15" customHeight="1" x14ac:dyDescent="0.25">
      <c r="A144" s="58"/>
      <c r="B144" s="58"/>
      <c r="P144" s="59"/>
      <c r="Q144" s="59"/>
    </row>
    <row r="145" spans="1:17" ht="15" customHeight="1" x14ac:dyDescent="0.25">
      <c r="A145" s="58"/>
      <c r="B145" s="58"/>
      <c r="P145" s="59"/>
      <c r="Q145" s="59"/>
    </row>
    <row r="146" spans="1:17" ht="15" customHeight="1" x14ac:dyDescent="0.25">
      <c r="A146" s="58"/>
      <c r="B146" s="58"/>
      <c r="P146" s="59"/>
      <c r="Q146" s="59"/>
    </row>
    <row r="147" spans="1:17" ht="15" customHeight="1" x14ac:dyDescent="0.25">
      <c r="A147" s="58"/>
      <c r="B147" s="58"/>
      <c r="P147" s="59"/>
      <c r="Q147" s="59"/>
    </row>
    <row r="148" spans="1:17" ht="15" customHeight="1" x14ac:dyDescent="0.25">
      <c r="A148" s="58"/>
      <c r="B148" s="58"/>
      <c r="P148" s="59"/>
      <c r="Q148" s="59"/>
    </row>
    <row r="149" spans="1:17" ht="15" customHeight="1" x14ac:dyDescent="0.25">
      <c r="A149" s="58"/>
      <c r="B149" s="58"/>
      <c r="P149" s="59"/>
      <c r="Q149" s="59"/>
    </row>
    <row r="150" spans="1:17" ht="15" customHeight="1" x14ac:dyDescent="0.25">
      <c r="A150" s="58"/>
      <c r="B150" s="58"/>
      <c r="P150" s="59"/>
      <c r="Q150" s="59"/>
    </row>
    <row r="151" spans="1:17" ht="15" customHeight="1" x14ac:dyDescent="0.25">
      <c r="A151" s="58"/>
      <c r="B151" s="58"/>
      <c r="P151" s="59"/>
      <c r="Q151" s="59"/>
    </row>
    <row r="152" spans="1:17" ht="15" customHeight="1" x14ac:dyDescent="0.25">
      <c r="A152" s="58"/>
      <c r="B152" s="58"/>
      <c r="P152" s="59"/>
      <c r="Q152" s="59"/>
    </row>
    <row r="153" spans="1:17" ht="15" customHeight="1" x14ac:dyDescent="0.25">
      <c r="A153" s="58"/>
      <c r="B153" s="58"/>
      <c r="P153" s="59"/>
      <c r="Q153" s="59"/>
    </row>
    <row r="154" spans="1:17" ht="15" customHeight="1" x14ac:dyDescent="0.25">
      <c r="A154" s="58"/>
      <c r="B154" s="58"/>
      <c r="P154" s="59"/>
      <c r="Q154" s="59"/>
    </row>
    <row r="155" spans="1:17" ht="15" customHeight="1" x14ac:dyDescent="0.25">
      <c r="A155" s="58"/>
      <c r="B155" s="58"/>
      <c r="P155" s="59"/>
      <c r="Q155" s="59"/>
    </row>
    <row r="156" spans="1:17" ht="15" customHeight="1" x14ac:dyDescent="0.25">
      <c r="A156" s="58"/>
      <c r="B156" s="58"/>
      <c r="P156" s="59"/>
      <c r="Q156" s="59"/>
    </row>
    <row r="157" spans="1:17" ht="15" customHeight="1" x14ac:dyDescent="0.25">
      <c r="A157" s="58"/>
      <c r="B157" s="58"/>
      <c r="P157" s="59"/>
      <c r="Q157" s="59"/>
    </row>
    <row r="158" spans="1:17" ht="15" customHeight="1" x14ac:dyDescent="0.25">
      <c r="A158" s="58"/>
      <c r="B158" s="58"/>
      <c r="P158" s="59"/>
      <c r="Q158" s="59"/>
    </row>
    <row r="159" spans="1:17" ht="15" customHeight="1" x14ac:dyDescent="0.25">
      <c r="A159" s="58"/>
      <c r="B159" s="58"/>
      <c r="P159" s="59"/>
      <c r="Q159" s="59"/>
    </row>
    <row r="160" spans="1:17" ht="15" customHeight="1" x14ac:dyDescent="0.25">
      <c r="A160" s="58"/>
      <c r="B160" s="58"/>
      <c r="P160" s="59"/>
      <c r="Q160" s="59"/>
    </row>
    <row r="161" spans="1:17" ht="15" customHeight="1" x14ac:dyDescent="0.25">
      <c r="A161" s="58"/>
      <c r="B161" s="58"/>
      <c r="P161" s="59"/>
      <c r="Q161" s="59"/>
    </row>
    <row r="162" spans="1:17" ht="15" customHeight="1" x14ac:dyDescent="0.25">
      <c r="A162" s="58"/>
      <c r="B162" s="58"/>
      <c r="P162" s="59"/>
      <c r="Q162" s="59"/>
    </row>
    <row r="163" spans="1:17" ht="15" customHeight="1" x14ac:dyDescent="0.25">
      <c r="A163" s="58"/>
      <c r="B163" s="58"/>
      <c r="P163" s="59"/>
      <c r="Q163" s="59"/>
    </row>
    <row r="164" spans="1:17" ht="15" customHeight="1" x14ac:dyDescent="0.25">
      <c r="A164" s="58"/>
      <c r="B164" s="58"/>
      <c r="P164" s="59"/>
      <c r="Q164" s="59"/>
    </row>
    <row r="165" spans="1:17" ht="15" customHeight="1" x14ac:dyDescent="0.25">
      <c r="A165" s="58"/>
      <c r="B165" s="58"/>
      <c r="P165" s="59"/>
      <c r="Q165" s="59"/>
    </row>
    <row r="166" spans="1:17" ht="15" customHeight="1" x14ac:dyDescent="0.25">
      <c r="A166" s="58"/>
      <c r="B166" s="58"/>
      <c r="P166" s="59"/>
      <c r="Q166" s="59"/>
    </row>
    <row r="167" spans="1:17" ht="15" customHeight="1" x14ac:dyDescent="0.25">
      <c r="A167" s="58"/>
      <c r="B167" s="58"/>
      <c r="P167" s="59"/>
      <c r="Q167" s="59"/>
    </row>
    <row r="168" spans="1:17" ht="15" customHeight="1" x14ac:dyDescent="0.25">
      <c r="A168" s="58"/>
      <c r="B168" s="58"/>
      <c r="P168" s="59"/>
      <c r="Q168" s="59"/>
    </row>
    <row r="169" spans="1:17" ht="15" customHeight="1" x14ac:dyDescent="0.25">
      <c r="A169" s="58"/>
      <c r="B169" s="58"/>
      <c r="P169" s="59"/>
      <c r="Q169" s="59"/>
    </row>
    <row r="170" spans="1:17" ht="15" customHeight="1" x14ac:dyDescent="0.25">
      <c r="A170" s="58"/>
      <c r="B170" s="58"/>
      <c r="P170" s="59"/>
      <c r="Q170" s="59"/>
    </row>
    <row r="171" spans="1:17" ht="15" customHeight="1" x14ac:dyDescent="0.25">
      <c r="A171" s="58"/>
      <c r="B171" s="58"/>
      <c r="P171" s="59"/>
      <c r="Q171" s="59"/>
    </row>
    <row r="172" spans="1:17" ht="15" customHeight="1" x14ac:dyDescent="0.25">
      <c r="A172" s="58"/>
      <c r="B172" s="58"/>
      <c r="P172" s="59"/>
      <c r="Q172" s="59"/>
    </row>
    <row r="173" spans="1:17" ht="15" customHeight="1" x14ac:dyDescent="0.25">
      <c r="A173" s="58"/>
      <c r="B173" s="58"/>
      <c r="P173" s="59"/>
      <c r="Q173" s="59"/>
    </row>
    <row r="174" spans="1:17" ht="15" customHeight="1" x14ac:dyDescent="0.25">
      <c r="A174" s="58"/>
      <c r="B174" s="58"/>
      <c r="P174" s="59"/>
      <c r="Q174" s="59"/>
    </row>
    <row r="175" spans="1:17" ht="15" customHeight="1" x14ac:dyDescent="0.25">
      <c r="A175" s="58"/>
      <c r="B175" s="58"/>
      <c r="P175" s="59"/>
      <c r="Q175" s="59"/>
    </row>
    <row r="176" spans="1:17" ht="15" customHeight="1" x14ac:dyDescent="0.25">
      <c r="A176" s="58"/>
      <c r="B176" s="58"/>
      <c r="P176" s="59"/>
      <c r="Q176" s="59"/>
    </row>
    <row r="177" spans="1:17" ht="15" customHeight="1" x14ac:dyDescent="0.25">
      <c r="A177" s="58"/>
      <c r="B177" s="58"/>
      <c r="P177" s="59"/>
      <c r="Q177" s="59"/>
    </row>
    <row r="178" spans="1:17" ht="15" customHeight="1" x14ac:dyDescent="0.25">
      <c r="A178" s="58"/>
      <c r="B178" s="58"/>
      <c r="P178" s="59"/>
      <c r="Q178" s="59"/>
    </row>
    <row r="179" spans="1:17" ht="15" customHeight="1" x14ac:dyDescent="0.25">
      <c r="A179" s="58"/>
      <c r="B179" s="58"/>
      <c r="P179" s="59"/>
      <c r="Q179" s="59"/>
    </row>
    <row r="180" spans="1:17" ht="15" customHeight="1" x14ac:dyDescent="0.25">
      <c r="A180" s="58"/>
      <c r="B180" s="58"/>
      <c r="P180" s="59"/>
      <c r="Q180" s="59"/>
    </row>
    <row r="181" spans="1:17" ht="15" customHeight="1" x14ac:dyDescent="0.25">
      <c r="A181" s="58"/>
      <c r="B181" s="58"/>
      <c r="P181" s="59"/>
      <c r="Q181" s="59"/>
    </row>
    <row r="182" spans="1:17" ht="15" customHeight="1" x14ac:dyDescent="0.25">
      <c r="A182" s="58"/>
      <c r="B182" s="58"/>
      <c r="P182" s="59"/>
      <c r="Q182" s="59"/>
    </row>
    <row r="183" spans="1:17" ht="15" customHeight="1" x14ac:dyDescent="0.25">
      <c r="A183" s="58"/>
      <c r="B183" s="58"/>
      <c r="P183" s="59"/>
      <c r="Q183" s="59"/>
    </row>
    <row r="184" spans="1:17" ht="15" customHeight="1" x14ac:dyDescent="0.25">
      <c r="A184" s="58"/>
      <c r="B184" s="58"/>
      <c r="P184" s="59"/>
      <c r="Q184" s="59"/>
    </row>
    <row r="185" spans="1:17" ht="15" customHeight="1" x14ac:dyDescent="0.25">
      <c r="A185" s="58"/>
      <c r="B185" s="58"/>
      <c r="P185" s="59"/>
      <c r="Q185" s="59"/>
    </row>
    <row r="186" spans="1:17" ht="15" customHeight="1" x14ac:dyDescent="0.25">
      <c r="A186" s="58"/>
      <c r="B186" s="58"/>
      <c r="P186" s="59"/>
      <c r="Q186" s="59"/>
    </row>
    <row r="187" spans="1:17" ht="15" customHeight="1" x14ac:dyDescent="0.25">
      <c r="A187" s="58"/>
      <c r="B187" s="58"/>
      <c r="P187" s="59"/>
      <c r="Q187" s="59"/>
    </row>
    <row r="188" spans="1:17" ht="15" customHeight="1" x14ac:dyDescent="0.25">
      <c r="A188" s="58"/>
      <c r="B188" s="58"/>
      <c r="P188" s="59"/>
      <c r="Q188" s="59"/>
    </row>
    <row r="189" spans="1:17" ht="15" customHeight="1" x14ac:dyDescent="0.25">
      <c r="A189" s="58"/>
      <c r="B189" s="58"/>
      <c r="P189" s="59"/>
      <c r="Q189" s="59"/>
    </row>
    <row r="190" spans="1:17" ht="15" customHeight="1" x14ac:dyDescent="0.25">
      <c r="A190" s="58"/>
      <c r="B190" s="58"/>
      <c r="P190" s="59"/>
      <c r="Q190" s="59"/>
    </row>
    <row r="191" spans="1:17" ht="15" customHeight="1" x14ac:dyDescent="0.25">
      <c r="A191" s="58"/>
      <c r="B191" s="58"/>
      <c r="P191" s="59"/>
      <c r="Q191" s="59"/>
    </row>
    <row r="192" spans="1:17" ht="15" customHeight="1" x14ac:dyDescent="0.25">
      <c r="A192" s="58"/>
      <c r="B192" s="58"/>
      <c r="P192" s="59"/>
      <c r="Q192" s="59"/>
    </row>
    <row r="193" spans="1:17" ht="15" customHeight="1" x14ac:dyDescent="0.25">
      <c r="A193" s="58"/>
      <c r="B193" s="58"/>
      <c r="P193" s="59"/>
      <c r="Q193" s="59"/>
    </row>
    <row r="194" spans="1:17" ht="15" customHeight="1" x14ac:dyDescent="0.25">
      <c r="A194" s="58"/>
      <c r="B194" s="58"/>
      <c r="P194" s="59"/>
      <c r="Q194" s="59"/>
    </row>
    <row r="195" spans="1:17" ht="15" customHeight="1" x14ac:dyDescent="0.25">
      <c r="A195" s="58"/>
      <c r="B195" s="58"/>
      <c r="P195" s="59"/>
      <c r="Q195" s="59"/>
    </row>
    <row r="196" spans="1:17" ht="15" customHeight="1" x14ac:dyDescent="0.25">
      <c r="A196" s="58"/>
      <c r="B196" s="58"/>
      <c r="P196" s="59"/>
      <c r="Q196" s="59"/>
    </row>
    <row r="197" spans="1:17" ht="15" customHeight="1" x14ac:dyDescent="0.25">
      <c r="A197" s="58"/>
      <c r="B197" s="58"/>
      <c r="P197" s="59"/>
      <c r="Q197" s="59"/>
    </row>
    <row r="198" spans="1:17" ht="15" customHeight="1" x14ac:dyDescent="0.25">
      <c r="A198" s="58"/>
      <c r="B198" s="58"/>
      <c r="P198" s="59"/>
      <c r="Q198" s="59"/>
    </row>
    <row r="199" spans="1:17" ht="15" customHeight="1" x14ac:dyDescent="0.25">
      <c r="A199" s="58"/>
      <c r="B199" s="58"/>
      <c r="P199" s="59"/>
      <c r="Q199" s="59"/>
    </row>
    <row r="200" spans="1:17" ht="15" customHeight="1" x14ac:dyDescent="0.25">
      <c r="A200" s="58"/>
      <c r="B200" s="58"/>
      <c r="P200" s="59"/>
      <c r="Q200" s="59"/>
    </row>
    <row r="201" spans="1:17" ht="15" customHeight="1" x14ac:dyDescent="0.25">
      <c r="A201" s="58"/>
      <c r="B201" s="58"/>
      <c r="P201" s="59"/>
      <c r="Q201" s="59"/>
    </row>
    <row r="202" spans="1:17" ht="15" customHeight="1" x14ac:dyDescent="0.25">
      <c r="A202" s="58"/>
      <c r="B202" s="58"/>
      <c r="P202" s="59"/>
      <c r="Q202" s="59"/>
    </row>
    <row r="203" spans="1:17" ht="15" customHeight="1" x14ac:dyDescent="0.25">
      <c r="A203" s="58"/>
      <c r="B203" s="58"/>
      <c r="P203" s="59"/>
      <c r="Q203" s="59"/>
    </row>
    <row r="204" spans="1:17" ht="15" customHeight="1" x14ac:dyDescent="0.25">
      <c r="A204" s="58"/>
      <c r="B204" s="58"/>
      <c r="P204" s="59"/>
      <c r="Q204" s="59"/>
    </row>
    <row r="205" spans="1:17" ht="15" customHeight="1" x14ac:dyDescent="0.25">
      <c r="A205" s="58"/>
      <c r="B205" s="58"/>
      <c r="P205" s="59"/>
      <c r="Q205" s="59"/>
    </row>
    <row r="206" spans="1:17" ht="15" customHeight="1" x14ac:dyDescent="0.25">
      <c r="A206" s="58"/>
      <c r="B206" s="58"/>
      <c r="P206" s="59"/>
      <c r="Q206" s="59"/>
    </row>
    <row r="207" spans="1:17" ht="15" customHeight="1" x14ac:dyDescent="0.25">
      <c r="A207" s="58"/>
      <c r="B207" s="58"/>
      <c r="P207" s="59"/>
      <c r="Q207" s="59"/>
    </row>
    <row r="208" spans="1:17" ht="15" customHeight="1" x14ac:dyDescent="0.25">
      <c r="A208" s="58"/>
      <c r="B208" s="58"/>
      <c r="P208" s="59"/>
      <c r="Q208" s="59"/>
    </row>
    <row r="209" spans="1:17" ht="15" customHeight="1" x14ac:dyDescent="0.25">
      <c r="A209" s="58"/>
      <c r="B209" s="58"/>
      <c r="P209" s="59"/>
      <c r="Q209" s="59"/>
    </row>
    <row r="210" spans="1:17" ht="15" customHeight="1" x14ac:dyDescent="0.25">
      <c r="A210" s="58"/>
      <c r="B210" s="58"/>
      <c r="P210" s="59"/>
      <c r="Q210" s="59"/>
    </row>
    <row r="211" spans="1:17" ht="15" customHeight="1" x14ac:dyDescent="0.25">
      <c r="A211" s="58"/>
      <c r="B211" s="58"/>
      <c r="P211" s="59"/>
      <c r="Q211" s="59"/>
    </row>
    <row r="212" spans="1:17" ht="15" customHeight="1" x14ac:dyDescent="0.25">
      <c r="A212" s="58"/>
      <c r="B212" s="58"/>
      <c r="P212" s="59"/>
      <c r="Q212" s="59"/>
    </row>
    <row r="213" spans="1:17" ht="15" customHeight="1" x14ac:dyDescent="0.25">
      <c r="A213" s="58"/>
      <c r="B213" s="58"/>
      <c r="P213" s="59"/>
      <c r="Q213" s="59"/>
    </row>
    <row r="214" spans="1:17" ht="15" customHeight="1" x14ac:dyDescent="0.25">
      <c r="A214" s="58"/>
      <c r="B214" s="58"/>
      <c r="P214" s="59"/>
      <c r="Q214" s="59"/>
    </row>
    <row r="215" spans="1:17" x14ac:dyDescent="0.25">
      <c r="A215" s="58"/>
      <c r="B215" s="58"/>
      <c r="P215" s="59"/>
      <c r="Q215" s="59"/>
    </row>
    <row r="216" spans="1:17" x14ac:dyDescent="0.25">
      <c r="A216" s="58"/>
      <c r="B216" s="58"/>
      <c r="P216" s="59"/>
      <c r="Q216" s="59"/>
    </row>
    <row r="217" spans="1:17" x14ac:dyDescent="0.25">
      <c r="A217" s="58"/>
      <c r="B217" s="58"/>
      <c r="P217" s="59"/>
      <c r="Q217" s="59"/>
    </row>
    <row r="218" spans="1:17" x14ac:dyDescent="0.25">
      <c r="A218" s="58"/>
      <c r="B218" s="58"/>
      <c r="P218" s="59"/>
      <c r="Q218" s="59"/>
    </row>
    <row r="219" spans="1:17" x14ac:dyDescent="0.25">
      <c r="A219" s="58"/>
      <c r="B219" s="58"/>
      <c r="P219" s="59"/>
      <c r="Q219" s="59"/>
    </row>
    <row r="220" spans="1:17" x14ac:dyDescent="0.25">
      <c r="A220" s="58"/>
      <c r="B220" s="58"/>
      <c r="P220" s="59"/>
      <c r="Q220" s="59"/>
    </row>
    <row r="221" spans="1:17" x14ac:dyDescent="0.25">
      <c r="A221" s="58"/>
      <c r="B221" s="58"/>
      <c r="P221" s="59"/>
      <c r="Q221" s="59"/>
    </row>
    <row r="222" spans="1:17" x14ac:dyDescent="0.25">
      <c r="A222" s="58"/>
      <c r="B222" s="58"/>
      <c r="P222" s="59"/>
      <c r="Q222" s="59"/>
    </row>
    <row r="223" spans="1:17" x14ac:dyDescent="0.25">
      <c r="A223" s="58"/>
      <c r="B223" s="58"/>
      <c r="P223" s="59"/>
      <c r="Q223" s="59"/>
    </row>
    <row r="224" spans="1:17" x14ac:dyDescent="0.25">
      <c r="A224" s="58"/>
      <c r="B224" s="58"/>
      <c r="P224" s="59"/>
      <c r="Q224" s="59"/>
    </row>
    <row r="225" spans="1:17" x14ac:dyDescent="0.25">
      <c r="A225" s="58"/>
      <c r="B225" s="58"/>
      <c r="P225" s="59"/>
      <c r="Q225" s="59"/>
    </row>
    <row r="226" spans="1:17" x14ac:dyDescent="0.25">
      <c r="A226" s="58"/>
      <c r="B226" s="58"/>
      <c r="P226" s="59"/>
      <c r="Q226" s="59"/>
    </row>
    <row r="227" spans="1:17" x14ac:dyDescent="0.25">
      <c r="A227" s="58"/>
      <c r="B227" s="58"/>
      <c r="P227" s="59"/>
      <c r="Q227" s="59"/>
    </row>
    <row r="228" spans="1:17" x14ac:dyDescent="0.25">
      <c r="A228" s="58"/>
      <c r="B228" s="58"/>
      <c r="P228" s="59"/>
      <c r="Q228" s="59"/>
    </row>
    <row r="229" spans="1:17" x14ac:dyDescent="0.25">
      <c r="A229" s="58"/>
      <c r="B229" s="58"/>
      <c r="P229" s="59"/>
      <c r="Q229" s="59"/>
    </row>
    <row r="230" spans="1:17" x14ac:dyDescent="0.25">
      <c r="A230" s="58"/>
      <c r="B230" s="58"/>
      <c r="P230" s="59"/>
      <c r="Q230" s="59"/>
    </row>
    <row r="231" spans="1:17" x14ac:dyDescent="0.25">
      <c r="A231" s="58"/>
      <c r="B231" s="58"/>
      <c r="P231" s="59"/>
      <c r="Q231" s="59"/>
    </row>
    <row r="232" spans="1:17" x14ac:dyDescent="0.25">
      <c r="A232" s="58"/>
      <c r="B232" s="58"/>
      <c r="P232" s="59"/>
      <c r="Q232" s="59"/>
    </row>
    <row r="233" spans="1:17" x14ac:dyDescent="0.25">
      <c r="A233" s="58"/>
      <c r="B233" s="58"/>
      <c r="P233" s="59"/>
      <c r="Q233" s="59"/>
    </row>
    <row r="234" spans="1:17" x14ac:dyDescent="0.25">
      <c r="A234" s="58"/>
      <c r="B234" s="58"/>
      <c r="P234" s="59"/>
      <c r="Q234" s="59"/>
    </row>
    <row r="235" spans="1:17" x14ac:dyDescent="0.25">
      <c r="A235" s="58"/>
      <c r="B235" s="58"/>
      <c r="P235" s="59"/>
      <c r="Q235" s="59"/>
    </row>
    <row r="236" spans="1:17" x14ac:dyDescent="0.25">
      <c r="A236" s="58"/>
      <c r="B236" s="58"/>
      <c r="P236" s="59"/>
      <c r="Q236" s="59"/>
    </row>
    <row r="237" spans="1:17" x14ac:dyDescent="0.25">
      <c r="A237" s="58"/>
      <c r="B237" s="58"/>
      <c r="P237" s="59"/>
      <c r="Q237" s="59"/>
    </row>
    <row r="238" spans="1:17" x14ac:dyDescent="0.25">
      <c r="A238" s="58"/>
      <c r="B238" s="58"/>
      <c r="P238" s="59"/>
      <c r="Q238" s="59"/>
    </row>
    <row r="239" spans="1:17" x14ac:dyDescent="0.25">
      <c r="A239" s="58"/>
      <c r="B239" s="58"/>
      <c r="P239" s="59"/>
      <c r="Q239" s="59"/>
    </row>
  </sheetData>
  <sheetProtection algorithmName="SHA-512" hashValue="eYo3f9S/+YxBrLNWcH+dW43ynjjGkV6Cg9V64CXSNSM4CMYGlOTh6z1LxlMSnMyJK3mzf6r+EPV+rrVgi+ULug==" saltValue="eMQiHxOlixdvEZROZwaHnA==" spinCount="100000" sheet="1" objects="1" scenarios="1" selectLockedCells="1"/>
  <mergeCells count="33">
    <mergeCell ref="K22:L22"/>
    <mergeCell ref="K23:L23"/>
    <mergeCell ref="K24:L24"/>
    <mergeCell ref="N27:O27"/>
    <mergeCell ref="G27:L27"/>
    <mergeCell ref="C22:J22"/>
    <mergeCell ref="C23:J23"/>
    <mergeCell ref="C24:J24"/>
    <mergeCell ref="K20:L20"/>
    <mergeCell ref="K21:L21"/>
    <mergeCell ref="K14:L14"/>
    <mergeCell ref="B14:J14"/>
    <mergeCell ref="C15:J15"/>
    <mergeCell ref="C16:J16"/>
    <mergeCell ref="C17:J17"/>
    <mergeCell ref="C18:J18"/>
    <mergeCell ref="C19:J19"/>
    <mergeCell ref="C20:J20"/>
    <mergeCell ref="C21:J21"/>
    <mergeCell ref="K15:L15"/>
    <mergeCell ref="K16:L16"/>
    <mergeCell ref="K17:L17"/>
    <mergeCell ref="K18:L18"/>
    <mergeCell ref="K19:L19"/>
    <mergeCell ref="A12:L12"/>
    <mergeCell ref="N8:O8"/>
    <mergeCell ref="N10:O10"/>
    <mergeCell ref="N12:O12"/>
    <mergeCell ref="A1:M1"/>
    <mergeCell ref="A2:M3"/>
    <mergeCell ref="A6:O6"/>
    <mergeCell ref="A8:L8"/>
    <mergeCell ref="A10:L10"/>
  </mergeCells>
  <printOptions horizontalCentered="1"/>
  <pageMargins left="0.59055118110236227" right="0.59055118110236227" top="0.59055118110236227" bottom="0.59055118110236227" header="0.39370078740157483" footer="0.39370078740157483"/>
  <pageSetup paperSize="9" scale="80" orientation="portrait" r:id="rId1"/>
  <headerFooter>
    <oddFooter>&amp;L&amp;G&amp;C&amp;8&amp;A
Pág &amp;P de &amp;N&amp;R&amp;"-,Negrita"&amp;9Fondo Europeo de Desarrollo Regional&amp;"-,Normal"
Una manera de hacer Europa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O180"/>
  <sheetViews>
    <sheetView showGridLines="0" showZeros="0" zoomScaleNormal="100" zoomScaleSheetLayoutView="85"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175</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SU COSTE SERÁ NULO","")</f>
        <v/>
      </c>
    </row>
    <row r="8" spans="1:15" ht="15" customHeight="1" x14ac:dyDescent="0.25">
      <c r="A8" s="349" t="str">
        <f>CONCATENATE("Número de mes en el que se inicia la Actividad 1 (entre 1 y ",Hoja1!$D$5,"):")</f>
        <v>Número de mes en el que se inicia la Actividad 1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1 (entre 1 y ",Hoja1!$D$5,"):")</f>
        <v>Número de mes en el que finaliza la Actividad 1 (entre 1 y 15):</v>
      </c>
      <c r="B9" s="349"/>
      <c r="C9" s="349"/>
      <c r="D9" s="349"/>
      <c r="E9" s="349"/>
      <c r="F9" s="349"/>
      <c r="G9" s="349"/>
      <c r="H9" s="349"/>
      <c r="I9" s="26"/>
      <c r="K9" s="86" t="str">
        <f>IF(AND(I8&gt;0,I9=0),"Incluir mes finalización","")</f>
        <v/>
      </c>
    </row>
    <row r="10" spans="1:15" ht="15" customHeight="1" x14ac:dyDescent="0.25">
      <c r="G10" s="87"/>
      <c r="H10" s="88" t="s">
        <v>9</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181</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171</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172</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15</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1.1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1.1</v>
      </c>
      <c r="C42" s="108"/>
      <c r="D42" s="108"/>
      <c r="E42" s="108"/>
      <c r="F42" s="108"/>
      <c r="G42" s="108"/>
      <c r="H42" s="25"/>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1.1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1.1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94</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17</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1.2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1.2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1.2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1.2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18</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1.3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1.3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1.3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1.3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1</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19</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1.4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1.4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1.4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1.4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20</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1.5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1.5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1.5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1.5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rT0ZUeKQOjDw7Fc7dUqsWC2waUrz7nNzg4Dy0NBriMgEYX/a5PunN+ShDOSnAa4q/9IQNsRcduNHFBkBI2V48g==" saltValue="B1W7DI/JUjTa+e/zxK5QpA==" spinCount="100000" sheet="1" objects="1" scenarios="1" selectLockedCells="1"/>
  <mergeCells count="267">
    <mergeCell ref="A38:C39"/>
    <mergeCell ref="G55:H55"/>
    <mergeCell ref="A1:M1"/>
    <mergeCell ref="A2:M3"/>
    <mergeCell ref="C49:F49"/>
    <mergeCell ref="C47:F48"/>
    <mergeCell ref="C50:F50"/>
    <mergeCell ref="C51:F51"/>
    <mergeCell ref="C52:F52"/>
    <mergeCell ref="C53:F53"/>
    <mergeCell ref="G47:H48"/>
    <mergeCell ref="I47:I48"/>
    <mergeCell ref="J47:K48"/>
    <mergeCell ref="J49:K49"/>
    <mergeCell ref="J50:K50"/>
    <mergeCell ref="J51:K51"/>
    <mergeCell ref="J52:K52"/>
    <mergeCell ref="J53:K53"/>
    <mergeCell ref="I20:J21"/>
    <mergeCell ref="I30:J31"/>
    <mergeCell ref="I22:J22"/>
    <mergeCell ref="C25:G25"/>
    <mergeCell ref="C20:G21"/>
    <mergeCell ref="C23:G23"/>
    <mergeCell ref="A5:C6"/>
    <mergeCell ref="G59:H59"/>
    <mergeCell ref="C58:F58"/>
    <mergeCell ref="G58:H58"/>
    <mergeCell ref="J58:K58"/>
    <mergeCell ref="J59:K59"/>
    <mergeCell ref="A65:O65"/>
    <mergeCell ref="A67:C68"/>
    <mergeCell ref="N67:O67"/>
    <mergeCell ref="N68:O68"/>
    <mergeCell ref="G57:H57"/>
    <mergeCell ref="J54:K54"/>
    <mergeCell ref="J55:K55"/>
    <mergeCell ref="J56:K56"/>
    <mergeCell ref="J57:K57"/>
    <mergeCell ref="C24:G24"/>
    <mergeCell ref="H20:H21"/>
    <mergeCell ref="I23:J23"/>
    <mergeCell ref="I24:J24"/>
    <mergeCell ref="I25:J25"/>
    <mergeCell ref="C22:G22"/>
    <mergeCell ref="A36:O36"/>
    <mergeCell ref="H44:I44"/>
    <mergeCell ref="C56:F56"/>
    <mergeCell ref="C57:F57"/>
    <mergeCell ref="G56:H56"/>
    <mergeCell ref="C54:F54"/>
    <mergeCell ref="C55:F55"/>
    <mergeCell ref="G49:H49"/>
    <mergeCell ref="G50:H50"/>
    <mergeCell ref="G51:H51"/>
    <mergeCell ref="G52:H52"/>
    <mergeCell ref="G53:H53"/>
    <mergeCell ref="G54:H54"/>
    <mergeCell ref="H30:H31"/>
    <mergeCell ref="I33:J33"/>
    <mergeCell ref="I34:J34"/>
    <mergeCell ref="I32:J32"/>
    <mergeCell ref="C32:G32"/>
    <mergeCell ref="C30:G31"/>
    <mergeCell ref="I27:J27"/>
    <mergeCell ref="C33:G33"/>
    <mergeCell ref="I26:J26"/>
    <mergeCell ref="H15:I15"/>
    <mergeCell ref="H16:I16"/>
    <mergeCell ref="H17:I17"/>
    <mergeCell ref="F17:G17"/>
    <mergeCell ref="J13:K13"/>
    <mergeCell ref="J14:K14"/>
    <mergeCell ref="J15:K15"/>
    <mergeCell ref="J16:K16"/>
    <mergeCell ref="J17:K17"/>
    <mergeCell ref="D5:O6"/>
    <mergeCell ref="A62:C63"/>
    <mergeCell ref="D62:O63"/>
    <mergeCell ref="N38:O38"/>
    <mergeCell ref="N39:O39"/>
    <mergeCell ref="A8:H8"/>
    <mergeCell ref="A9:H9"/>
    <mergeCell ref="I10:J10"/>
    <mergeCell ref="B13:G13"/>
    <mergeCell ref="B14:G14"/>
    <mergeCell ref="B15:G15"/>
    <mergeCell ref="B16:G16"/>
    <mergeCell ref="H13:I13"/>
    <mergeCell ref="H14:I14"/>
    <mergeCell ref="C26:G26"/>
    <mergeCell ref="L13:M13"/>
    <mergeCell ref="L14:M14"/>
    <mergeCell ref="L15:M15"/>
    <mergeCell ref="L16:M16"/>
    <mergeCell ref="L17:M17"/>
    <mergeCell ref="H12:I12"/>
    <mergeCell ref="J12:K12"/>
    <mergeCell ref="L12:M12"/>
    <mergeCell ref="B12:G12"/>
    <mergeCell ref="J81:K81"/>
    <mergeCell ref="C82:F82"/>
    <mergeCell ref="G82:H82"/>
    <mergeCell ref="J82:K82"/>
    <mergeCell ref="H73:I73"/>
    <mergeCell ref="C76:F77"/>
    <mergeCell ref="G76:H77"/>
    <mergeCell ref="I76:I77"/>
    <mergeCell ref="J76:K77"/>
    <mergeCell ref="C78:F78"/>
    <mergeCell ref="G78:H78"/>
    <mergeCell ref="J78:K78"/>
    <mergeCell ref="C79:F79"/>
    <mergeCell ref="G79:H79"/>
    <mergeCell ref="J79:K79"/>
    <mergeCell ref="C86:F86"/>
    <mergeCell ref="G86:H86"/>
    <mergeCell ref="J86:K86"/>
    <mergeCell ref="C87:F87"/>
    <mergeCell ref="G87:H87"/>
    <mergeCell ref="J87:K87"/>
    <mergeCell ref="G88:H88"/>
    <mergeCell ref="J88:K88"/>
    <mergeCell ref="D38:M39"/>
    <mergeCell ref="D67:M68"/>
    <mergeCell ref="C83:F83"/>
    <mergeCell ref="G83:H83"/>
    <mergeCell ref="J83:K83"/>
    <mergeCell ref="C84:F84"/>
    <mergeCell ref="G84:H84"/>
    <mergeCell ref="J84:K84"/>
    <mergeCell ref="C85:F85"/>
    <mergeCell ref="G85:H85"/>
    <mergeCell ref="J85:K85"/>
    <mergeCell ref="C80:F80"/>
    <mergeCell ref="G80:H80"/>
    <mergeCell ref="J80:K80"/>
    <mergeCell ref="C81:F81"/>
    <mergeCell ref="G81:H81"/>
    <mergeCell ref="A91:O91"/>
    <mergeCell ref="A93:C94"/>
    <mergeCell ref="D93:M94"/>
    <mergeCell ref="N93:O93"/>
    <mergeCell ref="N94:O94"/>
    <mergeCell ref="H99:I99"/>
    <mergeCell ref="C102:F103"/>
    <mergeCell ref="G102:H103"/>
    <mergeCell ref="I102:I103"/>
    <mergeCell ref="J102:K103"/>
    <mergeCell ref="C104:F104"/>
    <mergeCell ref="G104:H104"/>
    <mergeCell ref="J104:K104"/>
    <mergeCell ref="C105:F105"/>
    <mergeCell ref="G105:H105"/>
    <mergeCell ref="J105:K105"/>
    <mergeCell ref="C106:F106"/>
    <mergeCell ref="G106:H106"/>
    <mergeCell ref="J106:K106"/>
    <mergeCell ref="C107:F107"/>
    <mergeCell ref="G107:H107"/>
    <mergeCell ref="J107:K107"/>
    <mergeCell ref="C108:F108"/>
    <mergeCell ref="G108:H108"/>
    <mergeCell ref="J108:K108"/>
    <mergeCell ref="C109:F109"/>
    <mergeCell ref="G109:H109"/>
    <mergeCell ref="J109:K109"/>
    <mergeCell ref="C110:F110"/>
    <mergeCell ref="G110:H110"/>
    <mergeCell ref="J110:K110"/>
    <mergeCell ref="C111:F111"/>
    <mergeCell ref="G111:H111"/>
    <mergeCell ref="J111:K111"/>
    <mergeCell ref="C112:F112"/>
    <mergeCell ref="G112:H112"/>
    <mergeCell ref="J112:K112"/>
    <mergeCell ref="C113:F113"/>
    <mergeCell ref="G113:H113"/>
    <mergeCell ref="J113:K113"/>
    <mergeCell ref="G114:H114"/>
    <mergeCell ref="J114:K114"/>
    <mergeCell ref="A122:C123"/>
    <mergeCell ref="D122:O123"/>
    <mergeCell ref="A125:O125"/>
    <mergeCell ref="A127:C128"/>
    <mergeCell ref="D127:M128"/>
    <mergeCell ref="N127:O127"/>
    <mergeCell ref="N128:O128"/>
    <mergeCell ref="H133:I133"/>
    <mergeCell ref="C136:F137"/>
    <mergeCell ref="G136:H137"/>
    <mergeCell ref="I136:I137"/>
    <mergeCell ref="J136:K137"/>
    <mergeCell ref="C138:F138"/>
    <mergeCell ref="G138:H138"/>
    <mergeCell ref="J138:K138"/>
    <mergeCell ref="C139:F139"/>
    <mergeCell ref="G139:H139"/>
    <mergeCell ref="J139:K139"/>
    <mergeCell ref="C140:F140"/>
    <mergeCell ref="G140:H140"/>
    <mergeCell ref="J140:K140"/>
    <mergeCell ref="C141:F141"/>
    <mergeCell ref="G141:H141"/>
    <mergeCell ref="J141:K141"/>
    <mergeCell ref="C142:F142"/>
    <mergeCell ref="G142:H142"/>
    <mergeCell ref="J142:K142"/>
    <mergeCell ref="C143:F143"/>
    <mergeCell ref="G143:H143"/>
    <mergeCell ref="J143:K143"/>
    <mergeCell ref="C144:F144"/>
    <mergeCell ref="G144:H144"/>
    <mergeCell ref="J144:K144"/>
    <mergeCell ref="C145:F145"/>
    <mergeCell ref="G145:H145"/>
    <mergeCell ref="J145:K145"/>
    <mergeCell ref="C146:F146"/>
    <mergeCell ref="G146:H146"/>
    <mergeCell ref="J146:K146"/>
    <mergeCell ref="C147:F147"/>
    <mergeCell ref="G147:H147"/>
    <mergeCell ref="J147:K147"/>
    <mergeCell ref="G148:H148"/>
    <mergeCell ref="J148:K148"/>
    <mergeCell ref="A151:O151"/>
    <mergeCell ref="A153:C154"/>
    <mergeCell ref="D153:M154"/>
    <mergeCell ref="N153:O153"/>
    <mergeCell ref="N154:O154"/>
    <mergeCell ref="H159:I159"/>
    <mergeCell ref="C162:F163"/>
    <mergeCell ref="G162:H163"/>
    <mergeCell ref="I162:I163"/>
    <mergeCell ref="J162:K163"/>
    <mergeCell ref="C164:F164"/>
    <mergeCell ref="G164:H164"/>
    <mergeCell ref="J164:K164"/>
    <mergeCell ref="C165:F165"/>
    <mergeCell ref="G165:H165"/>
    <mergeCell ref="J165:K165"/>
    <mergeCell ref="C166:F166"/>
    <mergeCell ref="G166:H166"/>
    <mergeCell ref="J166:K166"/>
    <mergeCell ref="C167:F167"/>
    <mergeCell ref="G167:H167"/>
    <mergeCell ref="J167:K167"/>
    <mergeCell ref="C168:F168"/>
    <mergeCell ref="G168:H168"/>
    <mergeCell ref="J168:K168"/>
    <mergeCell ref="C169:F169"/>
    <mergeCell ref="G169:H169"/>
    <mergeCell ref="J169:K169"/>
    <mergeCell ref="C173:F173"/>
    <mergeCell ref="G173:H173"/>
    <mergeCell ref="J173:K173"/>
    <mergeCell ref="G174:H174"/>
    <mergeCell ref="J174:K174"/>
    <mergeCell ref="C170:F170"/>
    <mergeCell ref="G170:H170"/>
    <mergeCell ref="J170:K170"/>
    <mergeCell ref="C171:F171"/>
    <mergeCell ref="G171:H171"/>
    <mergeCell ref="J171:K171"/>
    <mergeCell ref="C172:F172"/>
    <mergeCell ref="G172:H172"/>
    <mergeCell ref="J172:K172"/>
  </mergeCells>
  <phoneticPr fontId="5" type="noConversion"/>
  <conditionalFormatting sqref="K29:K31 K35 K20:K21">
    <cfRule type="cellIs" dxfId="133" priority="102" stopIfTrue="1" operator="equal">
      <formula>"ERR"</formula>
    </cfRule>
  </conditionalFormatting>
  <conditionalFormatting sqref="I10">
    <cfRule type="cellIs" dxfId="132" priority="191" stopIfTrue="1" operator="equal">
      <formula>"ERROR"</formula>
    </cfRule>
    <cfRule type="cellIs" dxfId="131" priority="192" stopIfTrue="1" operator="equal">
      <formula>"SUBSANAR"</formula>
    </cfRule>
  </conditionalFormatting>
  <conditionalFormatting sqref="H44">
    <cfRule type="cellIs" dxfId="130" priority="17" stopIfTrue="1" operator="equal">
      <formula>"ERROR"</formula>
    </cfRule>
    <cfRule type="cellIs" dxfId="129" priority="18" stopIfTrue="1" operator="equal">
      <formula>"SUBSANAR"</formula>
    </cfRule>
  </conditionalFormatting>
  <conditionalFormatting sqref="H73">
    <cfRule type="cellIs" dxfId="128" priority="7" stopIfTrue="1" operator="equal">
      <formula>"ERROR"</formula>
    </cfRule>
    <cfRule type="cellIs" dxfId="127" priority="8" stopIfTrue="1" operator="equal">
      <formula>"SUBSANAR"</formula>
    </cfRule>
  </conditionalFormatting>
  <conditionalFormatting sqref="H99">
    <cfRule type="cellIs" dxfId="126" priority="5" stopIfTrue="1" operator="equal">
      <formula>"ERROR"</formula>
    </cfRule>
    <cfRule type="cellIs" dxfId="125" priority="6" stopIfTrue="1" operator="equal">
      <formula>"SUBSANAR"</formula>
    </cfRule>
  </conditionalFormatting>
  <conditionalFormatting sqref="H133">
    <cfRule type="cellIs" dxfId="124" priority="3" stopIfTrue="1" operator="equal">
      <formula>"ERROR"</formula>
    </cfRule>
    <cfRule type="cellIs" dxfId="123" priority="4" stopIfTrue="1" operator="equal">
      <formula>"SUBSANAR"</formula>
    </cfRule>
  </conditionalFormatting>
  <conditionalFormatting sqref="H159">
    <cfRule type="cellIs" dxfId="122" priority="1" stopIfTrue="1" operator="equal">
      <formula>"ERROR"</formula>
    </cfRule>
    <cfRule type="cellIs" dxfId="121" priority="2" stopIfTrue="1" operator="equal">
      <formula>"SUBSANAR"</formula>
    </cfRule>
  </conditionalFormatting>
  <dataValidations count="2">
    <dataValidation type="list" allowBlank="1" showInputMessage="1" showErrorMessage="1" sqref="C22:G26" xr:uid="{00000000-0002-0000-0300-000002000000}">
      <formula1>OFFSET(COL_EXT,0,,COUNTIF(COL_EXT,"&lt;&gt;x"))</formula1>
    </dataValidation>
    <dataValidation type="list" allowBlank="1" showInputMessage="1" showErrorMessage="1" sqref="C49:F58 C138:F147 C78:F87 C104:F113 C164:F173" xr:uid="{99B93903-B173-4D89-A1D6-4D2B11931EF9}">
      <formula1>OFFSET(PERSONAL,0,,COUNTIF(PERSONAL,"&lt;&gt;x"))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6383" man="1"/>
    <brk id="120" max="16383" man="1"/>
  </rowBreaks>
  <ignoredErrors>
    <ignoredError sqref="D122 D62" unlockedFormula="1"/>
  </ignoredErrors>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627112A8-E4AA-4B80-94AA-DF26B50007D0}">
          <x14:formula1>
            <xm:f>Hoja1!$A$9:$A$10</xm:f>
          </x14:formula1>
          <xm:sqref>N39 N154 N128 N94 N68</xm:sqref>
        </x14:dataValidation>
        <x14:dataValidation type="whole" allowBlank="1" showInputMessage="1" showErrorMessage="1" xr:uid="{00000000-0002-0000-0300-000000000000}">
          <x14:formula1>
            <xm:f>1</xm:f>
          </x14:formula1>
          <x14:formula2>
            <xm:f>Hoja1!D5</xm:f>
          </x14:formula2>
          <xm:sqref>H157:H158</xm:sqref>
        </x14:dataValidation>
        <x14:dataValidation type="whole" allowBlank="1" showInputMessage="1" showErrorMessage="1" xr:uid="{51C5BCF2-5A38-4575-850C-6195BF0C8192}">
          <x14:formula1>
            <xm:f>1</xm:f>
          </x14:formula1>
          <x14:formula2>
            <xm:f>Hoja1!D5</xm:f>
          </x14:formula2>
          <xm:sqref>I8</xm:sqref>
        </x14:dataValidation>
        <x14:dataValidation type="whole" allowBlank="1" showInputMessage="1" showErrorMessage="1" xr:uid="{1C919849-520E-4A92-B2A3-D85B813EDEE1}">
          <x14:formula1>
            <xm:f>1</xm:f>
          </x14:formula1>
          <x14:formula2>
            <xm:f>Hoja1!D5</xm:f>
          </x14:formula2>
          <xm:sqref>H42:H43</xm:sqref>
        </x14:dataValidation>
        <x14:dataValidation type="whole" allowBlank="1" showInputMessage="1" showErrorMessage="1" xr:uid="{927E5855-2DC5-4AAC-8C89-170561AF8243}">
          <x14:formula1>
            <xm:f>1</xm:f>
          </x14:formula1>
          <x14:formula2>
            <xm:f>Hoja1!D5</xm:f>
          </x14:formula2>
          <xm:sqref>H71:H72</xm:sqref>
        </x14:dataValidation>
        <x14:dataValidation type="whole" allowBlank="1" showInputMessage="1" showErrorMessage="1" xr:uid="{1DF74688-72C6-49DC-ADFE-A295A3E235D8}">
          <x14:formula1>
            <xm:f>1</xm:f>
          </x14:formula1>
          <x14:formula2>
            <xm:f>Hoja1!D5</xm:f>
          </x14:formula2>
          <xm:sqref>H97:H98</xm:sqref>
        </x14:dataValidation>
        <x14:dataValidation type="whole" allowBlank="1" showInputMessage="1" showErrorMessage="1" xr:uid="{48C4C356-0676-437A-BC13-984FF5C346C7}">
          <x14:formula1>
            <xm:f>1</xm:f>
          </x14:formula1>
          <x14:formula2>
            <xm:f>Hoja1!D5</xm:f>
          </x14:formula2>
          <xm:sqref>H131:H132</xm:sqref>
        </x14:dataValidation>
        <x14:dataValidation type="whole" allowBlank="1" showInputMessage="1" showErrorMessage="1" xr:uid="{EACF7D86-BCA3-462B-BC1C-41CFBE892BFF}">
          <x14:formula1>
            <xm:f>1</xm:f>
          </x14:formula1>
          <x14:formula2>
            <xm:f>Hoja1!D5</xm:f>
          </x14:formula2>
          <xm:sqref>I9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5799-DB2B-422B-B33E-C15D6040B003}">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202</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SU COSTE SERÁ NULO","")</f>
        <v/>
      </c>
    </row>
    <row r="8" spans="1:15" ht="15" customHeight="1" x14ac:dyDescent="0.25">
      <c r="A8" s="349" t="str">
        <f>CONCATENATE("Número de mes en el que se inicia la Actividad 2 (entre 1 y ",Hoja1!$D$5,"):")</f>
        <v>Número de mes en el que se inicia la Actividad 2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2 (entre 1 y ",Hoja1!$D$5,"):")</f>
        <v>Número de mes en el que finaliza la Actividad 2 (entre 1 y 15):</v>
      </c>
      <c r="B9" s="349"/>
      <c r="C9" s="349"/>
      <c r="D9" s="349"/>
      <c r="E9" s="349"/>
      <c r="F9" s="349"/>
      <c r="G9" s="349"/>
      <c r="H9" s="349"/>
      <c r="I9" s="26"/>
      <c r="K9" s="86" t="str">
        <f>IF(AND(I8&gt;0,I9=0),"Incluir mes finalización","")</f>
        <v/>
      </c>
    </row>
    <row r="10" spans="1:15" ht="15" customHeight="1" x14ac:dyDescent="0.25">
      <c r="G10" s="87"/>
      <c r="H10" s="88" t="s">
        <v>445</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204</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203</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205</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25</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2.1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2.1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2.1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2.1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95</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21</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2.2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2.2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2.2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2.2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22</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2.3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2.3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2.3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2.3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2</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23</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2.4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2.4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2.4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2.4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24</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2.5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2.5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2.5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2.5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nLS/3/ntQtAdPecNK4m8PdoW6eaiRkwzbT/lp+/6OmZgKVE1/kUKTLyPMrg4igbh6XuKueJehKHbUkdKYQRhMQ==" saltValue="Ik/fVCqprd3eqJAqqo6aMw=="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120" priority="21" stopIfTrue="1" operator="equal">
      <formula>"ERR"</formula>
    </cfRule>
  </conditionalFormatting>
  <conditionalFormatting sqref="I10">
    <cfRule type="cellIs" dxfId="119" priority="22" stopIfTrue="1" operator="equal">
      <formula>"ERROR"</formula>
    </cfRule>
    <cfRule type="cellIs" dxfId="118" priority="23" stopIfTrue="1" operator="equal">
      <formula>"SUBSANAR"</formula>
    </cfRule>
  </conditionalFormatting>
  <conditionalFormatting sqref="H44">
    <cfRule type="cellIs" dxfId="117" priority="9" stopIfTrue="1" operator="equal">
      <formula>"ERROR"</formula>
    </cfRule>
    <cfRule type="cellIs" dxfId="116" priority="10" stopIfTrue="1" operator="equal">
      <formula>"SUBSANAR"</formula>
    </cfRule>
  </conditionalFormatting>
  <conditionalFormatting sqref="H73">
    <cfRule type="cellIs" dxfId="115" priority="7" stopIfTrue="1" operator="equal">
      <formula>"ERROR"</formula>
    </cfRule>
    <cfRule type="cellIs" dxfId="114" priority="8" stopIfTrue="1" operator="equal">
      <formula>"SUBSANAR"</formula>
    </cfRule>
  </conditionalFormatting>
  <conditionalFormatting sqref="H99">
    <cfRule type="cellIs" dxfId="113" priority="5" stopIfTrue="1" operator="equal">
      <formula>"ERROR"</formula>
    </cfRule>
    <cfRule type="cellIs" dxfId="112" priority="6" stopIfTrue="1" operator="equal">
      <formula>"SUBSANAR"</formula>
    </cfRule>
  </conditionalFormatting>
  <conditionalFormatting sqref="H133">
    <cfRule type="cellIs" dxfId="111" priority="3" stopIfTrue="1" operator="equal">
      <formula>"ERROR"</formula>
    </cfRule>
    <cfRule type="cellIs" dxfId="110" priority="4" stopIfTrue="1" operator="equal">
      <formula>"SUBSANAR"</formula>
    </cfRule>
  </conditionalFormatting>
  <conditionalFormatting sqref="H159">
    <cfRule type="cellIs" dxfId="109" priority="1" stopIfTrue="1" operator="equal">
      <formula>"ERROR"</formula>
    </cfRule>
    <cfRule type="cellIs" dxfId="108" priority="2" stopIfTrue="1" operator="equal">
      <formula>"SUBSANAR"</formula>
    </cfRule>
  </conditionalFormatting>
  <dataValidations count="2">
    <dataValidation type="list" allowBlank="1" showInputMessage="1" showErrorMessage="1" sqref="C138:F147 C49:F58 C78:F87 C104:F113 C164:F173" xr:uid="{3240B4E7-6648-4AF7-B79D-B6EB45FFDBAA}">
      <formula1>OFFSET(PERSONAL,0,,COUNTIF(PERSONAL,"&lt;&gt;x"))</formula1>
    </dataValidation>
    <dataValidation type="list" allowBlank="1" showInputMessage="1" showErrorMessage="1" sqref="C22:G26" xr:uid="{10061D5D-3C4D-4099-A47D-733553B5EC8F}">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122 D6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FC374DC4-29F4-4024-81CF-28181F07C044}">
          <x14:formula1>
            <xm:f>Hoja1!$A$9:$A$10</xm:f>
          </x14:formula1>
          <xm:sqref>N154 N128 N94 N68 N39</xm:sqref>
        </x14:dataValidation>
        <x14:dataValidation type="whole" allowBlank="1" showInputMessage="1" showErrorMessage="1" xr:uid="{9827A406-4BD6-4BE3-ACB8-62D36738D3F7}">
          <x14:formula1>
            <xm:f>1</xm:f>
          </x14:formula1>
          <x14:formula2>
            <xm:f>Hoja1!D5</xm:f>
          </x14:formula2>
          <xm:sqref>H157:H158</xm:sqref>
        </x14:dataValidation>
        <x14:dataValidation type="whole" allowBlank="1" showInputMessage="1" showErrorMessage="1" xr:uid="{B674AEA7-F6A4-4AA5-BF2E-B1A62B0FEA19}">
          <x14:formula1>
            <xm:f>1</xm:f>
          </x14:formula1>
          <x14:formula2>
            <xm:f>Hoja1!D5</xm:f>
          </x14:formula2>
          <xm:sqref>I8:I9</xm:sqref>
        </x14:dataValidation>
        <x14:dataValidation type="whole" allowBlank="1" showInputMessage="1" showErrorMessage="1" xr:uid="{A4EB4A86-319F-452D-B7CD-245F7674E4B0}">
          <x14:formula1>
            <xm:f>1</xm:f>
          </x14:formula1>
          <x14:formula2>
            <xm:f>Hoja1!D5</xm:f>
          </x14:formula2>
          <xm:sqref>H42:H43</xm:sqref>
        </x14:dataValidation>
        <x14:dataValidation type="whole" allowBlank="1" showInputMessage="1" showErrorMessage="1" xr:uid="{13B7B23F-0911-4A46-90F8-D1CFAA63F7EF}">
          <x14:formula1>
            <xm:f>1</xm:f>
          </x14:formula1>
          <x14:formula2>
            <xm:f>Hoja1!D5</xm:f>
          </x14:formula2>
          <xm:sqref>H71:H72</xm:sqref>
        </x14:dataValidation>
        <x14:dataValidation type="whole" allowBlank="1" showInputMessage="1" showErrorMessage="1" xr:uid="{FE9653C7-63E5-448D-A119-94EE2A085210}">
          <x14:formula1>
            <xm:f>1</xm:f>
          </x14:formula1>
          <x14:formula2>
            <xm:f>Hoja1!D5</xm:f>
          </x14:formula2>
          <xm:sqref>H97:H98</xm:sqref>
        </x14:dataValidation>
        <x14:dataValidation type="whole" allowBlank="1" showInputMessage="1" showErrorMessage="1" xr:uid="{3AC56BF6-554E-42AF-AECD-017CC9F334EC}">
          <x14:formula1>
            <xm:f>1</xm:f>
          </x14:formula1>
          <x14:formula2>
            <xm:f>Hoja1!D5</xm:f>
          </x14:formula2>
          <xm:sqref>H131:H132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D9FA-814F-4A69-BFA5-6350D26F9F3B}">
  <sheetPr>
    <tabColor theme="3" tint="0.79998168889431442"/>
  </sheetPr>
  <dimension ref="A1:O180"/>
  <sheetViews>
    <sheetView showGridLines="0" showZeros="0" zoomScaleNormal="100" workbookViewId="0">
      <selection activeCell="I168" sqref="I168"/>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206</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SU COSTE SERÁ NULO","")</f>
        <v/>
      </c>
    </row>
    <row r="8" spans="1:15" ht="15" customHeight="1" x14ac:dyDescent="0.25">
      <c r="A8" s="349" t="str">
        <f>CONCATENATE("Número de mes en el que se inicia la Actividad 3 (entre 1 y ",Hoja1!$D$5,"):")</f>
        <v>Número de mes en el que se inicia la Actividad 3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3 (entre 1 y ",Hoja1!$D$5,"):")</f>
        <v>Número de mes en el que finaliza la Actividad 3 (entre 1 y 15):</v>
      </c>
      <c r="B9" s="349"/>
      <c r="C9" s="349"/>
      <c r="D9" s="349"/>
      <c r="E9" s="349"/>
      <c r="F9" s="349"/>
      <c r="G9" s="349"/>
      <c r="H9" s="349"/>
      <c r="I9" s="26"/>
      <c r="K9" s="86" t="str">
        <f>IF(AND(I8&gt;0,I9=0),"Incluir mes finalización","")</f>
        <v/>
      </c>
    </row>
    <row r="10" spans="1:15" ht="15" customHeight="1" x14ac:dyDescent="0.25">
      <c r="G10" s="87"/>
      <c r="H10" s="88" t="s">
        <v>61</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207</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208</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209</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26</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3.1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3.1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3.1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3.1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96</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27</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3.2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3.2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3.2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3.2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28</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3.3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3.3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3.3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3.3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3</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29</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3.4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3.4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3.4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3.4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30</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3.5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3.5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3.5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3.5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kPkGjtnuYyfOrBRTLEUilyf9iKV4Ns4h7T68P6WNvuEGkg1tvUTrxZhl1c0ceRqenH8IahYKW4fK8/eoEdQ0uw==" saltValue="fs+zB2g59i35aKF8aO/8hA=="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107" priority="21" stopIfTrue="1" operator="equal">
      <formula>"ERR"</formula>
    </cfRule>
  </conditionalFormatting>
  <conditionalFormatting sqref="I10">
    <cfRule type="cellIs" dxfId="106" priority="22" stopIfTrue="1" operator="equal">
      <formula>"ERROR"</formula>
    </cfRule>
    <cfRule type="cellIs" dxfId="105" priority="23" stopIfTrue="1" operator="equal">
      <formula>"SUBSANAR"</formula>
    </cfRule>
  </conditionalFormatting>
  <conditionalFormatting sqref="H44">
    <cfRule type="cellIs" dxfId="104" priority="9" stopIfTrue="1" operator="equal">
      <formula>"ERROR"</formula>
    </cfRule>
    <cfRule type="cellIs" dxfId="103" priority="10" stopIfTrue="1" operator="equal">
      <formula>"SUBSANAR"</formula>
    </cfRule>
  </conditionalFormatting>
  <conditionalFormatting sqref="H73">
    <cfRule type="cellIs" dxfId="102" priority="7" stopIfTrue="1" operator="equal">
      <formula>"ERROR"</formula>
    </cfRule>
    <cfRule type="cellIs" dxfId="101" priority="8" stopIfTrue="1" operator="equal">
      <formula>"SUBSANAR"</formula>
    </cfRule>
  </conditionalFormatting>
  <conditionalFormatting sqref="H99">
    <cfRule type="cellIs" dxfId="100" priority="5" stopIfTrue="1" operator="equal">
      <formula>"ERROR"</formula>
    </cfRule>
    <cfRule type="cellIs" dxfId="99" priority="6" stopIfTrue="1" operator="equal">
      <formula>"SUBSANAR"</formula>
    </cfRule>
  </conditionalFormatting>
  <conditionalFormatting sqref="H133">
    <cfRule type="cellIs" dxfId="98" priority="3" stopIfTrue="1" operator="equal">
      <formula>"ERROR"</formula>
    </cfRule>
    <cfRule type="cellIs" dxfId="97" priority="4" stopIfTrue="1" operator="equal">
      <formula>"SUBSANAR"</formula>
    </cfRule>
  </conditionalFormatting>
  <conditionalFormatting sqref="H159">
    <cfRule type="cellIs" dxfId="96" priority="1" stopIfTrue="1" operator="equal">
      <formula>"ERROR"</formula>
    </cfRule>
    <cfRule type="cellIs" dxfId="95" priority="2" stopIfTrue="1" operator="equal">
      <formula>"SUBSANAR"</formula>
    </cfRule>
  </conditionalFormatting>
  <dataValidations count="2">
    <dataValidation type="list" allowBlank="1" showInputMessage="1" showErrorMessage="1" sqref="C138:F147 C49:F58 C78:F87 C104:F113 C164:F173" xr:uid="{BDB71963-8CD8-40DC-9B51-B1AA86DF15CC}">
      <formula1>OFFSET(PERSONAL,0,,COUNTIF(PERSONAL,"&lt;&gt;x"))</formula1>
    </dataValidation>
    <dataValidation type="list" allowBlank="1" showInputMessage="1" showErrorMessage="1" sqref="C22:G26" xr:uid="{67E05F09-27AA-4EB2-B3A0-B8FFBB4B29A8}">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122 D6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BF5B9EAC-A4AB-491D-AD68-D7FF28160956}">
          <x14:formula1>
            <xm:f>Hoja1!$A$9:$A$10</xm:f>
          </x14:formula1>
          <xm:sqref>N154 N128 N94 N68 N39</xm:sqref>
        </x14:dataValidation>
        <x14:dataValidation type="whole" allowBlank="1" showInputMessage="1" showErrorMessage="1" xr:uid="{EF315458-2BF6-42E1-963B-86817FA98F34}">
          <x14:formula1>
            <xm:f>1</xm:f>
          </x14:formula1>
          <x14:formula2>
            <xm:f>Hoja1!D5</xm:f>
          </x14:formula2>
          <xm:sqref>H157:H158</xm:sqref>
        </x14:dataValidation>
        <x14:dataValidation type="whole" allowBlank="1" showInputMessage="1" showErrorMessage="1" xr:uid="{926CB5D1-F83B-431A-8E96-3F3A8DEBFD66}">
          <x14:formula1>
            <xm:f>1</xm:f>
          </x14:formula1>
          <x14:formula2>
            <xm:f>Hoja1!D5</xm:f>
          </x14:formula2>
          <xm:sqref>I8:I9</xm:sqref>
        </x14:dataValidation>
        <x14:dataValidation type="whole" allowBlank="1" showInputMessage="1" showErrorMessage="1" xr:uid="{467CF0CF-BD76-4183-AA8E-77E1A540A4CD}">
          <x14:formula1>
            <xm:f>1</xm:f>
          </x14:formula1>
          <x14:formula2>
            <xm:f>Hoja1!D5</xm:f>
          </x14:formula2>
          <xm:sqref>H42:H43</xm:sqref>
        </x14:dataValidation>
        <x14:dataValidation type="whole" allowBlank="1" showInputMessage="1" showErrorMessage="1" xr:uid="{30290D48-B8DF-4773-A7A7-83EED58227A0}">
          <x14:formula1>
            <xm:f>1</xm:f>
          </x14:formula1>
          <x14:formula2>
            <xm:f>Hoja1!D5</xm:f>
          </x14:formula2>
          <xm:sqref>H71:H72</xm:sqref>
        </x14:dataValidation>
        <x14:dataValidation type="whole" allowBlank="1" showInputMessage="1" showErrorMessage="1" xr:uid="{4AD4BEE4-1F0A-4F1C-BC2D-7A29B1794723}">
          <x14:formula1>
            <xm:f>1</xm:f>
          </x14:formula1>
          <x14:formula2>
            <xm:f>Hoja1!D5</xm:f>
          </x14:formula2>
          <xm:sqref>H97:H98</xm:sqref>
        </x14:dataValidation>
        <x14:dataValidation type="whole" allowBlank="1" showInputMessage="1" showErrorMessage="1" xr:uid="{252BBABB-F59D-4F04-885E-9E76D8CB56DB}">
          <x14:formula1>
            <xm:f>1</xm:f>
          </x14:formula1>
          <x14:formula2>
            <xm:f>Hoja1!D5</xm:f>
          </x14:formula2>
          <xm:sqref>H131:H132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BCD2-4FD2-46C7-8350-D44770337C28}">
  <sheetPr>
    <tabColor theme="3" tint="0.79998168889431442"/>
  </sheetPr>
  <dimension ref="A1:O180"/>
  <sheetViews>
    <sheetView showGridLines="0" showZeros="0" zoomScaleNormal="100" workbookViewId="0">
      <selection activeCell="D5" sqref="D5:O6"/>
    </sheetView>
  </sheetViews>
  <sheetFormatPr baseColWidth="10" defaultColWidth="11.5703125" defaultRowHeight="15" customHeight="1" x14ac:dyDescent="0.25"/>
  <cols>
    <col min="1" max="2" width="5.7109375" style="59" customWidth="1"/>
    <col min="3" max="15" width="7.7109375" style="59" customWidth="1"/>
    <col min="16" max="16384" width="11.5703125" style="59"/>
  </cols>
  <sheetData>
    <row r="1" spans="1:15" ht="15" customHeight="1" x14ac:dyDescent="0.25">
      <c r="A1" s="237" t="str">
        <f>PERSONAL!A1</f>
        <v xml:space="preserve">SOLICITANTE:  </v>
      </c>
      <c r="B1" s="237"/>
      <c r="C1" s="237"/>
      <c r="D1" s="237"/>
      <c r="E1" s="237"/>
      <c r="F1" s="237"/>
      <c r="G1" s="237"/>
      <c r="H1" s="237"/>
      <c r="I1" s="237"/>
      <c r="J1" s="237"/>
      <c r="K1" s="237"/>
      <c r="L1" s="237"/>
      <c r="M1" s="237"/>
      <c r="N1" s="58"/>
      <c r="O1" s="58"/>
    </row>
    <row r="2" spans="1:15" ht="15" customHeight="1" x14ac:dyDescent="0.25">
      <c r="A2" s="238" t="str">
        <f>PERSONAL!A2</f>
        <v>PROYECTO:  ()</v>
      </c>
      <c r="B2" s="238"/>
      <c r="C2" s="238"/>
      <c r="D2" s="238"/>
      <c r="E2" s="238"/>
      <c r="F2" s="238"/>
      <c r="G2" s="238"/>
      <c r="H2" s="238"/>
      <c r="I2" s="238"/>
      <c r="J2" s="238"/>
      <c r="K2" s="238"/>
      <c r="L2" s="238"/>
      <c r="M2" s="238"/>
      <c r="N2" s="58"/>
      <c r="O2" s="58"/>
    </row>
    <row r="3" spans="1:15" ht="15" customHeight="1" x14ac:dyDescent="0.25">
      <c r="A3" s="238"/>
      <c r="B3" s="238"/>
      <c r="C3" s="238"/>
      <c r="D3" s="238"/>
      <c r="E3" s="238"/>
      <c r="F3" s="238"/>
      <c r="G3" s="238"/>
      <c r="H3" s="238"/>
      <c r="I3" s="238"/>
      <c r="J3" s="238"/>
      <c r="K3" s="238"/>
      <c r="L3" s="238"/>
      <c r="M3" s="238"/>
      <c r="N3" s="58"/>
      <c r="O3" s="58"/>
    </row>
    <row r="4" spans="1:15" ht="15" customHeight="1" thickBot="1" x14ac:dyDescent="0.3"/>
    <row r="5" spans="1:15" ht="15" customHeight="1" x14ac:dyDescent="0.25">
      <c r="A5" s="337" t="s">
        <v>409</v>
      </c>
      <c r="B5" s="338"/>
      <c r="C5" s="339"/>
      <c r="D5" s="315"/>
      <c r="E5" s="316"/>
      <c r="F5" s="316"/>
      <c r="G5" s="316"/>
      <c r="H5" s="316"/>
      <c r="I5" s="316"/>
      <c r="J5" s="316"/>
      <c r="K5" s="316"/>
      <c r="L5" s="316"/>
      <c r="M5" s="316"/>
      <c r="N5" s="316"/>
      <c r="O5" s="317"/>
    </row>
    <row r="6" spans="1:15" ht="15" customHeight="1" thickBot="1" x14ac:dyDescent="0.3">
      <c r="A6" s="340"/>
      <c r="B6" s="341"/>
      <c r="C6" s="342"/>
      <c r="D6" s="318"/>
      <c r="E6" s="319"/>
      <c r="F6" s="319"/>
      <c r="G6" s="319"/>
      <c r="H6" s="319"/>
      <c r="I6" s="319"/>
      <c r="J6" s="319"/>
      <c r="K6" s="319"/>
      <c r="L6" s="319"/>
      <c r="M6" s="319"/>
      <c r="N6" s="319"/>
      <c r="O6" s="320"/>
    </row>
    <row r="7" spans="1:15" ht="15" customHeight="1" x14ac:dyDescent="0.25">
      <c r="D7" s="86" t="str">
        <f>IF(AND(OR(I8&lt;&gt;0,I9&lt;&gt;0),D5=""),"NO SE HA INCLUIDO EL TÍTULO DE LA ACTIVIDAD POR LO QUE LOS COSTES INDICADOS NO SERÁN SUBVENCIONABLES","")</f>
        <v/>
      </c>
    </row>
    <row r="8" spans="1:15" ht="15" customHeight="1" x14ac:dyDescent="0.25">
      <c r="A8" s="349" t="str">
        <f>CONCATENATE("Número de mes en el que se inicia la Actividad 4 (entre 1 y ",Hoja1!$D$5,"):")</f>
        <v>Número de mes en el que se inicia la Actividad 4 (entre 1 y 15):</v>
      </c>
      <c r="B8" s="349"/>
      <c r="C8" s="349"/>
      <c r="D8" s="349"/>
      <c r="E8" s="349"/>
      <c r="F8" s="349"/>
      <c r="G8" s="349"/>
      <c r="H8" s="349"/>
      <c r="I8" s="25"/>
      <c r="K8" s="86" t="str">
        <f>IF(AND(I9&gt;0,I8=0),"Incluir mes de inicio","")</f>
        <v/>
      </c>
    </row>
    <row r="9" spans="1:15" ht="15" customHeight="1" x14ac:dyDescent="0.25">
      <c r="A9" s="349" t="str">
        <f>CONCATENATE("Número de mes en el que finaliza la Actividad 4 (entre 1 y ",Hoja1!$D$5,"):")</f>
        <v>Número de mes en el que finaliza la Actividad 4 (entre 1 y 15):</v>
      </c>
      <c r="B9" s="349"/>
      <c r="C9" s="349"/>
      <c r="D9" s="349"/>
      <c r="E9" s="349"/>
      <c r="F9" s="349"/>
      <c r="G9" s="349"/>
      <c r="H9" s="349"/>
      <c r="I9" s="26"/>
      <c r="K9" s="86" t="str">
        <f>IF(AND(I8&gt;0,I9=0),"Incluir mes finalización","")</f>
        <v/>
      </c>
    </row>
    <row r="10" spans="1:15" ht="15" customHeight="1" x14ac:dyDescent="0.25">
      <c r="G10" s="87"/>
      <c r="H10" s="88" t="s">
        <v>37</v>
      </c>
      <c r="I10" s="325" t="str">
        <f>IF(AND(I8=0,I9=0),"",IF(AND(I8=0,I9&gt;0),"SUBSANAR",IF(AND(I8&gt;0,I9=0),"SUBSANAR",IF(I9&lt;I8,"ERROR",IF(I9-I8+1&gt;6,"ERROR",I9-I8+1)))))</f>
        <v/>
      </c>
      <c r="J10" s="326"/>
      <c r="K10" s="77" t="s">
        <v>10</v>
      </c>
    </row>
    <row r="11" spans="1:15" ht="15" customHeight="1" thickBot="1" x14ac:dyDescent="0.3">
      <c r="A11" s="89"/>
      <c r="B11" s="89"/>
      <c r="C11" s="89"/>
      <c r="D11" s="89"/>
      <c r="L11" s="90" t="str">
        <f>IF(OR(I8=0,I9=0),"",IF(I9&lt;I8,"El mes de finalización es anterior al inicio de la actividad",IF(I10&lt;=6,"","La duración de la actividad debe ser inferior a seis meses")))</f>
        <v/>
      </c>
    </row>
    <row r="12" spans="1:15" ht="15" customHeight="1" thickBot="1" x14ac:dyDescent="0.3">
      <c r="A12" s="89"/>
      <c r="B12" s="248" t="s">
        <v>410</v>
      </c>
      <c r="C12" s="249"/>
      <c r="D12" s="249"/>
      <c r="E12" s="249"/>
      <c r="F12" s="249"/>
      <c r="G12" s="250"/>
      <c r="H12" s="374" t="s">
        <v>12</v>
      </c>
      <c r="I12" s="375"/>
      <c r="J12" s="374" t="s">
        <v>13</v>
      </c>
      <c r="K12" s="375"/>
      <c r="L12" s="376" t="s">
        <v>6</v>
      </c>
      <c r="M12" s="377"/>
    </row>
    <row r="13" spans="1:15" ht="15" customHeight="1" x14ac:dyDescent="0.25">
      <c r="A13" s="89"/>
      <c r="B13" s="350" t="s">
        <v>163</v>
      </c>
      <c r="C13" s="351"/>
      <c r="D13" s="351"/>
      <c r="E13" s="351"/>
      <c r="F13" s="351"/>
      <c r="G13" s="352"/>
      <c r="H13" s="359">
        <f>SUMIF($N$39,"II",$J$59)+SUMIF($N$68,"II",$J$88)+SUMIF($N$94,"II",$J$114)+SUMIF($N$128,"II",$J$148)+SUMIF($N$154,"II",$J$174)</f>
        <v>0</v>
      </c>
      <c r="I13" s="360"/>
      <c r="J13" s="359">
        <f>SUMIF($N$39,"DE",$J$59)+SUMIF($N$68,"DE",$J$88)+SUMIF($N$94,"DE",$J$114)+SUMIF($N$128,"DE",$J$148)+SUMIF($N$154,"DE",$J$174)</f>
        <v>0</v>
      </c>
      <c r="K13" s="360"/>
      <c r="L13" s="366">
        <f>SUM(H13:K13)</f>
        <v>0</v>
      </c>
      <c r="M13" s="367"/>
    </row>
    <row r="14" spans="1:15" ht="15" customHeight="1" x14ac:dyDescent="0.25">
      <c r="A14" s="89"/>
      <c r="B14" s="353" t="s">
        <v>179</v>
      </c>
      <c r="C14" s="354"/>
      <c r="D14" s="354"/>
      <c r="E14" s="354"/>
      <c r="F14" s="354"/>
      <c r="G14" s="355"/>
      <c r="H14" s="361">
        <f>ROUND(H13*Hoja1!$D$12/100,2)</f>
        <v>0</v>
      </c>
      <c r="I14" s="362"/>
      <c r="J14" s="361">
        <f>ROUND(J13*Hoja1!$D$12/100,2)</f>
        <v>0</v>
      </c>
      <c r="K14" s="362"/>
      <c r="L14" s="368">
        <f>SUM(H14:K14)</f>
        <v>0</v>
      </c>
      <c r="M14" s="369"/>
    </row>
    <row r="15" spans="1:15" ht="15" customHeight="1" x14ac:dyDescent="0.25">
      <c r="A15" s="89"/>
      <c r="B15" s="353" t="s">
        <v>164</v>
      </c>
      <c r="C15" s="354"/>
      <c r="D15" s="354"/>
      <c r="E15" s="354"/>
      <c r="F15" s="354"/>
      <c r="G15" s="355"/>
      <c r="H15" s="361">
        <f>SUMIF(H22:H26,"II",I22:J26)</f>
        <v>0</v>
      </c>
      <c r="I15" s="362"/>
      <c r="J15" s="361">
        <f>SUMIF(H22:H26,"DE",I22:J26)</f>
        <v>0</v>
      </c>
      <c r="K15" s="362"/>
      <c r="L15" s="368">
        <f>SUM(H15:K15)</f>
        <v>0</v>
      </c>
      <c r="M15" s="369"/>
    </row>
    <row r="16" spans="1:15" ht="15" customHeight="1" thickBot="1" x14ac:dyDescent="0.3">
      <c r="A16" s="89"/>
      <c r="B16" s="356" t="s">
        <v>180</v>
      </c>
      <c r="C16" s="357"/>
      <c r="D16" s="357"/>
      <c r="E16" s="357"/>
      <c r="F16" s="357"/>
      <c r="G16" s="358"/>
      <c r="H16" s="378">
        <f>SUMIF(H32:H33,"II",I32:J33)</f>
        <v>0</v>
      </c>
      <c r="I16" s="379"/>
      <c r="J16" s="378">
        <f>SUMIF(H32:H33,"DE",I32:J33)</f>
        <v>0</v>
      </c>
      <c r="K16" s="379"/>
      <c r="L16" s="370">
        <f>SUM(H16:K16)</f>
        <v>0</v>
      </c>
      <c r="M16" s="371"/>
    </row>
    <row r="17" spans="1:14" ht="15" customHeight="1" thickBot="1" x14ac:dyDescent="0.3">
      <c r="A17" s="89"/>
      <c r="B17" s="89"/>
      <c r="C17" s="89"/>
      <c r="F17" s="382" t="s">
        <v>6</v>
      </c>
      <c r="G17" s="383"/>
      <c r="H17" s="380">
        <f>IF(D5="",0,SUM(H13:I16))</f>
        <v>0</v>
      </c>
      <c r="I17" s="381"/>
      <c r="J17" s="380">
        <f>IF(D5="",0,SUM(J13:K16))</f>
        <v>0</v>
      </c>
      <c r="K17" s="381"/>
      <c r="L17" s="372">
        <f>IF(D5="",0,SUM(L13:M16))</f>
        <v>0</v>
      </c>
      <c r="M17" s="373"/>
    </row>
    <row r="18" spans="1:14" ht="15" customHeight="1" x14ac:dyDescent="0.25">
      <c r="A18" s="89"/>
      <c r="B18" s="89"/>
      <c r="C18" s="89"/>
      <c r="D18" s="89"/>
      <c r="L18" s="90"/>
    </row>
    <row r="19" spans="1:14" ht="15" customHeight="1" thickBot="1" x14ac:dyDescent="0.3">
      <c r="B19" s="91" t="s">
        <v>411</v>
      </c>
      <c r="C19" s="92"/>
      <c r="D19" s="92"/>
      <c r="E19" s="92"/>
      <c r="F19" s="92"/>
      <c r="G19" s="92"/>
      <c r="H19" s="89"/>
      <c r="I19" s="89"/>
      <c r="J19" s="89"/>
      <c r="K19" s="89"/>
      <c r="L19" s="89"/>
      <c r="M19" s="89"/>
      <c r="N19" s="89"/>
    </row>
    <row r="20" spans="1:14" ht="15" customHeight="1" x14ac:dyDescent="0.25">
      <c r="B20" s="93"/>
      <c r="C20" s="395" t="s">
        <v>174</v>
      </c>
      <c r="D20" s="396"/>
      <c r="E20" s="396"/>
      <c r="F20" s="396"/>
      <c r="G20" s="397"/>
      <c r="H20" s="384" t="s">
        <v>173</v>
      </c>
      <c r="I20" s="395" t="s">
        <v>14</v>
      </c>
      <c r="J20" s="397"/>
      <c r="K20" s="94"/>
    </row>
    <row r="21" spans="1:14" ht="15" customHeight="1" thickBot="1" x14ac:dyDescent="0.3">
      <c r="B21" s="93"/>
      <c r="C21" s="411"/>
      <c r="D21" s="413"/>
      <c r="E21" s="413"/>
      <c r="F21" s="413"/>
      <c r="G21" s="412"/>
      <c r="H21" s="385"/>
      <c r="I21" s="411"/>
      <c r="J21" s="412"/>
      <c r="K21" s="94"/>
    </row>
    <row r="22" spans="1:14" ht="15" customHeight="1" x14ac:dyDescent="0.25">
      <c r="B22" s="79">
        <v>1</v>
      </c>
      <c r="C22" s="392"/>
      <c r="D22" s="393"/>
      <c r="E22" s="393"/>
      <c r="F22" s="393"/>
      <c r="G22" s="394"/>
      <c r="H22" s="95" t="s">
        <v>12</v>
      </c>
      <c r="I22" s="390"/>
      <c r="J22" s="391"/>
      <c r="K22" s="73" t="str">
        <f>IF(I22=0,"",IF(AND(I22&lt;&gt;"",OR(C22="",H22="")),"ERROR: completar acrónimo y/o tipo",""))</f>
        <v/>
      </c>
    </row>
    <row r="23" spans="1:14" ht="15" customHeight="1" x14ac:dyDescent="0.25">
      <c r="B23" s="80">
        <v>2</v>
      </c>
      <c r="C23" s="406"/>
      <c r="D23" s="407"/>
      <c r="E23" s="407"/>
      <c r="F23" s="407"/>
      <c r="G23" s="408"/>
      <c r="H23" s="96" t="s">
        <v>13</v>
      </c>
      <c r="I23" s="409"/>
      <c r="J23" s="410"/>
      <c r="K23" s="73" t="str">
        <f t="shared" ref="K23:K26" si="0">IF(I23=0,"",IF(AND(I23&lt;&gt;"",OR(C23="",H23="")),"ERROR: completar acrónimo y/o tipo",""))</f>
        <v/>
      </c>
    </row>
    <row r="24" spans="1:14" ht="15" customHeight="1" x14ac:dyDescent="0.25">
      <c r="B24" s="80">
        <v>3</v>
      </c>
      <c r="C24" s="406"/>
      <c r="D24" s="407"/>
      <c r="E24" s="407"/>
      <c r="F24" s="407"/>
      <c r="G24" s="408"/>
      <c r="H24" s="96" t="s">
        <v>13</v>
      </c>
      <c r="I24" s="409"/>
      <c r="J24" s="410"/>
      <c r="K24" s="73" t="str">
        <f t="shared" si="0"/>
        <v/>
      </c>
    </row>
    <row r="25" spans="1:14" ht="15" customHeight="1" x14ac:dyDescent="0.25">
      <c r="B25" s="80">
        <v>4</v>
      </c>
      <c r="C25" s="406"/>
      <c r="D25" s="407"/>
      <c r="E25" s="407"/>
      <c r="F25" s="407"/>
      <c r="G25" s="408"/>
      <c r="H25" s="96" t="s">
        <v>13</v>
      </c>
      <c r="I25" s="409"/>
      <c r="J25" s="410"/>
      <c r="K25" s="73" t="str">
        <f t="shared" si="0"/>
        <v/>
      </c>
    </row>
    <row r="26" spans="1:14" ht="15" customHeight="1" thickBot="1" x14ac:dyDescent="0.3">
      <c r="B26" s="81">
        <v>5</v>
      </c>
      <c r="C26" s="363"/>
      <c r="D26" s="364"/>
      <c r="E26" s="364"/>
      <c r="F26" s="364"/>
      <c r="G26" s="365"/>
      <c r="H26" s="97" t="s">
        <v>13</v>
      </c>
      <c r="I26" s="402"/>
      <c r="J26" s="403"/>
      <c r="K26" s="73" t="str">
        <f t="shared" si="0"/>
        <v/>
      </c>
    </row>
    <row r="27" spans="1:14" ht="15" customHeight="1" thickBot="1" x14ac:dyDescent="0.3">
      <c r="B27" s="98"/>
      <c r="F27" s="94" t="str">
        <f>IF(AND(F21="",SUM(F22:F26)=0),"",IF(AND(F21="",SUM(F22:F26)&lt;&gt;0),"ERR",SUM(F22:F26)))</f>
        <v/>
      </c>
      <c r="H27" s="99" t="s">
        <v>6</v>
      </c>
      <c r="I27" s="293">
        <f>IF(D5="",0,SUMIF(H22:H26,"&lt;&gt;"&amp;"",(I22:J26)))</f>
        <v>0</v>
      </c>
      <c r="J27" s="401"/>
      <c r="K27" s="100"/>
    </row>
    <row r="28" spans="1:14" ht="15" customHeight="1" x14ac:dyDescent="0.25">
      <c r="B28" s="92"/>
      <c r="C28" s="92"/>
      <c r="D28" s="92"/>
      <c r="E28" s="92"/>
      <c r="F28" s="92"/>
      <c r="G28" s="92"/>
      <c r="H28" s="89"/>
      <c r="I28" s="89"/>
      <c r="J28" s="89"/>
      <c r="K28" s="89"/>
      <c r="L28" s="89"/>
      <c r="M28" s="89"/>
      <c r="N28" s="89"/>
    </row>
    <row r="29" spans="1:14" ht="15" customHeight="1" thickBot="1" x14ac:dyDescent="0.3">
      <c r="B29" s="101" t="s">
        <v>412</v>
      </c>
      <c r="C29" s="102"/>
      <c r="D29" s="102"/>
      <c r="E29" s="102"/>
      <c r="F29" s="102"/>
      <c r="G29" s="102"/>
      <c r="H29" s="103"/>
      <c r="I29" s="89"/>
      <c r="J29" s="89"/>
      <c r="K29" s="94"/>
      <c r="L29" s="89"/>
      <c r="M29" s="89"/>
      <c r="N29" s="89"/>
    </row>
    <row r="30" spans="1:14" ht="15" customHeight="1" x14ac:dyDescent="0.25">
      <c r="A30" s="66"/>
      <c r="B30" s="93"/>
      <c r="C30" s="395" t="s">
        <v>176</v>
      </c>
      <c r="D30" s="396"/>
      <c r="E30" s="396"/>
      <c r="F30" s="396"/>
      <c r="G30" s="397"/>
      <c r="H30" s="384" t="s">
        <v>173</v>
      </c>
      <c r="I30" s="395" t="s">
        <v>14</v>
      </c>
      <c r="J30" s="397"/>
      <c r="K30" s="94"/>
    </row>
    <row r="31" spans="1:14" ht="15" customHeight="1" thickBot="1" x14ac:dyDescent="0.3">
      <c r="A31" s="66"/>
      <c r="B31" s="93"/>
      <c r="C31" s="398"/>
      <c r="D31" s="399"/>
      <c r="E31" s="399"/>
      <c r="F31" s="399"/>
      <c r="G31" s="400"/>
      <c r="H31" s="385"/>
      <c r="I31" s="398"/>
      <c r="J31" s="400"/>
      <c r="K31" s="94"/>
    </row>
    <row r="32" spans="1:14" ht="15" customHeight="1" x14ac:dyDescent="0.25">
      <c r="B32" s="79">
        <v>1</v>
      </c>
      <c r="C32" s="392"/>
      <c r="D32" s="393"/>
      <c r="E32" s="393"/>
      <c r="F32" s="393"/>
      <c r="G32" s="394"/>
      <c r="H32" s="95" t="s">
        <v>13</v>
      </c>
      <c r="I32" s="390"/>
      <c r="J32" s="391"/>
      <c r="K32" s="73" t="str">
        <f>IF(I32=0,"",IF(AND(I32&lt;&gt;"",OR(C32="",H32="")),"ERROR: completar identificación y/o tipo",""))</f>
        <v/>
      </c>
    </row>
    <row r="33" spans="1:15" ht="15" customHeight="1" thickBot="1" x14ac:dyDescent="0.3">
      <c r="B33" s="81">
        <v>2</v>
      </c>
      <c r="C33" s="363"/>
      <c r="D33" s="364"/>
      <c r="E33" s="364"/>
      <c r="F33" s="364"/>
      <c r="G33" s="365"/>
      <c r="H33" s="97" t="s">
        <v>13</v>
      </c>
      <c r="I33" s="386"/>
      <c r="J33" s="387"/>
      <c r="K33" s="73" t="str">
        <f>IF(I33=0,"",IF(AND(I33&lt;&gt;"",OR(C33="",H33="")),"ERROR: completar identificación y/o tipo",""))</f>
        <v/>
      </c>
    </row>
    <row r="34" spans="1:15" ht="15" customHeight="1" thickBot="1" x14ac:dyDescent="0.3">
      <c r="B34" s="98"/>
      <c r="F34" s="94" t="str">
        <f>IF(AND(F31="",SUM(F32:F33)=0),"",IF(AND(F31="",SUM(F32:F33)&lt;&gt;0),"ERR",SUM(F32:F33)))</f>
        <v/>
      </c>
      <c r="H34" s="99" t="s">
        <v>6</v>
      </c>
      <c r="I34" s="388">
        <f>IF(D5="",0,SUMIF(H32:H33,"&lt;&gt;"&amp;"",(I32:J33)))</f>
        <v>0</v>
      </c>
      <c r="J34" s="389"/>
      <c r="K34" s="100"/>
    </row>
    <row r="35" spans="1:15" ht="15" customHeight="1" thickBot="1" x14ac:dyDescent="0.3">
      <c r="A35" s="89"/>
      <c r="B35" s="89"/>
      <c r="C35" s="89"/>
      <c r="D35" s="89"/>
      <c r="K35" s="94"/>
      <c r="M35" s="104"/>
      <c r="N35" s="77"/>
    </row>
    <row r="36" spans="1:15" ht="15" customHeight="1" thickBot="1" x14ac:dyDescent="0.3">
      <c r="A36" s="334" t="s">
        <v>31</v>
      </c>
      <c r="B36" s="335"/>
      <c r="C36" s="335"/>
      <c r="D36" s="335"/>
      <c r="E36" s="335"/>
      <c r="F36" s="335"/>
      <c r="G36" s="335"/>
      <c r="H36" s="335"/>
      <c r="I36" s="335"/>
      <c r="J36" s="335"/>
      <c r="K36" s="335"/>
      <c r="L36" s="335"/>
      <c r="M36" s="335"/>
      <c r="N36" s="335"/>
      <c r="O36" s="336"/>
    </row>
    <row r="37" spans="1:15" ht="15" customHeight="1" thickBot="1" x14ac:dyDescent="0.3">
      <c r="B37" s="76"/>
      <c r="C37" s="76"/>
      <c r="D37" s="76"/>
      <c r="E37" s="76"/>
      <c r="F37" s="76"/>
      <c r="G37" s="76"/>
      <c r="H37" s="76"/>
      <c r="I37" s="76"/>
      <c r="J37" s="76"/>
      <c r="K37" s="76"/>
      <c r="L37" s="76"/>
      <c r="M37" s="76"/>
      <c r="N37" s="76"/>
      <c r="O37" s="76"/>
    </row>
    <row r="38" spans="1:15" ht="15" customHeight="1" thickBot="1" x14ac:dyDescent="0.3">
      <c r="A38" s="309" t="str">
        <f>CONCATENATE("DESCRIPCIÓN: ",A36)</f>
        <v>DESCRIPCIÓN: SUBTAREA 4.1</v>
      </c>
      <c r="B38" s="310"/>
      <c r="C38" s="311"/>
      <c r="D38" s="315"/>
      <c r="E38" s="316"/>
      <c r="F38" s="316"/>
      <c r="G38" s="316"/>
      <c r="H38" s="316"/>
      <c r="I38" s="316"/>
      <c r="J38" s="316"/>
      <c r="K38" s="316"/>
      <c r="L38" s="316"/>
      <c r="M38" s="317"/>
      <c r="N38" s="321" t="s">
        <v>177</v>
      </c>
      <c r="O38" s="322"/>
    </row>
    <row r="39" spans="1:15" ht="15" customHeight="1" thickBot="1" x14ac:dyDescent="0.3">
      <c r="A39" s="312"/>
      <c r="B39" s="313"/>
      <c r="C39" s="314"/>
      <c r="D39" s="318"/>
      <c r="E39" s="319"/>
      <c r="F39" s="319"/>
      <c r="G39" s="319"/>
      <c r="H39" s="319"/>
      <c r="I39" s="319"/>
      <c r="J39" s="319"/>
      <c r="K39" s="319"/>
      <c r="L39" s="319"/>
      <c r="M39" s="320"/>
      <c r="N39" s="323" t="s">
        <v>13</v>
      </c>
      <c r="O39" s="324"/>
    </row>
    <row r="40" spans="1:15" ht="15" customHeight="1" x14ac:dyDescent="0.25">
      <c r="A40" s="89"/>
      <c r="B40" s="86" t="str">
        <f>IF(AND(OR(H42&lt;&gt;0,H43&lt;&gt;0),D38=""),"NO SE HA INCLUIDO EL TÍTULO DE LA SUBTAREA POR LO QUE LOS COSTES INDICADOS NO SERÁN SUBVENCIONABLES","")</f>
        <v/>
      </c>
      <c r="C40" s="89"/>
      <c r="E40" s="89"/>
      <c r="F40" s="89"/>
      <c r="G40" s="89"/>
      <c r="H40" s="89"/>
      <c r="I40" s="89"/>
      <c r="J40" s="89"/>
      <c r="K40" s="89"/>
      <c r="L40" s="89"/>
      <c r="M40" s="89"/>
      <c r="N40" s="105"/>
      <c r="O40" s="106" t="str">
        <f>IF(D38="","",IF(OR(N39="II",N39="DE"),"","Indicar si la subtarea es de Investigación o Desarrollo"))</f>
        <v/>
      </c>
    </row>
    <row r="41" spans="1:15" ht="15" customHeight="1" x14ac:dyDescent="0.25">
      <c r="A41" s="89"/>
      <c r="B41" s="89"/>
      <c r="C41" s="89"/>
      <c r="D41" s="89"/>
      <c r="E41" s="89"/>
      <c r="F41" s="89"/>
      <c r="G41" s="89"/>
      <c r="H41" s="89"/>
      <c r="I41" s="89"/>
      <c r="J41" s="89"/>
      <c r="K41" s="89"/>
      <c r="L41" s="89"/>
      <c r="M41" s="89"/>
      <c r="O41" s="106"/>
    </row>
    <row r="42" spans="1:15" ht="15" customHeight="1" x14ac:dyDescent="0.25">
      <c r="A42" s="107" t="str">
        <f>CONCATENATE("Número mes (de 1 a ",Hoja1!$D$5,") de inicio ",A36)</f>
        <v>Número mes (de 1 a 15) de inicio SUBTAREA 4.1</v>
      </c>
      <c r="C42" s="108"/>
      <c r="D42" s="108"/>
      <c r="E42" s="108"/>
      <c r="F42" s="108"/>
      <c r="G42" s="108"/>
      <c r="H42" s="26"/>
      <c r="I42" s="109" t="str">
        <f>IF(AND(H42=0,H43=0),"",IF(AND(H43&gt;0,H42=0),"Incluir mes de inicio",IF(H42&lt;$I$8,"La subtarea se inicia antes del inicio de la actividad",IF(H42&gt;$I$9,"La subtarea se inicia después de la finalización de la actividad",""))))</f>
        <v/>
      </c>
      <c r="J42" s="110"/>
      <c r="K42" s="110"/>
      <c r="L42" s="110"/>
      <c r="M42" s="110"/>
      <c r="N42" s="110"/>
      <c r="O42" s="110"/>
    </row>
    <row r="43" spans="1:15" ht="15" customHeight="1" x14ac:dyDescent="0.25">
      <c r="A43" s="107" t="str">
        <f>CONCATENATE("Número mes (de 1 a ",Hoja1!$D$5,") de finalización ",A36)</f>
        <v>Número mes (de 1 a 15) de finalización SUBTAREA 4.1</v>
      </c>
      <c r="C43" s="108"/>
      <c r="D43" s="108"/>
      <c r="E43" s="108"/>
      <c r="F43" s="108"/>
      <c r="G43" s="108"/>
      <c r="H43" s="26"/>
      <c r="I43" s="109" t="str">
        <f>IF(AND(H42=0,H43=0),"",IF(AND(OR(H42&lt;$I$8,H42&gt;$I$9),H43=0),"",IF(AND(H42&gt;=$I$8,H42&lt;=$I$9,H43=0),"Incluir mes de finalización",IF(H43&lt;$I$8,"La subtarea finaliza antes del inicio de la actividad",IF(H43&gt;$I$9,"La subtarea finaliza después de la finalización de la actividad",IF(H42&gt;H43,"El mes de finalización es anterior al inicio de la subtarea",""))))))</f>
        <v/>
      </c>
      <c r="J43" s="110"/>
      <c r="K43" s="110"/>
      <c r="L43" s="110"/>
      <c r="M43" s="110"/>
      <c r="N43" s="110"/>
      <c r="O43" s="110"/>
    </row>
    <row r="44" spans="1:15" ht="15" customHeight="1" x14ac:dyDescent="0.25">
      <c r="A44" s="89"/>
      <c r="B44" s="108"/>
      <c r="C44" s="108"/>
      <c r="D44" s="108"/>
      <c r="E44" s="108"/>
      <c r="F44" s="108"/>
      <c r="G44" s="111" t="str">
        <f>CONCATENATE("Duración ",A36)</f>
        <v>Duración SUBTAREA 4.1</v>
      </c>
      <c r="H44" s="325" t="str">
        <f>IF(AND(H42=0,H43=0),"",IF(AND(H42&gt;=$I$8,H42&lt;=$I$9,H43=0),"SUBSANAR",IF(AND(H43&gt;=$I$8,H43&lt;=$I$9,H42=0),"SUBSANAR",IF(OR(H42&lt;$I$8,H42&gt;$I$9,H43&lt;$I$8,H43&gt;$I$9),"ERROR",IF(H42&gt;H43,"ERROR",H43-H42+1)))))</f>
        <v/>
      </c>
      <c r="I44" s="326"/>
      <c r="J44" s="112" t="s">
        <v>10</v>
      </c>
      <c r="K44" s="110"/>
      <c r="L44" s="110"/>
      <c r="M44" s="110"/>
      <c r="N44" s="110"/>
      <c r="O44" s="110"/>
    </row>
    <row r="45" spans="1:15" ht="15" customHeight="1" x14ac:dyDescent="0.25">
      <c r="A45" s="89"/>
      <c r="B45" s="105"/>
      <c r="C45" s="105"/>
      <c r="D45" s="105"/>
      <c r="E45" s="105"/>
      <c r="F45" s="105"/>
      <c r="G45" s="105"/>
      <c r="H45" s="105"/>
      <c r="I45" s="105"/>
      <c r="J45" s="105"/>
      <c r="K45" s="105"/>
      <c r="L45" s="105"/>
      <c r="M45" s="105"/>
      <c r="N45" s="105"/>
      <c r="O45" s="105"/>
    </row>
    <row r="46" spans="1:15" ht="15" customHeight="1" thickBot="1" x14ac:dyDescent="0.3">
      <c r="A46" s="89"/>
      <c r="B46" s="113" t="s">
        <v>182</v>
      </c>
      <c r="C46" s="114"/>
      <c r="D46" s="114"/>
      <c r="E46" s="114"/>
      <c r="F46" s="114"/>
      <c r="G46" s="114"/>
      <c r="H46" s="115"/>
      <c r="I46" s="115"/>
      <c r="J46" s="115"/>
      <c r="K46" s="115"/>
      <c r="L46" s="115"/>
      <c r="M46" s="115"/>
      <c r="N46" s="115"/>
      <c r="O46" s="105"/>
    </row>
    <row r="47" spans="1:15" ht="15" customHeight="1" x14ac:dyDescent="0.25">
      <c r="B47" s="116"/>
      <c r="C47" s="327" t="s">
        <v>165</v>
      </c>
      <c r="D47" s="328"/>
      <c r="E47" s="328"/>
      <c r="F47" s="329"/>
      <c r="G47" s="327" t="s">
        <v>166</v>
      </c>
      <c r="H47" s="329"/>
      <c r="I47" s="255" t="s">
        <v>167</v>
      </c>
      <c r="J47" s="327" t="s">
        <v>7</v>
      </c>
      <c r="K47" s="329"/>
      <c r="O47" s="105"/>
    </row>
    <row r="48" spans="1:15" ht="15" customHeight="1" thickBot="1" x14ac:dyDescent="0.3">
      <c r="B48" s="117"/>
      <c r="C48" s="330"/>
      <c r="D48" s="331"/>
      <c r="E48" s="331"/>
      <c r="F48" s="332"/>
      <c r="G48" s="330"/>
      <c r="H48" s="332"/>
      <c r="I48" s="333"/>
      <c r="J48" s="330"/>
      <c r="K48" s="332"/>
      <c r="O48" s="118"/>
    </row>
    <row r="49" spans="1:15" ht="15" customHeight="1" x14ac:dyDescent="0.25">
      <c r="B49" s="119">
        <v>1</v>
      </c>
      <c r="C49" s="302"/>
      <c r="D49" s="303"/>
      <c r="E49" s="303"/>
      <c r="F49" s="304"/>
      <c r="G49" s="404" t="str">
        <f t="shared" ref="G49:G58" si="1">IF(C49="","",VLOOKUP(C49,ACRONIMO_PERSONAL,3,FALSE))</f>
        <v/>
      </c>
      <c r="H49" s="306"/>
      <c r="I49" s="154"/>
      <c r="J49" s="307" t="str">
        <f t="shared" ref="J49:J58" si="2">IF(C49="","",ROUND(ROUND(I49,2)*VLOOKUP(G49,COSTE_PERSONAL,2,FALSE),2))</f>
        <v/>
      </c>
      <c r="K49" s="308"/>
      <c r="O49" s="105"/>
    </row>
    <row r="50" spans="1:15" ht="15" customHeight="1" x14ac:dyDescent="0.25">
      <c r="B50" s="120">
        <v>2</v>
      </c>
      <c r="C50" s="295"/>
      <c r="D50" s="296"/>
      <c r="E50" s="296"/>
      <c r="F50" s="297"/>
      <c r="G50" s="326" t="str">
        <f t="shared" si="1"/>
        <v/>
      </c>
      <c r="H50" s="299"/>
      <c r="I50" s="155"/>
      <c r="J50" s="300" t="str">
        <f t="shared" si="2"/>
        <v/>
      </c>
      <c r="K50" s="301"/>
      <c r="O50" s="105"/>
    </row>
    <row r="51" spans="1:15" s="66" customFormat="1" ht="15" customHeight="1" x14ac:dyDescent="0.25">
      <c r="A51" s="59"/>
      <c r="B51" s="120">
        <v>3</v>
      </c>
      <c r="C51" s="295"/>
      <c r="D51" s="296"/>
      <c r="E51" s="296"/>
      <c r="F51" s="297"/>
      <c r="G51" s="326" t="str">
        <f t="shared" si="1"/>
        <v/>
      </c>
      <c r="H51" s="299"/>
      <c r="I51" s="155"/>
      <c r="J51" s="300" t="str">
        <f t="shared" si="2"/>
        <v/>
      </c>
      <c r="K51" s="301"/>
      <c r="L51" s="59"/>
      <c r="M51" s="59"/>
      <c r="N51" s="59"/>
      <c r="O51" s="105"/>
    </row>
    <row r="52" spans="1:15" ht="15" customHeight="1" x14ac:dyDescent="0.25">
      <c r="B52" s="120">
        <v>4</v>
      </c>
      <c r="C52" s="295"/>
      <c r="D52" s="296"/>
      <c r="E52" s="296"/>
      <c r="F52" s="297"/>
      <c r="G52" s="326" t="str">
        <f t="shared" si="1"/>
        <v/>
      </c>
      <c r="H52" s="299"/>
      <c r="I52" s="155"/>
      <c r="J52" s="300" t="str">
        <f t="shared" si="2"/>
        <v/>
      </c>
      <c r="K52" s="301"/>
      <c r="O52" s="105"/>
    </row>
    <row r="53" spans="1:15" ht="15" customHeight="1" x14ac:dyDescent="0.25">
      <c r="A53" s="66"/>
      <c r="B53" s="120">
        <v>5</v>
      </c>
      <c r="C53" s="295"/>
      <c r="D53" s="296"/>
      <c r="E53" s="296"/>
      <c r="F53" s="297"/>
      <c r="G53" s="326" t="str">
        <f t="shared" si="1"/>
        <v/>
      </c>
      <c r="H53" s="299"/>
      <c r="I53" s="156"/>
      <c r="J53" s="300" t="str">
        <f t="shared" si="2"/>
        <v/>
      </c>
      <c r="K53" s="301"/>
      <c r="L53" s="66"/>
      <c r="M53" s="66"/>
      <c r="N53" s="66"/>
      <c r="O53" s="105"/>
    </row>
    <row r="54" spans="1:15" ht="15" customHeight="1" x14ac:dyDescent="0.25">
      <c r="B54" s="120">
        <v>6</v>
      </c>
      <c r="C54" s="295"/>
      <c r="D54" s="296"/>
      <c r="E54" s="296"/>
      <c r="F54" s="297"/>
      <c r="G54" s="326" t="str">
        <f t="shared" si="1"/>
        <v/>
      </c>
      <c r="H54" s="299"/>
      <c r="I54" s="155"/>
      <c r="J54" s="300" t="str">
        <f t="shared" si="2"/>
        <v/>
      </c>
      <c r="K54" s="301"/>
      <c r="O54" s="105"/>
    </row>
    <row r="55" spans="1:15" ht="15" customHeight="1" x14ac:dyDescent="0.25">
      <c r="B55" s="120">
        <v>7</v>
      </c>
      <c r="C55" s="295"/>
      <c r="D55" s="296"/>
      <c r="E55" s="296"/>
      <c r="F55" s="297"/>
      <c r="G55" s="326" t="str">
        <f t="shared" si="1"/>
        <v/>
      </c>
      <c r="H55" s="299"/>
      <c r="I55" s="155"/>
      <c r="J55" s="300" t="str">
        <f t="shared" si="2"/>
        <v/>
      </c>
      <c r="K55" s="301"/>
      <c r="O55" s="105"/>
    </row>
    <row r="56" spans="1:15" ht="15" customHeight="1" x14ac:dyDescent="0.25">
      <c r="B56" s="120">
        <v>8</v>
      </c>
      <c r="C56" s="295"/>
      <c r="D56" s="296"/>
      <c r="E56" s="296"/>
      <c r="F56" s="297"/>
      <c r="G56" s="326" t="str">
        <f t="shared" si="1"/>
        <v/>
      </c>
      <c r="H56" s="299"/>
      <c r="I56" s="155"/>
      <c r="J56" s="300" t="str">
        <f t="shared" si="2"/>
        <v/>
      </c>
      <c r="K56" s="301"/>
      <c r="O56" s="105"/>
    </row>
    <row r="57" spans="1:15" ht="15" customHeight="1" x14ac:dyDescent="0.25">
      <c r="B57" s="120">
        <v>9</v>
      </c>
      <c r="C57" s="295"/>
      <c r="D57" s="296"/>
      <c r="E57" s="296"/>
      <c r="F57" s="297"/>
      <c r="G57" s="326" t="str">
        <f t="shared" si="1"/>
        <v/>
      </c>
      <c r="H57" s="299"/>
      <c r="I57" s="155"/>
      <c r="J57" s="300" t="str">
        <f t="shared" si="2"/>
        <v/>
      </c>
      <c r="K57" s="301"/>
      <c r="O57" s="105"/>
    </row>
    <row r="58" spans="1:15" ht="15" customHeight="1" thickBot="1" x14ac:dyDescent="0.3">
      <c r="B58" s="121">
        <v>10</v>
      </c>
      <c r="C58" s="284"/>
      <c r="D58" s="285"/>
      <c r="E58" s="285"/>
      <c r="F58" s="286"/>
      <c r="G58" s="405" t="str">
        <f t="shared" si="1"/>
        <v/>
      </c>
      <c r="H58" s="288"/>
      <c r="I58" s="157"/>
      <c r="J58" s="289" t="str">
        <f t="shared" si="2"/>
        <v/>
      </c>
      <c r="K58" s="290"/>
      <c r="O58" s="105"/>
    </row>
    <row r="59" spans="1:15" ht="15" customHeight="1" thickBot="1" x14ac:dyDescent="0.3">
      <c r="B59" s="105"/>
      <c r="C59" s="105"/>
      <c r="G59" s="291" t="s">
        <v>6</v>
      </c>
      <c r="H59" s="292"/>
      <c r="I59" s="122">
        <f>SUM(I49:I58)</f>
        <v>0</v>
      </c>
      <c r="J59" s="293">
        <f>IF(D38="",0,SUM(J49:K58))</f>
        <v>0</v>
      </c>
      <c r="K59" s="294"/>
      <c r="O59" s="105"/>
    </row>
    <row r="60" spans="1:15" ht="15" customHeight="1" x14ac:dyDescent="0.25">
      <c r="A60" s="105"/>
      <c r="B60" s="105"/>
      <c r="C60" s="105"/>
      <c r="D60" s="105"/>
      <c r="E60" s="105"/>
      <c r="F60" s="105"/>
      <c r="G60" s="105"/>
      <c r="H60" s="105"/>
      <c r="I60" s="105"/>
      <c r="J60" s="105"/>
      <c r="K60" s="105"/>
      <c r="L60" s="105"/>
      <c r="M60" s="105"/>
      <c r="N60" s="105"/>
      <c r="O60" s="105"/>
    </row>
    <row r="61" spans="1:15" s="105" customFormat="1" ht="15" customHeight="1" thickBot="1" x14ac:dyDescent="0.3"/>
    <row r="62" spans="1:15" s="105" customFormat="1" ht="15" customHeight="1" x14ac:dyDescent="0.25">
      <c r="A62" s="337" t="s">
        <v>97</v>
      </c>
      <c r="B62" s="338"/>
      <c r="C62" s="339"/>
      <c r="D62" s="343" t="str">
        <f>IF($D$5="","NO SE HA INCLUIDO EL TÍTULO DE LA ACTIVIDAD POR LO QUE SU COSTE SERÁ NULO",$D$5)</f>
        <v>NO SE HA INCLUIDO EL TÍTULO DE LA ACTIVIDAD POR LO QUE SU COSTE SERÁ NULO</v>
      </c>
      <c r="E62" s="344"/>
      <c r="F62" s="344"/>
      <c r="G62" s="344"/>
      <c r="H62" s="344"/>
      <c r="I62" s="344"/>
      <c r="J62" s="344"/>
      <c r="K62" s="344"/>
      <c r="L62" s="344"/>
      <c r="M62" s="344"/>
      <c r="N62" s="344"/>
      <c r="O62" s="345"/>
    </row>
    <row r="63" spans="1:15" ht="15" customHeight="1" thickBot="1" x14ac:dyDescent="0.3">
      <c r="A63" s="340"/>
      <c r="B63" s="341"/>
      <c r="C63" s="342"/>
      <c r="D63" s="346"/>
      <c r="E63" s="347"/>
      <c r="F63" s="347"/>
      <c r="G63" s="347"/>
      <c r="H63" s="347"/>
      <c r="I63" s="347"/>
      <c r="J63" s="347"/>
      <c r="K63" s="347"/>
      <c r="L63" s="347"/>
      <c r="M63" s="347"/>
      <c r="N63" s="347"/>
      <c r="O63" s="348"/>
    </row>
    <row r="64" spans="1:15" ht="15" customHeight="1" thickBot="1" x14ac:dyDescent="0.3"/>
    <row r="65" spans="1:15" ht="15" customHeight="1" thickBot="1" x14ac:dyDescent="0.3">
      <c r="A65" s="334" t="s">
        <v>32</v>
      </c>
      <c r="B65" s="335"/>
      <c r="C65" s="335"/>
      <c r="D65" s="335"/>
      <c r="E65" s="335"/>
      <c r="F65" s="335"/>
      <c r="G65" s="335"/>
      <c r="H65" s="335"/>
      <c r="I65" s="335"/>
      <c r="J65" s="335"/>
      <c r="K65" s="335"/>
      <c r="L65" s="335"/>
      <c r="M65" s="335"/>
      <c r="N65" s="335"/>
      <c r="O65" s="336"/>
    </row>
    <row r="66" spans="1:15" ht="15" customHeight="1" thickBot="1" x14ac:dyDescent="0.3">
      <c r="B66" s="76"/>
      <c r="C66" s="76"/>
      <c r="D66" s="76"/>
      <c r="E66" s="76"/>
      <c r="F66" s="76"/>
      <c r="G66" s="76"/>
      <c r="H66" s="76"/>
      <c r="I66" s="76"/>
      <c r="J66" s="76"/>
      <c r="K66" s="76"/>
      <c r="L66" s="76"/>
      <c r="M66" s="76"/>
      <c r="N66" s="76"/>
      <c r="O66" s="76"/>
    </row>
    <row r="67" spans="1:15" ht="15" customHeight="1" thickBot="1" x14ac:dyDescent="0.3">
      <c r="A67" s="309" t="str">
        <f>CONCATENATE("DESCRIPCIÓN: ",A65)</f>
        <v>DESCRIPCIÓN: SUBTAREA 4.2</v>
      </c>
      <c r="B67" s="310"/>
      <c r="C67" s="311"/>
      <c r="D67" s="315"/>
      <c r="E67" s="316"/>
      <c r="F67" s="316"/>
      <c r="G67" s="316"/>
      <c r="H67" s="316"/>
      <c r="I67" s="316"/>
      <c r="J67" s="316"/>
      <c r="K67" s="316"/>
      <c r="L67" s="316"/>
      <c r="M67" s="317"/>
      <c r="N67" s="321" t="s">
        <v>177</v>
      </c>
      <c r="O67" s="322"/>
    </row>
    <row r="68" spans="1:15" ht="15" customHeight="1" thickBot="1" x14ac:dyDescent="0.3">
      <c r="A68" s="312"/>
      <c r="B68" s="313"/>
      <c r="C68" s="314"/>
      <c r="D68" s="318"/>
      <c r="E68" s="319"/>
      <c r="F68" s="319"/>
      <c r="G68" s="319"/>
      <c r="H68" s="319"/>
      <c r="I68" s="319"/>
      <c r="J68" s="319"/>
      <c r="K68" s="319"/>
      <c r="L68" s="319"/>
      <c r="M68" s="320"/>
      <c r="N68" s="323" t="s">
        <v>13</v>
      </c>
      <c r="O68" s="324"/>
    </row>
    <row r="69" spans="1:15" ht="15" customHeight="1" x14ac:dyDescent="0.25">
      <c r="A69" s="89"/>
      <c r="B69" s="86" t="str">
        <f>IF(AND(OR(H71&lt;&gt;0,H72&lt;&gt;0),D67=""),"NO SE HA INCLUIDO EL TÍTULO DE LA SUBTAREA POR LO QUE LOS COSTES INDICADOS NO SERÁN SUBVENCIONABLES","")</f>
        <v/>
      </c>
      <c r="C69" s="89"/>
      <c r="E69" s="89"/>
      <c r="F69" s="89"/>
      <c r="G69" s="89"/>
      <c r="H69" s="89"/>
      <c r="I69" s="89"/>
      <c r="J69" s="89"/>
      <c r="K69" s="89"/>
      <c r="L69" s="89"/>
      <c r="M69" s="89"/>
      <c r="N69" s="105"/>
      <c r="O69" s="106" t="str">
        <f>IF(D67="","",IF(OR(N68="II",N68="DE"),"","Indicar si la subtarea es de Investigación o Desarrollo"))</f>
        <v/>
      </c>
    </row>
    <row r="70" spans="1:15" ht="15" customHeight="1" x14ac:dyDescent="0.25">
      <c r="A70" s="89"/>
      <c r="B70" s="89"/>
      <c r="C70" s="89"/>
      <c r="D70" s="89"/>
      <c r="E70" s="89"/>
      <c r="F70" s="89"/>
      <c r="G70" s="89"/>
      <c r="H70" s="89"/>
      <c r="I70" s="89"/>
      <c r="J70" s="89"/>
      <c r="K70" s="89"/>
      <c r="L70" s="89"/>
      <c r="M70" s="89"/>
      <c r="N70" s="106"/>
      <c r="O70" s="89"/>
    </row>
    <row r="71" spans="1:15" ht="15" customHeight="1" x14ac:dyDescent="0.25">
      <c r="A71" s="107" t="str">
        <f>CONCATENATE("Número mes (de 1 a ",Hoja1!$D$5,") de inicio ",A65)</f>
        <v>Número mes (de 1 a 15) de inicio SUBTAREA 4.2</v>
      </c>
      <c r="C71" s="108"/>
      <c r="D71" s="108"/>
      <c r="E71" s="108"/>
      <c r="F71" s="108"/>
      <c r="G71" s="108"/>
      <c r="H71" s="26"/>
      <c r="I71" s="109" t="str">
        <f>IF(AND(H71=0,H72=0),"",IF(AND(H72&gt;0,H71=0),"Incluir mes de inicio",IF(H71&lt;$I$8,"La subtarea se inicia antes del inicio de la actividad",IF(H71&gt;$I$9,"La subtarea se inicia después de la finalización de la actividad",""))))</f>
        <v/>
      </c>
      <c r="J71" s="110"/>
      <c r="K71" s="110"/>
      <c r="L71" s="110"/>
      <c r="M71" s="110"/>
      <c r="N71" s="110"/>
      <c r="O71" s="110"/>
    </row>
    <row r="72" spans="1:15" ht="15" customHeight="1" x14ac:dyDescent="0.25">
      <c r="A72" s="107" t="str">
        <f>CONCATENATE("Número mes (de 1 a ",Hoja1!$D$5,") de finalización ",A65)</f>
        <v>Número mes (de 1 a 15) de finalización SUBTAREA 4.2</v>
      </c>
      <c r="C72" s="108"/>
      <c r="D72" s="108"/>
      <c r="E72" s="108"/>
      <c r="F72" s="108"/>
      <c r="G72" s="108"/>
      <c r="H72" s="26"/>
      <c r="I72" s="109" t="str">
        <f>IF(AND(H71=0,H72=0),"",IF(AND(OR(H71&lt;$I$8,H71&gt;$I$9),H72=0),"",IF(AND(H71&gt;=$I$8,H71&lt;=$I$9,H72=0),"Incluir mes de finalización",IF(H72&lt;$I$8,"La subtarea finaliza antes del inicio de la actividad",IF(H72&gt;$I$9,"La subtarea finaliza después de la finalización de la actividad",IF(H71&gt;H72,"El mes de finalización es anterior al inicio de la subtarea",""))))))</f>
        <v/>
      </c>
      <c r="J72" s="110"/>
      <c r="K72" s="110"/>
      <c r="L72" s="110"/>
      <c r="M72" s="110"/>
      <c r="N72" s="110"/>
      <c r="O72" s="110"/>
    </row>
    <row r="73" spans="1:15" ht="15" customHeight="1" x14ac:dyDescent="0.25">
      <c r="A73" s="89"/>
      <c r="B73" s="108"/>
      <c r="C73" s="108"/>
      <c r="D73" s="108"/>
      <c r="E73" s="108"/>
      <c r="F73" s="108"/>
      <c r="G73" s="111" t="str">
        <f>CONCATENATE("Duración ",A65)</f>
        <v>Duración SUBTAREA 4.2</v>
      </c>
      <c r="H73" s="325" t="str">
        <f>IF(AND(H71=0,H72=0),"",IF(AND(H71&gt;=$I$8,H71&lt;=$I$9,H72=0),"SUBSANAR",IF(AND(H72&gt;=$I$8,H72&lt;=$I$9,H71=0),"SUBSANAR",IF(OR(H71&lt;$I$8,H71&gt;$I$9,H72&lt;$I$8,H72&gt;$I$9),"ERROR",IF(H71&gt;H72,"ERROR",H72-H71+1)))))</f>
        <v/>
      </c>
      <c r="I73" s="326"/>
      <c r="J73" s="112" t="s">
        <v>10</v>
      </c>
      <c r="K73" s="110"/>
      <c r="L73" s="110"/>
      <c r="M73" s="110"/>
      <c r="N73" s="110"/>
      <c r="O73" s="110"/>
    </row>
    <row r="74" spans="1:15" ht="15" customHeight="1" x14ac:dyDescent="0.25">
      <c r="A74" s="89"/>
      <c r="B74" s="105"/>
      <c r="C74" s="105"/>
      <c r="D74" s="105"/>
      <c r="E74" s="105"/>
      <c r="F74" s="105"/>
      <c r="G74" s="105"/>
      <c r="H74" s="105"/>
      <c r="I74" s="105"/>
      <c r="J74" s="105"/>
      <c r="K74" s="105"/>
      <c r="L74" s="105"/>
      <c r="M74" s="105"/>
      <c r="N74" s="105"/>
      <c r="O74" s="105"/>
    </row>
    <row r="75" spans="1:15" ht="15" customHeight="1" thickBot="1" x14ac:dyDescent="0.3">
      <c r="A75" s="89"/>
      <c r="B75" s="113" t="s">
        <v>182</v>
      </c>
      <c r="C75" s="114"/>
      <c r="D75" s="114"/>
      <c r="E75" s="114"/>
      <c r="F75" s="114"/>
      <c r="G75" s="114"/>
      <c r="H75" s="115"/>
      <c r="I75" s="115"/>
      <c r="J75" s="115"/>
      <c r="K75" s="115"/>
      <c r="L75" s="115"/>
      <c r="M75" s="115"/>
    </row>
    <row r="76" spans="1:15" ht="15" customHeight="1" x14ac:dyDescent="0.25">
      <c r="B76" s="116"/>
      <c r="C76" s="327" t="s">
        <v>165</v>
      </c>
      <c r="D76" s="328"/>
      <c r="E76" s="328"/>
      <c r="F76" s="329"/>
      <c r="G76" s="327" t="s">
        <v>166</v>
      </c>
      <c r="H76" s="329"/>
      <c r="I76" s="255" t="s">
        <v>167</v>
      </c>
      <c r="J76" s="327" t="s">
        <v>7</v>
      </c>
      <c r="K76" s="329"/>
    </row>
    <row r="77" spans="1:15" ht="15" customHeight="1" thickBot="1" x14ac:dyDescent="0.3">
      <c r="B77" s="117"/>
      <c r="C77" s="330"/>
      <c r="D77" s="331"/>
      <c r="E77" s="331"/>
      <c r="F77" s="332"/>
      <c r="G77" s="330"/>
      <c r="H77" s="332"/>
      <c r="I77" s="333"/>
      <c r="J77" s="330"/>
      <c r="K77" s="332"/>
      <c r="O77" s="118"/>
    </row>
    <row r="78" spans="1:15" ht="15" customHeight="1" x14ac:dyDescent="0.25">
      <c r="B78" s="119">
        <v>1</v>
      </c>
      <c r="C78" s="302"/>
      <c r="D78" s="303"/>
      <c r="E78" s="303"/>
      <c r="F78" s="304"/>
      <c r="G78" s="305" t="str">
        <f t="shared" ref="G78:G87" si="3">IF(C78="","",VLOOKUP(C78,ACRONIMO_PERSONAL,3,FALSE))</f>
        <v/>
      </c>
      <c r="H78" s="306"/>
      <c r="I78" s="154"/>
      <c r="J78" s="307" t="str">
        <f t="shared" ref="J78:J87" si="4">IF(C78="","",ROUND(ROUND(I78,2)*VLOOKUP(G78,COSTE_PERSONAL,2,FALSE),2))</f>
        <v/>
      </c>
      <c r="K78" s="308"/>
      <c r="O78" s="105"/>
    </row>
    <row r="79" spans="1:15" ht="15" customHeight="1" x14ac:dyDescent="0.25">
      <c r="B79" s="120">
        <v>2</v>
      </c>
      <c r="C79" s="295"/>
      <c r="D79" s="296"/>
      <c r="E79" s="296"/>
      <c r="F79" s="297"/>
      <c r="G79" s="298" t="str">
        <f t="shared" si="3"/>
        <v/>
      </c>
      <c r="H79" s="299"/>
      <c r="I79" s="155"/>
      <c r="J79" s="300" t="str">
        <f t="shared" si="4"/>
        <v/>
      </c>
      <c r="K79" s="301"/>
      <c r="O79" s="105"/>
    </row>
    <row r="80" spans="1:15" ht="15" customHeight="1" x14ac:dyDescent="0.25">
      <c r="B80" s="120">
        <v>3</v>
      </c>
      <c r="C80" s="295"/>
      <c r="D80" s="296"/>
      <c r="E80" s="296"/>
      <c r="F80" s="297"/>
      <c r="G80" s="298" t="str">
        <f t="shared" si="3"/>
        <v/>
      </c>
      <c r="H80" s="299"/>
      <c r="I80" s="155"/>
      <c r="J80" s="300" t="str">
        <f t="shared" si="4"/>
        <v/>
      </c>
      <c r="K80" s="301"/>
      <c r="O80" s="105"/>
    </row>
    <row r="81" spans="1:15" ht="15" customHeight="1" x14ac:dyDescent="0.25">
      <c r="B81" s="120">
        <v>4</v>
      </c>
      <c r="C81" s="295"/>
      <c r="D81" s="296"/>
      <c r="E81" s="296"/>
      <c r="F81" s="297"/>
      <c r="G81" s="298" t="str">
        <f t="shared" si="3"/>
        <v/>
      </c>
      <c r="H81" s="299"/>
      <c r="I81" s="155"/>
      <c r="J81" s="300" t="str">
        <f t="shared" si="4"/>
        <v/>
      </c>
      <c r="K81" s="301"/>
      <c r="O81" s="105"/>
    </row>
    <row r="82" spans="1:15" ht="15" customHeight="1" x14ac:dyDescent="0.25">
      <c r="A82" s="66"/>
      <c r="B82" s="120">
        <v>5</v>
      </c>
      <c r="C82" s="295"/>
      <c r="D82" s="296"/>
      <c r="E82" s="296"/>
      <c r="F82" s="297"/>
      <c r="G82" s="298" t="str">
        <f t="shared" si="3"/>
        <v/>
      </c>
      <c r="H82" s="299"/>
      <c r="I82" s="156"/>
      <c r="J82" s="300" t="str">
        <f t="shared" si="4"/>
        <v/>
      </c>
      <c r="K82" s="301"/>
      <c r="L82" s="66"/>
      <c r="M82" s="66"/>
      <c r="N82" s="66"/>
      <c r="O82" s="105"/>
    </row>
    <row r="83" spans="1:15" ht="15" customHeight="1" x14ac:dyDescent="0.25">
      <c r="B83" s="120">
        <v>6</v>
      </c>
      <c r="C83" s="295"/>
      <c r="D83" s="296"/>
      <c r="E83" s="296"/>
      <c r="F83" s="297"/>
      <c r="G83" s="298" t="str">
        <f t="shared" si="3"/>
        <v/>
      </c>
      <c r="H83" s="299"/>
      <c r="I83" s="155"/>
      <c r="J83" s="300" t="str">
        <f t="shared" si="4"/>
        <v/>
      </c>
      <c r="K83" s="301"/>
      <c r="O83" s="105"/>
    </row>
    <row r="84" spans="1:15" ht="15" customHeight="1" x14ac:dyDescent="0.25">
      <c r="B84" s="120">
        <v>7</v>
      </c>
      <c r="C84" s="295"/>
      <c r="D84" s="296"/>
      <c r="E84" s="296"/>
      <c r="F84" s="297"/>
      <c r="G84" s="298" t="str">
        <f t="shared" si="3"/>
        <v/>
      </c>
      <c r="H84" s="299"/>
      <c r="I84" s="155"/>
      <c r="J84" s="300" t="str">
        <f t="shared" si="4"/>
        <v/>
      </c>
      <c r="K84" s="301"/>
      <c r="O84" s="105"/>
    </row>
    <row r="85" spans="1:15" ht="15" customHeight="1" x14ac:dyDescent="0.25">
      <c r="B85" s="120">
        <v>8</v>
      </c>
      <c r="C85" s="295"/>
      <c r="D85" s="296"/>
      <c r="E85" s="296"/>
      <c r="F85" s="297"/>
      <c r="G85" s="298" t="str">
        <f t="shared" si="3"/>
        <v/>
      </c>
      <c r="H85" s="299"/>
      <c r="I85" s="155"/>
      <c r="J85" s="300" t="str">
        <f t="shared" si="4"/>
        <v/>
      </c>
      <c r="K85" s="301"/>
      <c r="O85" s="105"/>
    </row>
    <row r="86" spans="1:15" ht="15" customHeight="1" x14ac:dyDescent="0.25">
      <c r="B86" s="120">
        <v>9</v>
      </c>
      <c r="C86" s="295"/>
      <c r="D86" s="296"/>
      <c r="E86" s="296"/>
      <c r="F86" s="297"/>
      <c r="G86" s="298" t="str">
        <f t="shared" si="3"/>
        <v/>
      </c>
      <c r="H86" s="299"/>
      <c r="I86" s="155"/>
      <c r="J86" s="300" t="str">
        <f t="shared" si="4"/>
        <v/>
      </c>
      <c r="K86" s="301"/>
      <c r="O86" s="105"/>
    </row>
    <row r="87" spans="1:15" ht="15" customHeight="1" thickBot="1" x14ac:dyDescent="0.3">
      <c r="B87" s="121">
        <v>10</v>
      </c>
      <c r="C87" s="284"/>
      <c r="D87" s="285"/>
      <c r="E87" s="285"/>
      <c r="F87" s="286"/>
      <c r="G87" s="287" t="str">
        <f t="shared" si="3"/>
        <v/>
      </c>
      <c r="H87" s="288"/>
      <c r="I87" s="157"/>
      <c r="J87" s="289" t="str">
        <f t="shared" si="4"/>
        <v/>
      </c>
      <c r="K87" s="290"/>
      <c r="O87" s="105"/>
    </row>
    <row r="88" spans="1:15" ht="15" customHeight="1" thickBot="1" x14ac:dyDescent="0.3">
      <c r="B88" s="105"/>
      <c r="C88" s="105"/>
      <c r="G88" s="291" t="s">
        <v>6</v>
      </c>
      <c r="H88" s="292"/>
      <c r="I88" s="122">
        <f>SUM(I78:I87)</f>
        <v>0</v>
      </c>
      <c r="J88" s="293">
        <f>IF(D67="",0,SUM(J78:K87))</f>
        <v>0</v>
      </c>
      <c r="K88" s="294"/>
      <c r="O88" s="105"/>
    </row>
    <row r="89" spans="1:15" ht="15" customHeight="1" x14ac:dyDescent="0.25">
      <c r="B89" s="105"/>
      <c r="C89" s="105"/>
      <c r="O89" s="105"/>
    </row>
    <row r="90" spans="1:15" ht="15" customHeight="1" thickBot="1" x14ac:dyDescent="0.3"/>
    <row r="91" spans="1:15" ht="15" customHeight="1" thickBot="1" x14ac:dyDescent="0.3">
      <c r="A91" s="334" t="s">
        <v>33</v>
      </c>
      <c r="B91" s="335"/>
      <c r="C91" s="335"/>
      <c r="D91" s="335"/>
      <c r="E91" s="335"/>
      <c r="F91" s="335"/>
      <c r="G91" s="335"/>
      <c r="H91" s="335"/>
      <c r="I91" s="335"/>
      <c r="J91" s="335"/>
      <c r="K91" s="335"/>
      <c r="L91" s="335"/>
      <c r="M91" s="335"/>
      <c r="N91" s="335"/>
      <c r="O91" s="336"/>
    </row>
    <row r="92" spans="1:15" ht="15" customHeight="1" thickBot="1" x14ac:dyDescent="0.3">
      <c r="B92" s="76"/>
      <c r="C92" s="76"/>
      <c r="D92" s="76"/>
      <c r="E92" s="76"/>
      <c r="F92" s="76"/>
      <c r="G92" s="76"/>
      <c r="H92" s="76"/>
      <c r="I92" s="76"/>
      <c r="J92" s="76"/>
      <c r="K92" s="76"/>
      <c r="L92" s="76"/>
      <c r="M92" s="76"/>
      <c r="N92" s="76"/>
      <c r="O92" s="76"/>
    </row>
    <row r="93" spans="1:15" ht="15" customHeight="1" thickBot="1" x14ac:dyDescent="0.3">
      <c r="A93" s="309" t="str">
        <f>CONCATENATE("DESCRIPCIÓN: ",A91)</f>
        <v>DESCRIPCIÓN: SUBTAREA 4.3</v>
      </c>
      <c r="B93" s="310"/>
      <c r="C93" s="311"/>
      <c r="D93" s="315"/>
      <c r="E93" s="316"/>
      <c r="F93" s="316"/>
      <c r="G93" s="316"/>
      <c r="H93" s="316"/>
      <c r="I93" s="316"/>
      <c r="J93" s="316"/>
      <c r="K93" s="316"/>
      <c r="L93" s="316"/>
      <c r="M93" s="317"/>
      <c r="N93" s="321" t="s">
        <v>177</v>
      </c>
      <c r="O93" s="322"/>
    </row>
    <row r="94" spans="1:15" ht="15" customHeight="1" thickBot="1" x14ac:dyDescent="0.3">
      <c r="A94" s="312"/>
      <c r="B94" s="313"/>
      <c r="C94" s="314"/>
      <c r="D94" s="318"/>
      <c r="E94" s="319"/>
      <c r="F94" s="319"/>
      <c r="G94" s="319"/>
      <c r="H94" s="319"/>
      <c r="I94" s="319"/>
      <c r="J94" s="319"/>
      <c r="K94" s="319"/>
      <c r="L94" s="319"/>
      <c r="M94" s="320"/>
      <c r="N94" s="323" t="s">
        <v>13</v>
      </c>
      <c r="O94" s="324"/>
    </row>
    <row r="95" spans="1:15" ht="15" customHeight="1" x14ac:dyDescent="0.25">
      <c r="A95" s="89"/>
      <c r="B95" s="86" t="str">
        <f>IF(AND(OR(H97&lt;&gt;0,H98&lt;&gt;0),D93=""),"NO SE HA INCLUIDO EL TÍTULO DE LA SUBTAREA POR LO QUE LOS COSTES INDICADOS NO SERÁN SUBVENCIONABLES","")</f>
        <v/>
      </c>
      <c r="C95" s="89"/>
      <c r="E95" s="89"/>
      <c r="F95" s="89"/>
      <c r="G95" s="89"/>
      <c r="H95" s="89"/>
      <c r="I95" s="89"/>
      <c r="J95" s="89"/>
      <c r="K95" s="89"/>
      <c r="L95" s="89"/>
      <c r="M95" s="89"/>
      <c r="N95" s="105"/>
      <c r="O95" s="106" t="str">
        <f>IF(D93="","",IF(OR(N94="II",N94="DE"),"","Indicar si la subtarea es de Investigación o Desarrollo"))</f>
        <v/>
      </c>
    </row>
    <row r="96" spans="1:15" ht="15" customHeight="1" x14ac:dyDescent="0.25">
      <c r="A96" s="89"/>
      <c r="B96" s="89"/>
      <c r="C96" s="89"/>
      <c r="D96" s="89"/>
      <c r="E96" s="89"/>
      <c r="F96" s="89"/>
      <c r="G96" s="89"/>
      <c r="H96" s="89"/>
      <c r="I96" s="89"/>
      <c r="J96" s="89"/>
      <c r="K96" s="89"/>
      <c r="L96" s="89"/>
      <c r="M96" s="89"/>
      <c r="N96" s="106"/>
      <c r="O96" s="89"/>
    </row>
    <row r="97" spans="1:15" ht="15" customHeight="1" x14ac:dyDescent="0.25">
      <c r="A97" s="107" t="str">
        <f>CONCATENATE("Número mes (de 1 a ",Hoja1!$D$5,") de inicio ",A91)</f>
        <v>Número mes (de 1 a 15) de inicio SUBTAREA 4.3</v>
      </c>
      <c r="C97" s="108"/>
      <c r="D97" s="108"/>
      <c r="E97" s="108"/>
      <c r="F97" s="108"/>
      <c r="G97" s="108"/>
      <c r="H97" s="26"/>
      <c r="I97" s="109" t="str">
        <f>IF(AND(H97=0,H98=0),"",IF(AND(H98&gt;0,H97=0),"Incluir mes de inicio",IF(H97&lt;$I$8,"La subtarea se inicia antes del inicio de la actividad",IF(H97&gt;$I$9,"La subtarea se inicia después de la finalización de la actividad",""))))</f>
        <v/>
      </c>
      <c r="J97" s="110"/>
      <c r="K97" s="110"/>
      <c r="L97" s="110"/>
      <c r="M97" s="110"/>
      <c r="N97" s="110"/>
      <c r="O97" s="110"/>
    </row>
    <row r="98" spans="1:15" ht="15" customHeight="1" x14ac:dyDescent="0.25">
      <c r="A98" s="107" t="str">
        <f>CONCATENATE("Número mes (de 1 a ",Hoja1!$D$5,") de finalización ",A91)</f>
        <v>Número mes (de 1 a 15) de finalización SUBTAREA 4.3</v>
      </c>
      <c r="C98" s="108"/>
      <c r="D98" s="108"/>
      <c r="E98" s="108"/>
      <c r="F98" s="108"/>
      <c r="G98" s="108"/>
      <c r="H98" s="26"/>
      <c r="I98" s="109" t="str">
        <f>IF(AND(H97=0,H98=0),"",IF(AND(OR(H97&lt;$I$8,H97&gt;$I$9),H98=0),"",IF(AND(H97&gt;=$I$8,H97&lt;=$I$9,H98=0),"Incluir mes de finalización",IF(H98&lt;$I$8,"La subtarea finaliza antes del inicio de la actividad",IF(H98&gt;$I$9,"La subtarea finaliza después de la finalización de la actividad",IF(H97&gt;H98,"El mes de finalización es anterior al inicio de la subtarea",""))))))</f>
        <v/>
      </c>
      <c r="J98" s="110"/>
      <c r="K98" s="110"/>
      <c r="L98" s="110"/>
      <c r="M98" s="110"/>
      <c r="N98" s="110"/>
      <c r="O98" s="110"/>
    </row>
    <row r="99" spans="1:15" ht="15" customHeight="1" x14ac:dyDescent="0.25">
      <c r="A99" s="89"/>
      <c r="B99" s="108"/>
      <c r="C99" s="108"/>
      <c r="D99" s="108"/>
      <c r="E99" s="108"/>
      <c r="F99" s="108"/>
      <c r="G99" s="111" t="str">
        <f>CONCATENATE("Duración ",A91)</f>
        <v>Duración SUBTAREA 4.3</v>
      </c>
      <c r="H99" s="325" t="str">
        <f>IF(AND(H97=0,H98=0),"",IF(AND(H97&gt;=$I$8,H97&lt;=$I$9,H98=0),"SUBSANAR",IF(AND(H98&gt;=$I$8,H98&lt;=$I$9,H97=0),"SUBSANAR",IF(OR(H97&lt;$I$8,H97&gt;$I$9,H98&lt;$I$8,H98&gt;$I$9),"ERROR",IF(H97&gt;H98,"ERROR",H98-H97+1)))))</f>
        <v/>
      </c>
      <c r="I99" s="326"/>
      <c r="J99" s="112" t="s">
        <v>10</v>
      </c>
      <c r="K99" s="110"/>
      <c r="L99" s="110"/>
      <c r="M99" s="110"/>
      <c r="N99" s="110"/>
      <c r="O99" s="110"/>
    </row>
    <row r="100" spans="1:15" ht="15" customHeight="1" x14ac:dyDescent="0.25">
      <c r="A100" s="89"/>
      <c r="B100" s="105"/>
      <c r="C100" s="105"/>
      <c r="D100" s="105"/>
      <c r="E100" s="105"/>
      <c r="F100" s="105"/>
      <c r="G100" s="105"/>
      <c r="H100" s="105"/>
      <c r="I100" s="105"/>
      <c r="J100" s="105"/>
      <c r="K100" s="105"/>
      <c r="L100" s="105"/>
      <c r="M100" s="105"/>
      <c r="N100" s="105"/>
      <c r="O100" s="105"/>
    </row>
    <row r="101" spans="1:15" ht="15" customHeight="1" thickBot="1" x14ac:dyDescent="0.3">
      <c r="A101" s="89"/>
      <c r="B101" s="113" t="s">
        <v>182</v>
      </c>
      <c r="C101" s="114"/>
      <c r="D101" s="114"/>
      <c r="E101" s="114"/>
      <c r="F101" s="114"/>
      <c r="G101" s="114"/>
      <c r="H101" s="115"/>
      <c r="I101" s="115"/>
      <c r="J101" s="115"/>
      <c r="K101" s="115"/>
      <c r="L101" s="115"/>
      <c r="M101" s="115"/>
    </row>
    <row r="102" spans="1:15" ht="15" customHeight="1" x14ac:dyDescent="0.25">
      <c r="B102" s="116"/>
      <c r="C102" s="327" t="s">
        <v>165</v>
      </c>
      <c r="D102" s="328"/>
      <c r="E102" s="328"/>
      <c r="F102" s="329"/>
      <c r="G102" s="327" t="s">
        <v>166</v>
      </c>
      <c r="H102" s="329"/>
      <c r="I102" s="255" t="s">
        <v>167</v>
      </c>
      <c r="J102" s="327" t="s">
        <v>7</v>
      </c>
      <c r="K102" s="329"/>
    </row>
    <row r="103" spans="1:15" ht="15" customHeight="1" thickBot="1" x14ac:dyDescent="0.3">
      <c r="B103" s="117"/>
      <c r="C103" s="330"/>
      <c r="D103" s="331"/>
      <c r="E103" s="331"/>
      <c r="F103" s="332"/>
      <c r="G103" s="330"/>
      <c r="H103" s="332"/>
      <c r="I103" s="333"/>
      <c r="J103" s="330"/>
      <c r="K103" s="332"/>
      <c r="O103" s="118"/>
    </row>
    <row r="104" spans="1:15" ht="15" customHeight="1" x14ac:dyDescent="0.25">
      <c r="B104" s="119">
        <v>1</v>
      </c>
      <c r="C104" s="302"/>
      <c r="D104" s="303"/>
      <c r="E104" s="303"/>
      <c r="F104" s="304"/>
      <c r="G104" s="305" t="str">
        <f t="shared" ref="G104:G113" si="5">IF(C104="","",VLOOKUP(C104,ACRONIMO_PERSONAL,3,FALSE))</f>
        <v/>
      </c>
      <c r="H104" s="306"/>
      <c r="I104" s="154"/>
      <c r="J104" s="307" t="str">
        <f t="shared" ref="J104:J113" si="6">IF(C104="","",ROUND(ROUND(I104,2)*VLOOKUP(G104,COSTE_PERSONAL,2,FALSE),2))</f>
        <v/>
      </c>
      <c r="K104" s="308"/>
      <c r="O104" s="105"/>
    </row>
    <row r="105" spans="1:15" ht="15" customHeight="1" x14ac:dyDescent="0.25">
      <c r="B105" s="120">
        <v>2</v>
      </c>
      <c r="C105" s="295"/>
      <c r="D105" s="296"/>
      <c r="E105" s="296"/>
      <c r="F105" s="297"/>
      <c r="G105" s="298" t="str">
        <f t="shared" si="5"/>
        <v/>
      </c>
      <c r="H105" s="299"/>
      <c r="I105" s="155"/>
      <c r="J105" s="300" t="str">
        <f t="shared" si="6"/>
        <v/>
      </c>
      <c r="K105" s="301"/>
      <c r="O105" s="105"/>
    </row>
    <row r="106" spans="1:15" ht="15" customHeight="1" x14ac:dyDescent="0.25">
      <c r="B106" s="120">
        <v>3</v>
      </c>
      <c r="C106" s="295"/>
      <c r="D106" s="296"/>
      <c r="E106" s="296"/>
      <c r="F106" s="297"/>
      <c r="G106" s="298" t="str">
        <f t="shared" si="5"/>
        <v/>
      </c>
      <c r="H106" s="299"/>
      <c r="I106" s="155"/>
      <c r="J106" s="300" t="str">
        <f t="shared" si="6"/>
        <v/>
      </c>
      <c r="K106" s="301"/>
      <c r="O106" s="105"/>
    </row>
    <row r="107" spans="1:15" ht="15" customHeight="1" x14ac:dyDescent="0.25">
      <c r="B107" s="120">
        <v>4</v>
      </c>
      <c r="C107" s="295"/>
      <c r="D107" s="296"/>
      <c r="E107" s="296"/>
      <c r="F107" s="297"/>
      <c r="G107" s="298" t="str">
        <f t="shared" si="5"/>
        <v/>
      </c>
      <c r="H107" s="299"/>
      <c r="I107" s="155"/>
      <c r="J107" s="300" t="str">
        <f t="shared" si="6"/>
        <v/>
      </c>
      <c r="K107" s="301"/>
      <c r="O107" s="105"/>
    </row>
    <row r="108" spans="1:15" ht="15" customHeight="1" x14ac:dyDescent="0.25">
      <c r="A108" s="66"/>
      <c r="B108" s="120">
        <v>5</v>
      </c>
      <c r="C108" s="295"/>
      <c r="D108" s="296"/>
      <c r="E108" s="296"/>
      <c r="F108" s="297"/>
      <c r="G108" s="298" t="str">
        <f t="shared" si="5"/>
        <v/>
      </c>
      <c r="H108" s="299"/>
      <c r="I108" s="156"/>
      <c r="J108" s="300" t="str">
        <f t="shared" si="6"/>
        <v/>
      </c>
      <c r="K108" s="301"/>
      <c r="L108" s="66"/>
      <c r="M108" s="66"/>
      <c r="N108" s="66"/>
      <c r="O108" s="105"/>
    </row>
    <row r="109" spans="1:15" ht="15" customHeight="1" x14ac:dyDescent="0.25">
      <c r="B109" s="120">
        <v>6</v>
      </c>
      <c r="C109" s="295"/>
      <c r="D109" s="296"/>
      <c r="E109" s="296"/>
      <c r="F109" s="297"/>
      <c r="G109" s="298" t="str">
        <f t="shared" si="5"/>
        <v/>
      </c>
      <c r="H109" s="299"/>
      <c r="I109" s="155"/>
      <c r="J109" s="300" t="str">
        <f t="shared" si="6"/>
        <v/>
      </c>
      <c r="K109" s="301"/>
      <c r="O109" s="105"/>
    </row>
    <row r="110" spans="1:15" ht="15" customHeight="1" x14ac:dyDescent="0.25">
      <c r="B110" s="120">
        <v>7</v>
      </c>
      <c r="C110" s="295"/>
      <c r="D110" s="296"/>
      <c r="E110" s="296"/>
      <c r="F110" s="297"/>
      <c r="G110" s="298" t="str">
        <f t="shared" si="5"/>
        <v/>
      </c>
      <c r="H110" s="299"/>
      <c r="I110" s="155"/>
      <c r="J110" s="300" t="str">
        <f t="shared" si="6"/>
        <v/>
      </c>
      <c r="K110" s="301"/>
      <c r="O110" s="105"/>
    </row>
    <row r="111" spans="1:15" ht="15" customHeight="1" x14ac:dyDescent="0.25">
      <c r="B111" s="120">
        <v>8</v>
      </c>
      <c r="C111" s="295"/>
      <c r="D111" s="296"/>
      <c r="E111" s="296"/>
      <c r="F111" s="297"/>
      <c r="G111" s="298" t="str">
        <f t="shared" si="5"/>
        <v/>
      </c>
      <c r="H111" s="299"/>
      <c r="I111" s="155"/>
      <c r="J111" s="300" t="str">
        <f t="shared" si="6"/>
        <v/>
      </c>
      <c r="K111" s="301"/>
      <c r="O111" s="105"/>
    </row>
    <row r="112" spans="1:15" ht="15" customHeight="1" x14ac:dyDescent="0.25">
      <c r="B112" s="120">
        <v>9</v>
      </c>
      <c r="C112" s="295"/>
      <c r="D112" s="296"/>
      <c r="E112" s="296"/>
      <c r="F112" s="297"/>
      <c r="G112" s="298" t="str">
        <f t="shared" si="5"/>
        <v/>
      </c>
      <c r="H112" s="299"/>
      <c r="I112" s="155"/>
      <c r="J112" s="300" t="str">
        <f t="shared" si="6"/>
        <v/>
      </c>
      <c r="K112" s="301"/>
      <c r="O112" s="105"/>
    </row>
    <row r="113" spans="1:15" ht="15" customHeight="1" thickBot="1" x14ac:dyDescent="0.3">
      <c r="B113" s="121">
        <v>10</v>
      </c>
      <c r="C113" s="284"/>
      <c r="D113" s="285"/>
      <c r="E113" s="285"/>
      <c r="F113" s="286"/>
      <c r="G113" s="287" t="str">
        <f t="shared" si="5"/>
        <v/>
      </c>
      <c r="H113" s="288"/>
      <c r="I113" s="157"/>
      <c r="J113" s="289" t="str">
        <f t="shared" si="6"/>
        <v/>
      </c>
      <c r="K113" s="290"/>
      <c r="O113" s="105"/>
    </row>
    <row r="114" spans="1:15" ht="15" customHeight="1" thickBot="1" x14ac:dyDescent="0.3">
      <c r="B114" s="105"/>
      <c r="C114" s="105"/>
      <c r="G114" s="291" t="s">
        <v>6</v>
      </c>
      <c r="H114" s="292"/>
      <c r="I114" s="122">
        <f>SUM(I104:I113)</f>
        <v>0</v>
      </c>
      <c r="J114" s="293">
        <f>IF(D93="",0,SUM(J104:K113))</f>
        <v>0</v>
      </c>
      <c r="K114" s="294"/>
      <c r="O114" s="105"/>
    </row>
    <row r="117" spans="1:15" ht="15" customHeight="1" x14ac:dyDescent="0.25">
      <c r="A117" s="58"/>
      <c r="B117" s="58"/>
    </row>
    <row r="118" spans="1:15" ht="15" customHeight="1" x14ac:dyDescent="0.25">
      <c r="A118" s="58"/>
      <c r="B118" s="58"/>
      <c r="O118" s="123"/>
    </row>
    <row r="119" spans="1:15" ht="15" customHeight="1" x14ac:dyDescent="0.25">
      <c r="A119" s="58"/>
      <c r="B119" s="58"/>
      <c r="O119" s="124"/>
    </row>
    <row r="120" spans="1:15" ht="15" customHeight="1" x14ac:dyDescent="0.25">
      <c r="A120" s="58"/>
      <c r="B120" s="58"/>
    </row>
    <row r="121" spans="1:15" ht="15" customHeight="1" thickBot="1" x14ac:dyDescent="0.3"/>
    <row r="122" spans="1:15" ht="15" customHeight="1" x14ac:dyDescent="0.25">
      <c r="A122" s="337" t="str">
        <f>A62</f>
        <v>ACTIVIDAD 4</v>
      </c>
      <c r="B122" s="338"/>
      <c r="C122" s="339"/>
      <c r="D122" s="343" t="str">
        <f>IF($D$5="","NO SE HA INCLUIDO EL TÍTULO DE LA ACTIVIDAD POR LO QUE SU COSTE SERÁ NULO",$D$5)</f>
        <v>NO SE HA INCLUIDO EL TÍTULO DE LA ACTIVIDAD POR LO QUE SU COSTE SERÁ NULO</v>
      </c>
      <c r="E122" s="344"/>
      <c r="F122" s="344"/>
      <c r="G122" s="344"/>
      <c r="H122" s="344"/>
      <c r="I122" s="344"/>
      <c r="J122" s="344"/>
      <c r="K122" s="344"/>
      <c r="L122" s="344"/>
      <c r="M122" s="344"/>
      <c r="N122" s="344"/>
      <c r="O122" s="345"/>
    </row>
    <row r="123" spans="1:15" ht="15" customHeight="1" thickBot="1" x14ac:dyDescent="0.3">
      <c r="A123" s="340"/>
      <c r="B123" s="341"/>
      <c r="C123" s="342"/>
      <c r="D123" s="346"/>
      <c r="E123" s="347"/>
      <c r="F123" s="347"/>
      <c r="G123" s="347"/>
      <c r="H123" s="347"/>
      <c r="I123" s="347"/>
      <c r="J123" s="347"/>
      <c r="K123" s="347"/>
      <c r="L123" s="347"/>
      <c r="M123" s="347"/>
      <c r="N123" s="347"/>
      <c r="O123" s="348"/>
    </row>
    <row r="124" spans="1:15" ht="15" customHeight="1" thickBot="1" x14ac:dyDescent="0.3"/>
    <row r="125" spans="1:15" ht="15" customHeight="1" thickBot="1" x14ac:dyDescent="0.3">
      <c r="A125" s="334" t="s">
        <v>34</v>
      </c>
      <c r="B125" s="335"/>
      <c r="C125" s="335"/>
      <c r="D125" s="335"/>
      <c r="E125" s="335"/>
      <c r="F125" s="335"/>
      <c r="G125" s="335"/>
      <c r="H125" s="335"/>
      <c r="I125" s="335"/>
      <c r="J125" s="335"/>
      <c r="K125" s="335"/>
      <c r="L125" s="335"/>
      <c r="M125" s="335"/>
      <c r="N125" s="335"/>
      <c r="O125" s="336"/>
    </row>
    <row r="126" spans="1:15" ht="15" customHeight="1" thickBot="1" x14ac:dyDescent="0.3">
      <c r="B126" s="76"/>
      <c r="C126" s="76"/>
      <c r="D126" s="76"/>
      <c r="E126" s="76"/>
      <c r="F126" s="76"/>
      <c r="G126" s="76"/>
      <c r="H126" s="76"/>
      <c r="I126" s="76"/>
      <c r="J126" s="76"/>
      <c r="K126" s="76"/>
      <c r="L126" s="76"/>
      <c r="M126" s="76"/>
      <c r="N126" s="76"/>
      <c r="O126" s="76"/>
    </row>
    <row r="127" spans="1:15" ht="15" customHeight="1" thickBot="1" x14ac:dyDescent="0.3">
      <c r="A127" s="309" t="str">
        <f>CONCATENATE("DESCRIPCIÓN: ",A125)</f>
        <v>DESCRIPCIÓN: SUBTAREA 4.4</v>
      </c>
      <c r="B127" s="310"/>
      <c r="C127" s="311"/>
      <c r="D127" s="315"/>
      <c r="E127" s="316"/>
      <c r="F127" s="316"/>
      <c r="G127" s="316"/>
      <c r="H127" s="316"/>
      <c r="I127" s="316"/>
      <c r="J127" s="316"/>
      <c r="K127" s="316"/>
      <c r="L127" s="316"/>
      <c r="M127" s="317"/>
      <c r="N127" s="321" t="s">
        <v>177</v>
      </c>
      <c r="O127" s="322"/>
    </row>
    <row r="128" spans="1:15" ht="15" customHeight="1" thickBot="1" x14ac:dyDescent="0.3">
      <c r="A128" s="312"/>
      <c r="B128" s="313"/>
      <c r="C128" s="314"/>
      <c r="D128" s="318"/>
      <c r="E128" s="319"/>
      <c r="F128" s="319"/>
      <c r="G128" s="319"/>
      <c r="H128" s="319"/>
      <c r="I128" s="319"/>
      <c r="J128" s="319"/>
      <c r="K128" s="319"/>
      <c r="L128" s="319"/>
      <c r="M128" s="320"/>
      <c r="N128" s="323" t="s">
        <v>13</v>
      </c>
      <c r="O128" s="324"/>
    </row>
    <row r="129" spans="1:15" ht="15" customHeight="1" x14ac:dyDescent="0.25">
      <c r="A129" s="89"/>
      <c r="B129" s="86" t="str">
        <f>IF(AND(OR(H131&lt;&gt;0,H132&lt;&gt;0),D127=""),"NO SE HA INCLUIDO EL TÍTULO DE LA SUBTAREA POR LO QUE LOS COSTES INDICADOS NO SERÁN SUBVENCIONABLES","")</f>
        <v/>
      </c>
      <c r="C129" s="89"/>
      <c r="E129" s="89"/>
      <c r="F129" s="89"/>
      <c r="G129" s="89"/>
      <c r="H129" s="89"/>
      <c r="I129" s="89"/>
      <c r="J129" s="89"/>
      <c r="K129" s="89"/>
      <c r="L129" s="89"/>
      <c r="M129" s="89"/>
      <c r="N129" s="105"/>
      <c r="O129" s="106" t="str">
        <f>IF(D127="","",IF(OR(N128="II",N128="DE"),"","Indicar si la subtarea es de Investigación o Desarrollo"))</f>
        <v/>
      </c>
    </row>
    <row r="130" spans="1:15" ht="15" customHeight="1" x14ac:dyDescent="0.25">
      <c r="A130" s="89"/>
      <c r="B130" s="89"/>
      <c r="C130" s="89"/>
      <c r="D130" s="89"/>
      <c r="E130" s="89"/>
      <c r="F130" s="89"/>
      <c r="G130" s="89"/>
      <c r="H130" s="89"/>
      <c r="I130" s="89"/>
      <c r="J130" s="89"/>
      <c r="K130" s="89"/>
      <c r="L130" s="89"/>
      <c r="M130" s="89"/>
      <c r="N130" s="106"/>
      <c r="O130" s="89"/>
    </row>
    <row r="131" spans="1:15" ht="15" customHeight="1" x14ac:dyDescent="0.25">
      <c r="A131" s="107" t="str">
        <f>CONCATENATE("Número mes (de 1 a ",Hoja1!$D$5,") de inicio ",A125)</f>
        <v>Número mes (de 1 a 15) de inicio SUBTAREA 4.4</v>
      </c>
      <c r="C131" s="108"/>
      <c r="D131" s="108"/>
      <c r="E131" s="108"/>
      <c r="F131" s="108"/>
      <c r="G131" s="108"/>
      <c r="H131" s="26"/>
      <c r="I131" s="109" t="str">
        <f>IF(AND(H131=0,H132=0),"",IF(AND(H132&gt;0,H131=0),"Incluir mes de inicio",IF(H131&lt;$I$8,"La subtarea se inicia antes del inicio de la actividad",IF(H131&gt;$I$9,"La subtarea se inicia después de la finalización de la actividad",""))))</f>
        <v/>
      </c>
      <c r="J131" s="110"/>
      <c r="K131" s="110"/>
      <c r="L131" s="110"/>
      <c r="M131" s="110"/>
      <c r="N131" s="110"/>
      <c r="O131" s="110"/>
    </row>
    <row r="132" spans="1:15" ht="15" customHeight="1" x14ac:dyDescent="0.25">
      <c r="A132" s="107" t="str">
        <f>CONCATENATE("Número mes (de 1 a ",Hoja1!$D$5,") de finalización ",A125)</f>
        <v>Número mes (de 1 a 15) de finalización SUBTAREA 4.4</v>
      </c>
      <c r="C132" s="108"/>
      <c r="D132" s="108"/>
      <c r="E132" s="108"/>
      <c r="F132" s="108"/>
      <c r="G132" s="108"/>
      <c r="H132" s="26"/>
      <c r="I132" s="109" t="str">
        <f>IF(AND(H131=0,H132=0),"",IF(AND(OR(H131&lt;$I$8,H131&gt;$I$9),H132=0),"",IF(AND(H131&gt;=$I$8,H131&lt;=$I$9,H132=0),"Incluir mes de finalización",IF(H132&lt;$I$8,"La subtarea finaliza antes del inicio de la actividad",IF(H132&gt;$I$9,"La subtarea finaliza después de la finalización de la actividad",IF(H131&gt;H132,"El mes de finalización es anterior al inicio de la subtarea",""))))))</f>
        <v/>
      </c>
      <c r="J132" s="110"/>
      <c r="K132" s="110"/>
      <c r="L132" s="110"/>
      <c r="M132" s="110"/>
      <c r="N132" s="110"/>
      <c r="O132" s="110"/>
    </row>
    <row r="133" spans="1:15" ht="15" customHeight="1" x14ac:dyDescent="0.25">
      <c r="A133" s="89"/>
      <c r="B133" s="108"/>
      <c r="C133" s="108"/>
      <c r="D133" s="108"/>
      <c r="E133" s="108"/>
      <c r="F133" s="108"/>
      <c r="G133" s="111" t="str">
        <f>CONCATENATE("Duración ",A125)</f>
        <v>Duración SUBTAREA 4.4</v>
      </c>
      <c r="H133" s="325" t="str">
        <f>IF(AND(H131=0,H132=0),"",IF(AND(H131&gt;=$I$8,H131&lt;=$I$9,H132=0),"SUBSANAR",IF(AND(H132&gt;=$I$8,H132&lt;=$I$9,H131=0),"SUBSANAR",IF(OR(H131&lt;$I$8,H131&gt;$I$9,H132&lt;$I$8,H132&gt;$I$9),"ERROR",IF(H131&gt;H132,"ERROR",H132-H131+1)))))</f>
        <v/>
      </c>
      <c r="I133" s="326"/>
      <c r="J133" s="112" t="s">
        <v>10</v>
      </c>
      <c r="K133" s="110"/>
      <c r="L133" s="110"/>
      <c r="M133" s="110"/>
      <c r="N133" s="110"/>
      <c r="O133" s="110"/>
    </row>
    <row r="134" spans="1:15" ht="15" customHeight="1" x14ac:dyDescent="0.25">
      <c r="A134" s="89"/>
      <c r="B134" s="105"/>
      <c r="C134" s="105"/>
      <c r="D134" s="105"/>
      <c r="E134" s="105"/>
      <c r="F134" s="105"/>
      <c r="G134" s="105"/>
      <c r="H134" s="105"/>
      <c r="I134" s="105"/>
      <c r="J134" s="105"/>
      <c r="K134" s="105"/>
      <c r="L134" s="105"/>
      <c r="M134" s="105"/>
      <c r="N134" s="105"/>
      <c r="O134" s="105"/>
    </row>
    <row r="135" spans="1:15" ht="15" customHeight="1" thickBot="1" x14ac:dyDescent="0.3">
      <c r="A135" s="89"/>
      <c r="B135" s="113" t="s">
        <v>182</v>
      </c>
      <c r="C135" s="114"/>
      <c r="D135" s="114"/>
      <c r="E135" s="114"/>
      <c r="F135" s="114"/>
      <c r="G135" s="114"/>
      <c r="H135" s="115"/>
      <c r="I135" s="115"/>
      <c r="J135" s="115"/>
      <c r="K135" s="115"/>
      <c r="L135" s="115"/>
      <c r="M135" s="115"/>
    </row>
    <row r="136" spans="1:15" ht="15" customHeight="1" x14ac:dyDescent="0.25">
      <c r="B136" s="116"/>
      <c r="C136" s="327" t="s">
        <v>165</v>
      </c>
      <c r="D136" s="328"/>
      <c r="E136" s="328"/>
      <c r="F136" s="329"/>
      <c r="G136" s="327" t="s">
        <v>166</v>
      </c>
      <c r="H136" s="329"/>
      <c r="I136" s="255" t="s">
        <v>167</v>
      </c>
      <c r="J136" s="327" t="s">
        <v>7</v>
      </c>
      <c r="K136" s="329"/>
    </row>
    <row r="137" spans="1:15" ht="15" customHeight="1" thickBot="1" x14ac:dyDescent="0.3">
      <c r="B137" s="117"/>
      <c r="C137" s="330"/>
      <c r="D137" s="331"/>
      <c r="E137" s="331"/>
      <c r="F137" s="332"/>
      <c r="G137" s="330"/>
      <c r="H137" s="332"/>
      <c r="I137" s="333"/>
      <c r="J137" s="330"/>
      <c r="K137" s="332"/>
      <c r="O137" s="118"/>
    </row>
    <row r="138" spans="1:15" ht="15" customHeight="1" x14ac:dyDescent="0.25">
      <c r="B138" s="119">
        <v>1</v>
      </c>
      <c r="C138" s="302"/>
      <c r="D138" s="303"/>
      <c r="E138" s="303"/>
      <c r="F138" s="304"/>
      <c r="G138" s="305" t="str">
        <f t="shared" ref="G138:G147" si="7">IF(C138="","",VLOOKUP(C138,ACRONIMO_PERSONAL,3,FALSE))</f>
        <v/>
      </c>
      <c r="H138" s="306"/>
      <c r="I138" s="154"/>
      <c r="J138" s="307" t="str">
        <f t="shared" ref="J138:J147" si="8">IF(C138="","",ROUND(ROUND(I138,2)*VLOOKUP(G138,COSTE_PERSONAL,2,FALSE),2))</f>
        <v/>
      </c>
      <c r="K138" s="308"/>
      <c r="O138" s="105"/>
    </row>
    <row r="139" spans="1:15" ht="15" customHeight="1" x14ac:dyDescent="0.25">
      <c r="B139" s="120">
        <v>2</v>
      </c>
      <c r="C139" s="295"/>
      <c r="D139" s="296"/>
      <c r="E139" s="296"/>
      <c r="F139" s="297"/>
      <c r="G139" s="298" t="str">
        <f t="shared" si="7"/>
        <v/>
      </c>
      <c r="H139" s="299"/>
      <c r="I139" s="155"/>
      <c r="J139" s="300" t="str">
        <f t="shared" si="8"/>
        <v/>
      </c>
      <c r="K139" s="301"/>
      <c r="O139" s="105"/>
    </row>
    <row r="140" spans="1:15" ht="15" customHeight="1" x14ac:dyDescent="0.25">
      <c r="B140" s="120">
        <v>3</v>
      </c>
      <c r="C140" s="295"/>
      <c r="D140" s="296"/>
      <c r="E140" s="296"/>
      <c r="F140" s="297"/>
      <c r="G140" s="298" t="str">
        <f t="shared" si="7"/>
        <v/>
      </c>
      <c r="H140" s="299"/>
      <c r="I140" s="155"/>
      <c r="J140" s="300" t="str">
        <f t="shared" si="8"/>
        <v/>
      </c>
      <c r="K140" s="301"/>
      <c r="O140" s="105"/>
    </row>
    <row r="141" spans="1:15" ht="15" customHeight="1" x14ac:dyDescent="0.25">
      <c r="B141" s="120">
        <v>4</v>
      </c>
      <c r="C141" s="295"/>
      <c r="D141" s="296"/>
      <c r="E141" s="296"/>
      <c r="F141" s="297"/>
      <c r="G141" s="298" t="str">
        <f t="shared" si="7"/>
        <v/>
      </c>
      <c r="H141" s="299"/>
      <c r="I141" s="155"/>
      <c r="J141" s="300" t="str">
        <f t="shared" si="8"/>
        <v/>
      </c>
      <c r="K141" s="301"/>
      <c r="O141" s="105"/>
    </row>
    <row r="142" spans="1:15" ht="15" customHeight="1" x14ac:dyDescent="0.25">
      <c r="A142" s="66"/>
      <c r="B142" s="120">
        <v>5</v>
      </c>
      <c r="C142" s="295"/>
      <c r="D142" s="296"/>
      <c r="E142" s="296"/>
      <c r="F142" s="297"/>
      <c r="G142" s="298" t="str">
        <f t="shared" si="7"/>
        <v/>
      </c>
      <c r="H142" s="299"/>
      <c r="I142" s="156"/>
      <c r="J142" s="300" t="str">
        <f t="shared" si="8"/>
        <v/>
      </c>
      <c r="K142" s="301"/>
      <c r="L142" s="66"/>
      <c r="M142" s="66"/>
      <c r="N142" s="66"/>
      <c r="O142" s="105"/>
    </row>
    <row r="143" spans="1:15" ht="15" customHeight="1" x14ac:dyDescent="0.25">
      <c r="B143" s="120">
        <v>6</v>
      </c>
      <c r="C143" s="295"/>
      <c r="D143" s="296"/>
      <c r="E143" s="296"/>
      <c r="F143" s="297"/>
      <c r="G143" s="298" t="str">
        <f t="shared" si="7"/>
        <v/>
      </c>
      <c r="H143" s="299"/>
      <c r="I143" s="155"/>
      <c r="J143" s="300" t="str">
        <f t="shared" si="8"/>
        <v/>
      </c>
      <c r="K143" s="301"/>
      <c r="O143" s="105"/>
    </row>
    <row r="144" spans="1:15" ht="15" customHeight="1" x14ac:dyDescent="0.25">
      <c r="B144" s="120">
        <v>7</v>
      </c>
      <c r="C144" s="295"/>
      <c r="D144" s="296"/>
      <c r="E144" s="296"/>
      <c r="F144" s="297"/>
      <c r="G144" s="298" t="str">
        <f t="shared" si="7"/>
        <v/>
      </c>
      <c r="H144" s="299"/>
      <c r="I144" s="155"/>
      <c r="J144" s="300" t="str">
        <f t="shared" si="8"/>
        <v/>
      </c>
      <c r="K144" s="301"/>
      <c r="O144" s="105"/>
    </row>
    <row r="145" spans="1:15" ht="15" customHeight="1" x14ac:dyDescent="0.25">
      <c r="B145" s="120">
        <v>8</v>
      </c>
      <c r="C145" s="295"/>
      <c r="D145" s="296"/>
      <c r="E145" s="296"/>
      <c r="F145" s="297"/>
      <c r="G145" s="298" t="str">
        <f t="shared" si="7"/>
        <v/>
      </c>
      <c r="H145" s="299"/>
      <c r="I145" s="155"/>
      <c r="J145" s="300" t="str">
        <f t="shared" si="8"/>
        <v/>
      </c>
      <c r="K145" s="301"/>
      <c r="O145" s="105"/>
    </row>
    <row r="146" spans="1:15" ht="15" customHeight="1" x14ac:dyDescent="0.25">
      <c r="B146" s="120">
        <v>9</v>
      </c>
      <c r="C146" s="295"/>
      <c r="D146" s="296"/>
      <c r="E146" s="296"/>
      <c r="F146" s="297"/>
      <c r="G146" s="298" t="str">
        <f t="shared" si="7"/>
        <v/>
      </c>
      <c r="H146" s="299"/>
      <c r="I146" s="155"/>
      <c r="J146" s="300" t="str">
        <f t="shared" si="8"/>
        <v/>
      </c>
      <c r="K146" s="301"/>
      <c r="O146" s="105"/>
    </row>
    <row r="147" spans="1:15" ht="15" customHeight="1" thickBot="1" x14ac:dyDescent="0.3">
      <c r="B147" s="121">
        <v>10</v>
      </c>
      <c r="C147" s="284"/>
      <c r="D147" s="285"/>
      <c r="E147" s="285"/>
      <c r="F147" s="286"/>
      <c r="G147" s="287" t="str">
        <f t="shared" si="7"/>
        <v/>
      </c>
      <c r="H147" s="288"/>
      <c r="I147" s="157"/>
      <c r="J147" s="289" t="str">
        <f t="shared" si="8"/>
        <v/>
      </c>
      <c r="K147" s="290"/>
      <c r="O147" s="105"/>
    </row>
    <row r="148" spans="1:15" ht="15" customHeight="1" thickBot="1" x14ac:dyDescent="0.3">
      <c r="B148" s="105"/>
      <c r="C148" s="105"/>
      <c r="G148" s="291" t="s">
        <v>6</v>
      </c>
      <c r="H148" s="292"/>
      <c r="I148" s="122">
        <f>SUM(I138:I147)</f>
        <v>0</v>
      </c>
      <c r="J148" s="293">
        <f>IF(D127="",0,SUM(J138:K147))</f>
        <v>0</v>
      </c>
      <c r="K148" s="294"/>
      <c r="O148" s="105"/>
    </row>
    <row r="149" spans="1:15" ht="15" customHeight="1" x14ac:dyDescent="0.25">
      <c r="B149" s="105"/>
      <c r="C149" s="105"/>
      <c r="O149" s="105"/>
    </row>
    <row r="150" spans="1:15" ht="15" customHeight="1" thickBot="1" x14ac:dyDescent="0.3"/>
    <row r="151" spans="1:15" ht="15" customHeight="1" thickBot="1" x14ac:dyDescent="0.3">
      <c r="A151" s="334" t="s">
        <v>35</v>
      </c>
      <c r="B151" s="335"/>
      <c r="C151" s="335"/>
      <c r="D151" s="335"/>
      <c r="E151" s="335"/>
      <c r="F151" s="335"/>
      <c r="G151" s="335"/>
      <c r="H151" s="335"/>
      <c r="I151" s="335"/>
      <c r="J151" s="335"/>
      <c r="K151" s="335"/>
      <c r="L151" s="335"/>
      <c r="M151" s="335"/>
      <c r="N151" s="335"/>
      <c r="O151" s="336"/>
    </row>
    <row r="152" spans="1:15" ht="15" customHeight="1" thickBot="1" x14ac:dyDescent="0.3">
      <c r="B152" s="76"/>
      <c r="C152" s="76"/>
      <c r="D152" s="76"/>
      <c r="E152" s="76"/>
      <c r="F152" s="76"/>
      <c r="G152" s="76"/>
      <c r="H152" s="76"/>
      <c r="I152" s="76"/>
      <c r="J152" s="76"/>
      <c r="K152" s="76"/>
      <c r="L152" s="76"/>
      <c r="M152" s="76"/>
      <c r="N152" s="76"/>
      <c r="O152" s="76"/>
    </row>
    <row r="153" spans="1:15" ht="15" customHeight="1" thickBot="1" x14ac:dyDescent="0.3">
      <c r="A153" s="309" t="str">
        <f>CONCATENATE("DESCRIPCIÓN: ",A151)</f>
        <v>DESCRIPCIÓN: SUBTAREA 4.5</v>
      </c>
      <c r="B153" s="310"/>
      <c r="C153" s="311"/>
      <c r="D153" s="315"/>
      <c r="E153" s="316"/>
      <c r="F153" s="316"/>
      <c r="G153" s="316"/>
      <c r="H153" s="316"/>
      <c r="I153" s="316"/>
      <c r="J153" s="316"/>
      <c r="K153" s="316"/>
      <c r="L153" s="316"/>
      <c r="M153" s="317"/>
      <c r="N153" s="321" t="s">
        <v>177</v>
      </c>
      <c r="O153" s="322"/>
    </row>
    <row r="154" spans="1:15" ht="15" customHeight="1" thickBot="1" x14ac:dyDescent="0.3">
      <c r="A154" s="312"/>
      <c r="B154" s="313"/>
      <c r="C154" s="314"/>
      <c r="D154" s="318"/>
      <c r="E154" s="319"/>
      <c r="F154" s="319"/>
      <c r="G154" s="319"/>
      <c r="H154" s="319"/>
      <c r="I154" s="319"/>
      <c r="J154" s="319"/>
      <c r="K154" s="319"/>
      <c r="L154" s="319"/>
      <c r="M154" s="320"/>
      <c r="N154" s="323" t="s">
        <v>13</v>
      </c>
      <c r="O154" s="324"/>
    </row>
    <row r="155" spans="1:15" ht="15" customHeight="1" x14ac:dyDescent="0.25">
      <c r="A155" s="89"/>
      <c r="B155" s="86" t="str">
        <f>IF(AND(OR(H157&lt;&gt;0,H158&lt;&gt;0),D153=""),"NO SE HA INCLUIDO EL TÍTULO DE LA SUBTAREA POR LO QUE LOS COSTES INDICADOS NO SERÁN SUBVENCIONABLES","")</f>
        <v/>
      </c>
      <c r="C155" s="89"/>
      <c r="E155" s="89"/>
      <c r="F155" s="89"/>
      <c r="G155" s="89"/>
      <c r="H155" s="89"/>
      <c r="I155" s="89"/>
      <c r="J155" s="89"/>
      <c r="K155" s="89"/>
      <c r="L155" s="89"/>
      <c r="M155" s="89"/>
      <c r="N155" s="105"/>
      <c r="O155" s="106" t="str">
        <f>IF(D153="","",IF(OR(N154="II",N154="DE"),"","Indicar si la subtarea es de Investigación o Desarrollo"))</f>
        <v/>
      </c>
    </row>
    <row r="156" spans="1:15" ht="15" customHeight="1" x14ac:dyDescent="0.25">
      <c r="A156" s="89"/>
      <c r="B156" s="89"/>
      <c r="C156" s="89"/>
      <c r="D156" s="89"/>
      <c r="E156" s="89"/>
      <c r="F156" s="89"/>
      <c r="G156" s="89"/>
      <c r="H156" s="89"/>
      <c r="I156" s="89"/>
      <c r="J156" s="89"/>
      <c r="K156" s="89"/>
      <c r="L156" s="89"/>
      <c r="M156" s="89"/>
      <c r="N156" s="106"/>
      <c r="O156" s="89"/>
    </row>
    <row r="157" spans="1:15" ht="15" customHeight="1" x14ac:dyDescent="0.25">
      <c r="A157" s="107" t="str">
        <f>CONCATENATE("Número mes (de 1 a ",Hoja1!$D$5,") de inicio ",A151)</f>
        <v>Número mes (de 1 a 15) de inicio SUBTAREA 4.5</v>
      </c>
      <c r="C157" s="108"/>
      <c r="D157" s="108"/>
      <c r="E157" s="108"/>
      <c r="F157" s="108"/>
      <c r="G157" s="108"/>
      <c r="H157" s="26"/>
      <c r="I157" s="109" t="str">
        <f>IF(AND(H157=0,H158=0),"",IF(AND(H158&gt;0,H157=0),"Incluir mes de inicio",IF(H157&lt;$I$8,"La subtarea se inicia antes del inicio de la actividad",IF(H157&gt;$I$9,"La subtarea se inicia después de la finalización de la actividad",""))))</f>
        <v/>
      </c>
      <c r="J157" s="110"/>
      <c r="K157" s="110"/>
      <c r="L157" s="110"/>
      <c r="M157" s="110"/>
      <c r="N157" s="110"/>
      <c r="O157" s="110"/>
    </row>
    <row r="158" spans="1:15" ht="15" customHeight="1" x14ac:dyDescent="0.25">
      <c r="A158" s="107" t="str">
        <f>CONCATENATE("Número mes (de 1 a ",Hoja1!$D$5,") de finalización ",A151)</f>
        <v>Número mes (de 1 a 15) de finalización SUBTAREA 4.5</v>
      </c>
      <c r="C158" s="108"/>
      <c r="D158" s="108"/>
      <c r="E158" s="108"/>
      <c r="F158" s="108"/>
      <c r="G158" s="108"/>
      <c r="H158" s="26"/>
      <c r="I158" s="109" t="str">
        <f>IF(AND(H157=0,H158=0),"",IF(AND(OR(H157&lt;$I$8,H157&gt;$I$9),H158=0),"",IF(AND(H157&gt;=$I$8,H157&lt;=$I$9,H158=0),"Incluir mes de finalización",IF(H158&lt;$I$8,"La subtarea finaliza antes del inicio de la actividad",IF(H158&gt;$I$9,"La subtarea finaliza después de la finalización de la actividad",IF(H157&gt;H158,"El mes de finalización es anterior al inicio de la subtarea",""))))))</f>
        <v/>
      </c>
      <c r="J158" s="110"/>
      <c r="K158" s="110"/>
      <c r="L158" s="110"/>
      <c r="M158" s="110"/>
      <c r="N158" s="110"/>
      <c r="O158" s="110"/>
    </row>
    <row r="159" spans="1:15" ht="15" customHeight="1" x14ac:dyDescent="0.25">
      <c r="A159" s="89"/>
      <c r="B159" s="108"/>
      <c r="C159" s="108"/>
      <c r="D159" s="108"/>
      <c r="E159" s="108"/>
      <c r="F159" s="108"/>
      <c r="G159" s="111" t="str">
        <f>CONCATENATE("Duración ",A151)</f>
        <v>Duración SUBTAREA 4.5</v>
      </c>
      <c r="H159" s="325" t="str">
        <f>IF(AND(H157=0,H158=0),"",IF(AND(H157&gt;=$I$8,H157&lt;=$I$9,H158=0),"SUBSANAR",IF(AND(H158&gt;=$I$8,H158&lt;=$I$9,H157=0),"SUBSANAR",IF(OR(H157&lt;$I$8,H157&gt;$I$9,H158&lt;$I$8,H158&gt;$I$9),"ERROR",IF(H157&gt;H158,"ERROR",H158-H157+1)))))</f>
        <v/>
      </c>
      <c r="I159" s="326"/>
      <c r="J159" s="112" t="s">
        <v>10</v>
      </c>
      <c r="K159" s="110"/>
      <c r="L159" s="110"/>
      <c r="M159" s="110"/>
      <c r="N159" s="110"/>
      <c r="O159" s="110"/>
    </row>
    <row r="160" spans="1:15" ht="15" customHeight="1" x14ac:dyDescent="0.25">
      <c r="A160" s="89"/>
      <c r="B160" s="105"/>
      <c r="C160" s="105"/>
      <c r="D160" s="105"/>
      <c r="E160" s="105"/>
      <c r="F160" s="105"/>
      <c r="G160" s="105"/>
      <c r="H160" s="105"/>
      <c r="I160" s="105"/>
      <c r="J160" s="105"/>
      <c r="K160" s="105"/>
      <c r="L160" s="105"/>
      <c r="M160" s="105"/>
      <c r="N160" s="105"/>
      <c r="O160" s="105"/>
    </row>
    <row r="161" spans="1:15" ht="15" customHeight="1" thickBot="1" x14ac:dyDescent="0.3">
      <c r="A161" s="89"/>
      <c r="B161" s="113" t="s">
        <v>182</v>
      </c>
      <c r="C161" s="114"/>
      <c r="D161" s="114"/>
      <c r="E161" s="114"/>
      <c r="F161" s="114"/>
      <c r="G161" s="114"/>
      <c r="H161" s="115"/>
      <c r="I161" s="115"/>
      <c r="J161" s="115"/>
      <c r="K161" s="115"/>
      <c r="L161" s="115"/>
      <c r="M161" s="115"/>
    </row>
    <row r="162" spans="1:15" ht="15" customHeight="1" x14ac:dyDescent="0.25">
      <c r="B162" s="116"/>
      <c r="C162" s="327" t="s">
        <v>165</v>
      </c>
      <c r="D162" s="328"/>
      <c r="E162" s="328"/>
      <c r="F162" s="329"/>
      <c r="G162" s="327" t="s">
        <v>166</v>
      </c>
      <c r="H162" s="329"/>
      <c r="I162" s="255" t="s">
        <v>167</v>
      </c>
      <c r="J162" s="327" t="s">
        <v>7</v>
      </c>
      <c r="K162" s="329"/>
    </row>
    <row r="163" spans="1:15" ht="15" customHeight="1" thickBot="1" x14ac:dyDescent="0.3">
      <c r="B163" s="117"/>
      <c r="C163" s="330"/>
      <c r="D163" s="331"/>
      <c r="E163" s="331"/>
      <c r="F163" s="332"/>
      <c r="G163" s="330"/>
      <c r="H163" s="332"/>
      <c r="I163" s="333"/>
      <c r="J163" s="330"/>
      <c r="K163" s="332"/>
      <c r="O163" s="118"/>
    </row>
    <row r="164" spans="1:15" ht="15" customHeight="1" x14ac:dyDescent="0.25">
      <c r="B164" s="119">
        <v>1</v>
      </c>
      <c r="C164" s="302"/>
      <c r="D164" s="303"/>
      <c r="E164" s="303"/>
      <c r="F164" s="304"/>
      <c r="G164" s="305" t="str">
        <f t="shared" ref="G164:G173" si="9">IF(C164="","",VLOOKUP(C164,ACRONIMO_PERSONAL,3,FALSE))</f>
        <v/>
      </c>
      <c r="H164" s="306"/>
      <c r="I164" s="154"/>
      <c r="J164" s="307" t="str">
        <f t="shared" ref="J164:J173" si="10">IF(C164="","",ROUND(ROUND(I164,2)*VLOOKUP(G164,COSTE_PERSONAL,2,FALSE),2))</f>
        <v/>
      </c>
      <c r="K164" s="308"/>
      <c r="O164" s="105"/>
    </row>
    <row r="165" spans="1:15" ht="15" customHeight="1" x14ac:dyDescent="0.25">
      <c r="B165" s="120">
        <v>2</v>
      </c>
      <c r="C165" s="295"/>
      <c r="D165" s="296"/>
      <c r="E165" s="296"/>
      <c r="F165" s="297"/>
      <c r="G165" s="298" t="str">
        <f t="shared" si="9"/>
        <v/>
      </c>
      <c r="H165" s="299"/>
      <c r="I165" s="155"/>
      <c r="J165" s="300" t="str">
        <f t="shared" si="10"/>
        <v/>
      </c>
      <c r="K165" s="301"/>
      <c r="O165" s="105"/>
    </row>
    <row r="166" spans="1:15" ht="15" customHeight="1" x14ac:dyDescent="0.25">
      <c r="B166" s="120">
        <v>3</v>
      </c>
      <c r="C166" s="295"/>
      <c r="D166" s="296"/>
      <c r="E166" s="296"/>
      <c r="F166" s="297"/>
      <c r="G166" s="298" t="str">
        <f t="shared" si="9"/>
        <v/>
      </c>
      <c r="H166" s="299"/>
      <c r="I166" s="155"/>
      <c r="J166" s="300" t="str">
        <f t="shared" si="10"/>
        <v/>
      </c>
      <c r="K166" s="301"/>
      <c r="O166" s="105"/>
    </row>
    <row r="167" spans="1:15" ht="15" customHeight="1" x14ac:dyDescent="0.25">
      <c r="B167" s="120">
        <v>4</v>
      </c>
      <c r="C167" s="295"/>
      <c r="D167" s="296"/>
      <c r="E167" s="296"/>
      <c r="F167" s="297"/>
      <c r="G167" s="298" t="str">
        <f t="shared" si="9"/>
        <v/>
      </c>
      <c r="H167" s="299"/>
      <c r="I167" s="155"/>
      <c r="J167" s="300" t="str">
        <f t="shared" si="10"/>
        <v/>
      </c>
      <c r="K167" s="301"/>
      <c r="O167" s="105"/>
    </row>
    <row r="168" spans="1:15" ht="15" customHeight="1" x14ac:dyDescent="0.25">
      <c r="A168" s="66"/>
      <c r="B168" s="120">
        <v>5</v>
      </c>
      <c r="C168" s="295"/>
      <c r="D168" s="296"/>
      <c r="E168" s="296"/>
      <c r="F168" s="297"/>
      <c r="G168" s="298" t="str">
        <f t="shared" si="9"/>
        <v/>
      </c>
      <c r="H168" s="299"/>
      <c r="I168" s="156"/>
      <c r="J168" s="300" t="str">
        <f t="shared" si="10"/>
        <v/>
      </c>
      <c r="K168" s="301"/>
      <c r="L168" s="66"/>
      <c r="M168" s="66"/>
      <c r="N168" s="66"/>
      <c r="O168" s="105"/>
    </row>
    <row r="169" spans="1:15" ht="15" customHeight="1" x14ac:dyDescent="0.25">
      <c r="B169" s="120">
        <v>6</v>
      </c>
      <c r="C169" s="295"/>
      <c r="D169" s="296"/>
      <c r="E169" s="296"/>
      <c r="F169" s="297"/>
      <c r="G169" s="298" t="str">
        <f t="shared" si="9"/>
        <v/>
      </c>
      <c r="H169" s="299"/>
      <c r="I169" s="155"/>
      <c r="J169" s="300" t="str">
        <f t="shared" si="10"/>
        <v/>
      </c>
      <c r="K169" s="301"/>
      <c r="O169" s="105"/>
    </row>
    <row r="170" spans="1:15" ht="15" customHeight="1" x14ac:dyDescent="0.25">
      <c r="B170" s="120">
        <v>7</v>
      </c>
      <c r="C170" s="295"/>
      <c r="D170" s="296"/>
      <c r="E170" s="296"/>
      <c r="F170" s="297"/>
      <c r="G170" s="298" t="str">
        <f t="shared" si="9"/>
        <v/>
      </c>
      <c r="H170" s="299"/>
      <c r="I170" s="155"/>
      <c r="J170" s="300" t="str">
        <f t="shared" si="10"/>
        <v/>
      </c>
      <c r="K170" s="301"/>
      <c r="O170" s="105"/>
    </row>
    <row r="171" spans="1:15" ht="15" customHeight="1" x14ac:dyDescent="0.25">
      <c r="B171" s="120">
        <v>8</v>
      </c>
      <c r="C171" s="295"/>
      <c r="D171" s="296"/>
      <c r="E171" s="296"/>
      <c r="F171" s="297"/>
      <c r="G171" s="298" t="str">
        <f t="shared" si="9"/>
        <v/>
      </c>
      <c r="H171" s="299"/>
      <c r="I171" s="155"/>
      <c r="J171" s="300" t="str">
        <f t="shared" si="10"/>
        <v/>
      </c>
      <c r="K171" s="301"/>
      <c r="O171" s="105"/>
    </row>
    <row r="172" spans="1:15" ht="15" customHeight="1" x14ac:dyDescent="0.25">
      <c r="B172" s="120">
        <v>9</v>
      </c>
      <c r="C172" s="295"/>
      <c r="D172" s="296"/>
      <c r="E172" s="296"/>
      <c r="F172" s="297"/>
      <c r="G172" s="298" t="str">
        <f t="shared" si="9"/>
        <v/>
      </c>
      <c r="H172" s="299"/>
      <c r="I172" s="155"/>
      <c r="J172" s="300" t="str">
        <f t="shared" si="10"/>
        <v/>
      </c>
      <c r="K172" s="301"/>
      <c r="O172" s="105"/>
    </row>
    <row r="173" spans="1:15" ht="15" customHeight="1" thickBot="1" x14ac:dyDescent="0.3">
      <c r="B173" s="121">
        <v>10</v>
      </c>
      <c r="C173" s="284"/>
      <c r="D173" s="285"/>
      <c r="E173" s="285"/>
      <c r="F173" s="286"/>
      <c r="G173" s="287" t="str">
        <f t="shared" si="9"/>
        <v/>
      </c>
      <c r="H173" s="288"/>
      <c r="I173" s="157"/>
      <c r="J173" s="289" t="str">
        <f t="shared" si="10"/>
        <v/>
      </c>
      <c r="K173" s="290"/>
      <c r="O173" s="105"/>
    </row>
    <row r="174" spans="1:15" ht="15" customHeight="1" thickBot="1" x14ac:dyDescent="0.3">
      <c r="B174" s="105"/>
      <c r="C174" s="105"/>
      <c r="G174" s="291" t="s">
        <v>6</v>
      </c>
      <c r="H174" s="292"/>
      <c r="I174" s="122">
        <f>SUM(I164:I173)</f>
        <v>0</v>
      </c>
      <c r="J174" s="293">
        <f>IF(D153="",0,SUM(J164:K173))</f>
        <v>0</v>
      </c>
      <c r="K174" s="294"/>
      <c r="O174" s="105"/>
    </row>
    <row r="177" spans="1:15" ht="15" customHeight="1" x14ac:dyDescent="0.25">
      <c r="A177" s="58"/>
      <c r="B177" s="58"/>
    </row>
    <row r="178" spans="1:15" ht="15" customHeight="1" x14ac:dyDescent="0.25">
      <c r="A178" s="58"/>
      <c r="B178" s="58"/>
      <c r="O178" s="123"/>
    </row>
    <row r="179" spans="1:15" ht="15" customHeight="1" x14ac:dyDescent="0.25">
      <c r="A179" s="58"/>
      <c r="B179" s="58"/>
      <c r="O179" s="124"/>
    </row>
    <row r="180" spans="1:15" ht="15" customHeight="1" x14ac:dyDescent="0.25">
      <c r="A180" s="58"/>
      <c r="B180" s="58"/>
    </row>
  </sheetData>
  <sheetProtection algorithmName="SHA-512" hashValue="PK7eCuW5wEHq4Ouir4knNCbyzt5cquZ7eJW2ntWmVwmp5kpn21aeTsLMKHITp39PjFlFag/P6HAoqt5FsnnoYw==" saltValue="8RarTLsiNfSlN0q2gndLCA==" spinCount="100000" sheet="1" objects="1" scenarios="1" selectLockedCells="1"/>
  <mergeCells count="267">
    <mergeCell ref="A1:M1"/>
    <mergeCell ref="A2:M3"/>
    <mergeCell ref="A5:C6"/>
    <mergeCell ref="D5:O6"/>
    <mergeCell ref="A8:H8"/>
    <mergeCell ref="A9:H9"/>
    <mergeCell ref="I10:J10"/>
    <mergeCell ref="B12:G12"/>
    <mergeCell ref="H12:I12"/>
    <mergeCell ref="J12:K12"/>
    <mergeCell ref="L12:M12"/>
    <mergeCell ref="B13:G13"/>
    <mergeCell ref="H13:I13"/>
    <mergeCell ref="J13:K13"/>
    <mergeCell ref="L13:M13"/>
    <mergeCell ref="L16:M16"/>
    <mergeCell ref="F17:G17"/>
    <mergeCell ref="H17:I17"/>
    <mergeCell ref="J17:K17"/>
    <mergeCell ref="L17:M17"/>
    <mergeCell ref="B14:G14"/>
    <mergeCell ref="H14:I14"/>
    <mergeCell ref="J14:K14"/>
    <mergeCell ref="L14:M14"/>
    <mergeCell ref="B15:G15"/>
    <mergeCell ref="H15:I15"/>
    <mergeCell ref="J15:K15"/>
    <mergeCell ref="L15:M15"/>
    <mergeCell ref="C20:G21"/>
    <mergeCell ref="H20:H21"/>
    <mergeCell ref="I20:J21"/>
    <mergeCell ref="C22:G22"/>
    <mergeCell ref="I22:J22"/>
    <mergeCell ref="C23:G23"/>
    <mergeCell ref="I23:J23"/>
    <mergeCell ref="B16:G16"/>
    <mergeCell ref="H16:I16"/>
    <mergeCell ref="J16:K16"/>
    <mergeCell ref="I27:J27"/>
    <mergeCell ref="C30:G31"/>
    <mergeCell ref="H30:H31"/>
    <mergeCell ref="I30:J31"/>
    <mergeCell ref="C32:G32"/>
    <mergeCell ref="I32:J32"/>
    <mergeCell ref="C24:G24"/>
    <mergeCell ref="I24:J24"/>
    <mergeCell ref="C25:G25"/>
    <mergeCell ref="I25:J25"/>
    <mergeCell ref="C26:G26"/>
    <mergeCell ref="I26:J26"/>
    <mergeCell ref="H44:I44"/>
    <mergeCell ref="C47:F48"/>
    <mergeCell ref="G47:H48"/>
    <mergeCell ref="I47:I48"/>
    <mergeCell ref="J47:K48"/>
    <mergeCell ref="C49:F49"/>
    <mergeCell ref="G49:H49"/>
    <mergeCell ref="J49:K49"/>
    <mergeCell ref="C33:G33"/>
    <mergeCell ref="I33:J33"/>
    <mergeCell ref="I34:J34"/>
    <mergeCell ref="A36:O36"/>
    <mergeCell ref="A38:C39"/>
    <mergeCell ref="D38:M39"/>
    <mergeCell ref="N38:O38"/>
    <mergeCell ref="N39:O39"/>
    <mergeCell ref="C52:F52"/>
    <mergeCell ref="G52:H52"/>
    <mergeCell ref="J52:K52"/>
    <mergeCell ref="C53:F53"/>
    <mergeCell ref="G53:H53"/>
    <mergeCell ref="J53:K53"/>
    <mergeCell ref="C50:F50"/>
    <mergeCell ref="G50:H50"/>
    <mergeCell ref="J50:K50"/>
    <mergeCell ref="C51:F51"/>
    <mergeCell ref="G51:H51"/>
    <mergeCell ref="J51:K51"/>
    <mergeCell ref="C56:F56"/>
    <mergeCell ref="G56:H56"/>
    <mergeCell ref="J56:K56"/>
    <mergeCell ref="C57:F57"/>
    <mergeCell ref="G57:H57"/>
    <mergeCell ref="J57:K57"/>
    <mergeCell ref="C54:F54"/>
    <mergeCell ref="G54:H54"/>
    <mergeCell ref="J54:K54"/>
    <mergeCell ref="C55:F55"/>
    <mergeCell ref="G55:H55"/>
    <mergeCell ref="J55:K55"/>
    <mergeCell ref="A65:O65"/>
    <mergeCell ref="A67:C68"/>
    <mergeCell ref="D67:M68"/>
    <mergeCell ref="N67:O67"/>
    <mergeCell ref="N68:O68"/>
    <mergeCell ref="H73:I73"/>
    <mergeCell ref="C58:F58"/>
    <mergeCell ref="G58:H58"/>
    <mergeCell ref="J58:K58"/>
    <mergeCell ref="G59:H59"/>
    <mergeCell ref="J59:K59"/>
    <mergeCell ref="A62:C63"/>
    <mergeCell ref="D62:O63"/>
    <mergeCell ref="C79:F79"/>
    <mergeCell ref="G79:H79"/>
    <mergeCell ref="J79:K79"/>
    <mergeCell ref="C80:F80"/>
    <mergeCell ref="G80:H80"/>
    <mergeCell ref="J80:K80"/>
    <mergeCell ref="C76:F77"/>
    <mergeCell ref="G76:H77"/>
    <mergeCell ref="I76:I77"/>
    <mergeCell ref="J76:K77"/>
    <mergeCell ref="C78:F78"/>
    <mergeCell ref="G78:H78"/>
    <mergeCell ref="J78:K78"/>
    <mergeCell ref="C83:F83"/>
    <mergeCell ref="G83:H83"/>
    <mergeCell ref="J83:K83"/>
    <mergeCell ref="C84:F84"/>
    <mergeCell ref="G84:H84"/>
    <mergeCell ref="J84:K84"/>
    <mergeCell ref="C81:F81"/>
    <mergeCell ref="G81:H81"/>
    <mergeCell ref="J81:K81"/>
    <mergeCell ref="C82:F82"/>
    <mergeCell ref="G82:H82"/>
    <mergeCell ref="J82:K82"/>
    <mergeCell ref="C87:F87"/>
    <mergeCell ref="G87:H87"/>
    <mergeCell ref="J87:K87"/>
    <mergeCell ref="G88:H88"/>
    <mergeCell ref="J88:K88"/>
    <mergeCell ref="A91:O91"/>
    <mergeCell ref="C85:F85"/>
    <mergeCell ref="G85:H85"/>
    <mergeCell ref="J85:K85"/>
    <mergeCell ref="C86:F86"/>
    <mergeCell ref="G86:H86"/>
    <mergeCell ref="J86:K86"/>
    <mergeCell ref="C104:F104"/>
    <mergeCell ref="G104:H104"/>
    <mergeCell ref="J104:K104"/>
    <mergeCell ref="C105:F105"/>
    <mergeCell ref="G105:H105"/>
    <mergeCell ref="J105:K105"/>
    <mergeCell ref="A93:C94"/>
    <mergeCell ref="D93:M94"/>
    <mergeCell ref="N93:O93"/>
    <mergeCell ref="N94:O94"/>
    <mergeCell ref="H99:I99"/>
    <mergeCell ref="C102:F103"/>
    <mergeCell ref="G102:H103"/>
    <mergeCell ref="I102:I103"/>
    <mergeCell ref="J102:K103"/>
    <mergeCell ref="C108:F108"/>
    <mergeCell ref="G108:H108"/>
    <mergeCell ref="J108:K108"/>
    <mergeCell ref="C109:F109"/>
    <mergeCell ref="G109:H109"/>
    <mergeCell ref="J109:K109"/>
    <mergeCell ref="C106:F106"/>
    <mergeCell ref="G106:H106"/>
    <mergeCell ref="J106:K106"/>
    <mergeCell ref="C107:F107"/>
    <mergeCell ref="G107:H107"/>
    <mergeCell ref="J107:K107"/>
    <mergeCell ref="C112:F112"/>
    <mergeCell ref="G112:H112"/>
    <mergeCell ref="J112:K112"/>
    <mergeCell ref="C113:F113"/>
    <mergeCell ref="G113:H113"/>
    <mergeCell ref="J113:K113"/>
    <mergeCell ref="C110:F110"/>
    <mergeCell ref="G110:H110"/>
    <mergeCell ref="J110:K110"/>
    <mergeCell ref="C111:F111"/>
    <mergeCell ref="G111:H111"/>
    <mergeCell ref="J111:K111"/>
    <mergeCell ref="G114:H114"/>
    <mergeCell ref="J114:K114"/>
    <mergeCell ref="A122:C123"/>
    <mergeCell ref="D122:O123"/>
    <mergeCell ref="A125:O125"/>
    <mergeCell ref="A127:C128"/>
    <mergeCell ref="D127:M128"/>
    <mergeCell ref="N127:O127"/>
    <mergeCell ref="N128:O128"/>
    <mergeCell ref="C139:F139"/>
    <mergeCell ref="G139:H139"/>
    <mergeCell ref="J139:K139"/>
    <mergeCell ref="C140:F140"/>
    <mergeCell ref="G140:H140"/>
    <mergeCell ref="J140:K140"/>
    <mergeCell ref="H133:I133"/>
    <mergeCell ref="C136:F137"/>
    <mergeCell ref="G136:H137"/>
    <mergeCell ref="I136:I137"/>
    <mergeCell ref="J136:K137"/>
    <mergeCell ref="C138:F138"/>
    <mergeCell ref="G138:H138"/>
    <mergeCell ref="J138:K138"/>
    <mergeCell ref="C143:F143"/>
    <mergeCell ref="G143:H143"/>
    <mergeCell ref="J143:K143"/>
    <mergeCell ref="C144:F144"/>
    <mergeCell ref="G144:H144"/>
    <mergeCell ref="J144:K144"/>
    <mergeCell ref="C141:F141"/>
    <mergeCell ref="G141:H141"/>
    <mergeCell ref="J141:K141"/>
    <mergeCell ref="C142:F142"/>
    <mergeCell ref="G142:H142"/>
    <mergeCell ref="J142:K142"/>
    <mergeCell ref="C147:F147"/>
    <mergeCell ref="G147:H147"/>
    <mergeCell ref="J147:K147"/>
    <mergeCell ref="G148:H148"/>
    <mergeCell ref="J148:K148"/>
    <mergeCell ref="A151:O151"/>
    <mergeCell ref="C145:F145"/>
    <mergeCell ref="G145:H145"/>
    <mergeCell ref="J145:K145"/>
    <mergeCell ref="C146:F146"/>
    <mergeCell ref="G146:H146"/>
    <mergeCell ref="J146:K146"/>
    <mergeCell ref="C164:F164"/>
    <mergeCell ref="G164:H164"/>
    <mergeCell ref="J164:K164"/>
    <mergeCell ref="C165:F165"/>
    <mergeCell ref="G165:H165"/>
    <mergeCell ref="J165:K165"/>
    <mergeCell ref="A153:C154"/>
    <mergeCell ref="D153:M154"/>
    <mergeCell ref="N153:O153"/>
    <mergeCell ref="N154:O154"/>
    <mergeCell ref="H159:I159"/>
    <mergeCell ref="C162:F163"/>
    <mergeCell ref="G162:H163"/>
    <mergeCell ref="I162:I163"/>
    <mergeCell ref="J162:K163"/>
    <mergeCell ref="C168:F168"/>
    <mergeCell ref="G168:H168"/>
    <mergeCell ref="J168:K168"/>
    <mergeCell ref="C169:F169"/>
    <mergeCell ref="G169:H169"/>
    <mergeCell ref="J169:K169"/>
    <mergeCell ref="C166:F166"/>
    <mergeCell ref="G166:H166"/>
    <mergeCell ref="J166:K166"/>
    <mergeCell ref="C167:F167"/>
    <mergeCell ref="G167:H167"/>
    <mergeCell ref="J167:K167"/>
    <mergeCell ref="G174:H174"/>
    <mergeCell ref="J174:K174"/>
    <mergeCell ref="C172:F172"/>
    <mergeCell ref="G172:H172"/>
    <mergeCell ref="J172:K172"/>
    <mergeCell ref="C173:F173"/>
    <mergeCell ref="G173:H173"/>
    <mergeCell ref="J173:K173"/>
    <mergeCell ref="C170:F170"/>
    <mergeCell ref="G170:H170"/>
    <mergeCell ref="J170:K170"/>
    <mergeCell ref="C171:F171"/>
    <mergeCell ref="G171:H171"/>
    <mergeCell ref="J171:K171"/>
  </mergeCells>
  <conditionalFormatting sqref="K29:K31 K35 K20:K21">
    <cfRule type="cellIs" dxfId="94" priority="11" stopIfTrue="1" operator="equal">
      <formula>"ERR"</formula>
    </cfRule>
  </conditionalFormatting>
  <conditionalFormatting sqref="I10">
    <cfRule type="cellIs" dxfId="93" priority="12" stopIfTrue="1" operator="equal">
      <formula>"ERROR"</formula>
    </cfRule>
    <cfRule type="cellIs" dxfId="92" priority="13" stopIfTrue="1" operator="equal">
      <formula>"SUBSANAR"</formula>
    </cfRule>
  </conditionalFormatting>
  <conditionalFormatting sqref="H44">
    <cfRule type="cellIs" dxfId="91" priority="9" stopIfTrue="1" operator="equal">
      <formula>"ERROR"</formula>
    </cfRule>
    <cfRule type="cellIs" dxfId="90" priority="10" stopIfTrue="1" operator="equal">
      <formula>"SUBSANAR"</formula>
    </cfRule>
  </conditionalFormatting>
  <conditionalFormatting sqref="H73">
    <cfRule type="cellIs" dxfId="89" priority="7" stopIfTrue="1" operator="equal">
      <formula>"ERROR"</formula>
    </cfRule>
    <cfRule type="cellIs" dxfId="88" priority="8" stopIfTrue="1" operator="equal">
      <formula>"SUBSANAR"</formula>
    </cfRule>
  </conditionalFormatting>
  <conditionalFormatting sqref="H99">
    <cfRule type="cellIs" dxfId="87" priority="5" stopIfTrue="1" operator="equal">
      <formula>"ERROR"</formula>
    </cfRule>
    <cfRule type="cellIs" dxfId="86" priority="6" stopIfTrue="1" operator="equal">
      <formula>"SUBSANAR"</formula>
    </cfRule>
  </conditionalFormatting>
  <conditionalFormatting sqref="H133">
    <cfRule type="cellIs" dxfId="85" priority="3" stopIfTrue="1" operator="equal">
      <formula>"ERROR"</formula>
    </cfRule>
    <cfRule type="cellIs" dxfId="84" priority="4" stopIfTrue="1" operator="equal">
      <formula>"SUBSANAR"</formula>
    </cfRule>
  </conditionalFormatting>
  <conditionalFormatting sqref="H159">
    <cfRule type="cellIs" dxfId="83" priority="1" stopIfTrue="1" operator="equal">
      <formula>"ERROR"</formula>
    </cfRule>
    <cfRule type="cellIs" dxfId="82" priority="2" stopIfTrue="1" operator="equal">
      <formula>"SUBSANAR"</formula>
    </cfRule>
  </conditionalFormatting>
  <dataValidations count="2">
    <dataValidation type="list" allowBlank="1" showInputMessage="1" showErrorMessage="1" sqref="C138:F147 C49:F58 C78:F87 C104:F113 C164:F173" xr:uid="{C19CDF87-E299-4614-BD7E-03352C0EDAE0}">
      <formula1>OFFSET(PERSONAL,0,,COUNTIF(PERSONAL,"&lt;&gt;x"))</formula1>
    </dataValidation>
    <dataValidation type="list" allowBlank="1" showInputMessage="1" showErrorMessage="1" sqref="C22:G26" xr:uid="{44BFC019-50CA-4280-807C-DE9528B737BC}">
      <formula1>OFFSET(COL_EXT,0,,COUNTIF(COL_EXT,"&lt;&gt;x"))</formula1>
    </dataValidation>
  </dataValidations>
  <printOptions horizontalCentered="1"/>
  <pageMargins left="0.39370078740157483" right="0.39370078740157483" top="0.39370078740157483" bottom="0.39370078740157483" header="0.39370078740157483" footer="0.39370078740157483"/>
  <pageSetup paperSize="9" scale="85" orientation="portrait" r:id="rId1"/>
  <headerFooter>
    <oddFooter>&amp;L&amp;G&amp;C&amp;8&amp;A
Pág &amp;P de &amp;N&amp;R&amp;"-,Negrita"&amp;9Fondo Europeo de Desarrollo Regional&amp;"-,Normal"
Una manera de hacer Europa</oddFooter>
  </headerFooter>
  <rowBreaks count="2" manualBreakCount="2">
    <brk id="60" max="14" man="1"/>
    <brk id="120" max="14" man="1"/>
  </rowBreaks>
  <ignoredErrors>
    <ignoredError sqref="D62 D122" unlockedFormula="1"/>
  </ignoredError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859372E8-DE60-4372-B89D-DB7E5234290A}">
          <x14:formula1>
            <xm:f>Hoja1!$A$9:$A$10</xm:f>
          </x14:formula1>
          <xm:sqref>N154 N128 N94 N68 N39</xm:sqref>
        </x14:dataValidation>
        <x14:dataValidation type="whole" allowBlank="1" showInputMessage="1" showErrorMessage="1" xr:uid="{AA783D78-F064-46B9-958E-8661D39F33CE}">
          <x14:formula1>
            <xm:f>1</xm:f>
          </x14:formula1>
          <x14:formula2>
            <xm:f>Hoja1!D5</xm:f>
          </x14:formula2>
          <xm:sqref>H157:H158</xm:sqref>
        </x14:dataValidation>
        <x14:dataValidation type="whole" allowBlank="1" showInputMessage="1" showErrorMessage="1" xr:uid="{98439359-AC07-486C-BAB4-2B78DACF57E4}">
          <x14:formula1>
            <xm:f>1</xm:f>
          </x14:formula1>
          <x14:formula2>
            <xm:f>Hoja1!D5</xm:f>
          </x14:formula2>
          <xm:sqref>I8:I9</xm:sqref>
        </x14:dataValidation>
        <x14:dataValidation type="whole" allowBlank="1" showInputMessage="1" showErrorMessage="1" xr:uid="{4B1D3592-39E4-431F-ADDD-2048BAE087AF}">
          <x14:formula1>
            <xm:f>1</xm:f>
          </x14:formula1>
          <x14:formula2>
            <xm:f>Hoja1!D5</xm:f>
          </x14:formula2>
          <xm:sqref>H42:H43</xm:sqref>
        </x14:dataValidation>
        <x14:dataValidation type="whole" allowBlank="1" showInputMessage="1" showErrorMessage="1" xr:uid="{A75A4BC9-D5E3-4B03-944E-E0AEBE57760B}">
          <x14:formula1>
            <xm:f>1</xm:f>
          </x14:formula1>
          <x14:formula2>
            <xm:f>Hoja1!D5</xm:f>
          </x14:formula2>
          <xm:sqref>H71:H72</xm:sqref>
        </x14:dataValidation>
        <x14:dataValidation type="whole" allowBlank="1" showInputMessage="1" showErrorMessage="1" xr:uid="{D633567D-5CDE-4975-9840-51B04A3B06A5}">
          <x14:formula1>
            <xm:f>1</xm:f>
          </x14:formula1>
          <x14:formula2>
            <xm:f>Hoja1!D5</xm:f>
          </x14:formula2>
          <xm:sqref>H97:H98</xm:sqref>
        </x14:dataValidation>
        <x14:dataValidation type="whole" allowBlank="1" showInputMessage="1" showErrorMessage="1" xr:uid="{72515F07-7EDF-4F1F-A0F2-D0E3888B4E22}">
          <x14:formula1>
            <xm:f>1</xm:f>
          </x14:formula1>
          <x14:formula2>
            <xm:f>Hoja1!D5</xm:f>
          </x14:formula2>
          <xm:sqref>H131:H132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23</vt:i4>
      </vt:variant>
    </vt:vector>
  </HeadingPairs>
  <TitlesOfParts>
    <vt:vector size="42" baseType="lpstr">
      <vt:lpstr>INSTRUCCIONES</vt:lpstr>
      <vt:lpstr>DATOS SOLICITANTE</vt:lpstr>
      <vt:lpstr>PERSONAL</vt:lpstr>
      <vt:lpstr>COLABORACIONES EXTERNAS</vt:lpstr>
      <vt:lpstr>OTROS GASTOS</vt:lpstr>
      <vt:lpstr>ACTIVIDAD 1</vt:lpstr>
      <vt:lpstr>ACTIVIDAD 2</vt:lpstr>
      <vt:lpstr>ACTIVIDAD 3</vt:lpstr>
      <vt:lpstr>ACTIVIDAD 4</vt:lpstr>
      <vt:lpstr>ACTIVIDAD 5</vt:lpstr>
      <vt:lpstr>ACTIVIDAD 6</vt:lpstr>
      <vt:lpstr>ACTIVIDAD 7</vt:lpstr>
      <vt:lpstr>ACTIVIDAD 8</vt:lpstr>
      <vt:lpstr>ACTIVIDAD 9</vt:lpstr>
      <vt:lpstr>ACTIVIDAD 10</vt:lpstr>
      <vt:lpstr>RESUMEN ACTIVIDADES</vt:lpstr>
      <vt:lpstr>PRESUPUESTO PROYECTO</vt:lpstr>
      <vt:lpstr>CRONOGRAMA</vt:lpstr>
      <vt:lpstr>Hoja1</vt:lpstr>
      <vt:lpstr>ACRONIMO_PERSONAL</vt:lpstr>
      <vt:lpstr>'ACTIVIDAD 1'!Área_de_impresión</vt:lpstr>
      <vt:lpstr>'ACTIVIDAD 10'!Área_de_impresión</vt:lpstr>
      <vt:lpstr>'ACTIVIDAD 2'!Área_de_impresión</vt:lpstr>
      <vt:lpstr>'ACTIVIDAD 3'!Área_de_impresión</vt:lpstr>
      <vt:lpstr>'ACTIVIDAD 4'!Área_de_impresión</vt:lpstr>
      <vt:lpstr>'ACTIVIDAD 5'!Área_de_impresión</vt:lpstr>
      <vt:lpstr>'ACTIVIDAD 6'!Área_de_impresión</vt:lpstr>
      <vt:lpstr>'ACTIVIDAD 7'!Área_de_impresión</vt:lpstr>
      <vt:lpstr>'ACTIVIDAD 8'!Área_de_impresión</vt:lpstr>
      <vt:lpstr>'ACTIVIDAD 9'!Área_de_impresión</vt:lpstr>
      <vt:lpstr>'COLABORACIONES EXTERNAS'!Área_de_impresión</vt:lpstr>
      <vt:lpstr>CRONOGRAMA!Área_de_impresión</vt:lpstr>
      <vt:lpstr>'DATOS SOLICITANTE'!Área_de_impresión</vt:lpstr>
      <vt:lpstr>'OTROS GASTOS'!Área_de_impresión</vt:lpstr>
      <vt:lpstr>PERSONAL!Área_de_impresión</vt:lpstr>
      <vt:lpstr>'PRESUPUESTO PROYECTO'!Área_de_impresión</vt:lpstr>
      <vt:lpstr>'RESUMEN ACTIVIDADES'!Área_de_impresión</vt:lpstr>
      <vt:lpstr>COL_EXT</vt:lpstr>
      <vt:lpstr>COSTE_PERSONAL</vt:lpstr>
      <vt:lpstr>NOMBRE_ACT</vt:lpstr>
      <vt:lpstr>PERSONAL</vt:lpstr>
      <vt:lpstr>RESUMEN_FINAL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Teresa Ballesta Hermosilla</cp:lastModifiedBy>
  <cp:lastPrinted>2020-08-06T09:04:19Z</cp:lastPrinted>
  <dcterms:created xsi:type="dcterms:W3CDTF">2016-09-13T20:46:15Z</dcterms:created>
  <dcterms:modified xsi:type="dcterms:W3CDTF">2020-08-06T10:33:23Z</dcterms:modified>
</cp:coreProperties>
</file>